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drawings/drawing82.xml" ContentType="application/vnd.openxmlformats-officedocument.drawingml.chartshapes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drawings/drawing83.xml" ContentType="application/vnd.openxmlformats-officedocument.drawingml.chartshapes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drawings/drawing84.xml" ContentType="application/vnd.openxmlformats-officedocument.drawingml.chartshapes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drawings/drawing85.xml" ContentType="application/vnd.openxmlformats-officedocument.drawingml.chartshapes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drawings/drawing86.xml" ContentType="application/vnd.openxmlformats-officedocument.drawingml.chartshapes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drawings/drawing87.xml" ContentType="application/vnd.openxmlformats-officedocument.drawingml.chartshapes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drawings/drawing88.xml" ContentType="application/vnd.openxmlformats-officedocument.drawingml.chartshapes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drawings/drawing89.xml" ContentType="application/vnd.openxmlformats-officedocument.drawingml.chartshapes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drawings/drawing90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drawings/drawing91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drawings/drawing103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drawings/drawing104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drawings/drawing105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drawings/drawing106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drawings/drawing128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drawings/drawing132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35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36.xml" ContentType="application/vnd.openxmlformats-officedocument.drawingml.chartshapes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drawings/drawing14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gosto/"/>
    </mc:Choice>
  </mc:AlternateContent>
  <xr:revisionPtr revIDLastSave="61" documentId="8_{72BBA282-91B9-4C8C-B2E2-A8FD46F4C814}" xr6:coauthVersionLast="47" xr6:coauthVersionMax="47" xr10:uidLastSave="{190012B9-CF02-48D5-BB3E-6DF4722ABA36}"/>
  <bookViews>
    <workbookView xWindow="150" yWindow="330" windowWidth="28650" windowHeight="15255" xr2:uid="{F1E10E1F-2DC9-4504-AC51-E3381A42A58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5" i="47" l="1"/>
  <c r="I135" i="47"/>
  <c r="H135" i="47"/>
  <c r="G135" i="47"/>
  <c r="J5" i="47"/>
  <c r="L135" i="46"/>
  <c r="I135" i="46"/>
  <c r="L5" i="46"/>
  <c r="J5" i="46"/>
  <c r="I5" i="46"/>
  <c r="O135" i="45"/>
  <c r="M5" i="45"/>
  <c r="L5" i="45"/>
  <c r="N5" i="45"/>
  <c r="O133" i="44"/>
  <c r="N133" i="44"/>
  <c r="L133" i="44"/>
  <c r="K133" i="44"/>
  <c r="S5" i="44"/>
  <c r="R5" i="44"/>
  <c r="N5" i="44"/>
  <c r="F5" i="44"/>
  <c r="O133" i="43"/>
  <c r="N133" i="43"/>
  <c r="M133" i="43"/>
  <c r="I133" i="43"/>
  <c r="H133" i="43"/>
  <c r="L5" i="43"/>
  <c r="J5" i="43"/>
  <c r="L133" i="42"/>
  <c r="T5" i="42"/>
  <c r="S5" i="42"/>
  <c r="R5" i="42"/>
  <c r="Q5" i="42"/>
  <c r="N5" i="42"/>
  <c r="H5" i="42"/>
  <c r="F5" i="42"/>
  <c r="O123" i="41"/>
  <c r="N123" i="41"/>
  <c r="M123" i="41"/>
  <c r="L123" i="41"/>
  <c r="H123" i="41"/>
  <c r="T5" i="41"/>
  <c r="K5" i="41"/>
  <c r="P5" i="41"/>
  <c r="I5" i="41"/>
  <c r="B3" i="39"/>
  <c r="Q5" i="38"/>
  <c r="J5" i="38"/>
  <c r="I5" i="38"/>
  <c r="B3" i="38"/>
  <c r="AL29" i="37"/>
  <c r="AK29" i="37"/>
  <c r="W29" i="37"/>
  <c r="V29" i="37"/>
  <c r="AV7" i="37"/>
  <c r="AU7" i="37"/>
  <c r="AS7" i="37"/>
  <c r="AR7" i="37"/>
  <c r="AJ7" i="37"/>
  <c r="AB7" i="37"/>
  <c r="V7" i="37"/>
  <c r="C73" i="35"/>
  <c r="D74" i="35" s="1"/>
  <c r="D52" i="35"/>
  <c r="C51" i="35"/>
  <c r="K29" i="35"/>
  <c r="E29" i="35"/>
  <c r="C29" i="35"/>
  <c r="D30" i="35" s="1"/>
  <c r="N8" i="35"/>
  <c r="K95" i="35"/>
  <c r="L96" i="33"/>
  <c r="J96" i="33"/>
  <c r="H96" i="33"/>
  <c r="F96" i="33"/>
  <c r="D96" i="33"/>
  <c r="L74" i="33"/>
  <c r="J74" i="33"/>
  <c r="F74" i="33"/>
  <c r="D74" i="33"/>
  <c r="L52" i="33"/>
  <c r="J52" i="33"/>
  <c r="H52" i="33"/>
  <c r="F52" i="33"/>
  <c r="D52" i="33"/>
  <c r="F30" i="33"/>
  <c r="M73" i="33"/>
  <c r="N74" i="33" s="1"/>
  <c r="L8" i="33"/>
  <c r="J8" i="33"/>
  <c r="H8" i="33"/>
  <c r="F8" i="33"/>
  <c r="D8" i="33"/>
  <c r="N272" i="32"/>
  <c r="L272" i="32"/>
  <c r="J272" i="32"/>
  <c r="H272" i="32"/>
  <c r="F272" i="32"/>
  <c r="D272" i="32"/>
  <c r="B270" i="32"/>
  <c r="N250" i="32"/>
  <c r="L250" i="32"/>
  <c r="J250" i="32"/>
  <c r="H250" i="32"/>
  <c r="F250" i="32"/>
  <c r="D250" i="32"/>
  <c r="B248" i="32"/>
  <c r="H228" i="32"/>
  <c r="L228" i="32"/>
  <c r="J228" i="32"/>
  <c r="F228" i="32"/>
  <c r="D228" i="32"/>
  <c r="B226" i="32"/>
  <c r="L206" i="32"/>
  <c r="J206" i="32"/>
  <c r="H206" i="32"/>
  <c r="F206" i="32"/>
  <c r="D206" i="32"/>
  <c r="B204" i="32"/>
  <c r="N184" i="32"/>
  <c r="L184" i="32"/>
  <c r="H184" i="32"/>
  <c r="D184" i="32"/>
  <c r="B182" i="32"/>
  <c r="L162" i="32"/>
  <c r="J162" i="32"/>
  <c r="H162" i="32"/>
  <c r="F162" i="32"/>
  <c r="D162" i="32"/>
  <c r="B160" i="32"/>
  <c r="J140" i="32"/>
  <c r="H140" i="32"/>
  <c r="F140" i="32"/>
  <c r="D140" i="32"/>
  <c r="B138" i="32"/>
  <c r="N118" i="32"/>
  <c r="J118" i="32"/>
  <c r="D118" i="32"/>
  <c r="B116" i="32"/>
  <c r="L96" i="32"/>
  <c r="N96" i="32"/>
  <c r="J96" i="32"/>
  <c r="H96" i="32"/>
  <c r="F96" i="32"/>
  <c r="D96" i="32"/>
  <c r="L74" i="32"/>
  <c r="J74" i="32"/>
  <c r="H74" i="32"/>
  <c r="D74" i="32"/>
  <c r="F52" i="32"/>
  <c r="L30" i="32"/>
  <c r="J30" i="32"/>
  <c r="H30" i="32"/>
  <c r="D30" i="32"/>
  <c r="F8" i="32"/>
  <c r="N8" i="32"/>
  <c r="J8" i="32"/>
  <c r="H8" i="32"/>
  <c r="D8" i="32"/>
  <c r="M6" i="30"/>
  <c r="J6" i="30"/>
  <c r="B4" i="30"/>
  <c r="B3" i="29"/>
  <c r="K6" i="28"/>
  <c r="I6" i="28"/>
  <c r="B4" i="28"/>
  <c r="B252" i="26"/>
  <c r="B226" i="26"/>
  <c r="B204" i="26"/>
  <c r="B182" i="26"/>
  <c r="B160" i="26"/>
  <c r="B138" i="26"/>
  <c r="B116" i="26"/>
  <c r="M73" i="26"/>
  <c r="M139" i="26"/>
  <c r="K7" i="26"/>
  <c r="K161" i="26" s="1"/>
  <c r="W6" i="23"/>
  <c r="V6" i="23"/>
  <c r="U6" i="23"/>
  <c r="B3" i="23"/>
  <c r="X7" i="22"/>
  <c r="K7" i="22"/>
  <c r="J7" i="22"/>
  <c r="B4" i="22"/>
  <c r="R8" i="21"/>
  <c r="Q8" i="21"/>
  <c r="I8" i="21"/>
  <c r="H8" i="21"/>
  <c r="B5" i="21"/>
  <c r="R7" i="19"/>
  <c r="H7" i="19"/>
  <c r="F7" i="19"/>
  <c r="E7" i="19"/>
  <c r="B4" i="19"/>
  <c r="J6" i="18"/>
  <c r="I6" i="18"/>
  <c r="B3" i="18"/>
  <c r="U7" i="17"/>
  <c r="W7" i="17"/>
  <c r="K7" i="17"/>
  <c r="J7" i="17"/>
  <c r="I7" i="17"/>
  <c r="B4" i="17"/>
  <c r="V7" i="16"/>
  <c r="W7" i="16"/>
  <c r="I7" i="16"/>
  <c r="B4" i="16"/>
  <c r="X7" i="15"/>
  <c r="M7" i="15"/>
  <c r="L7" i="15"/>
  <c r="I7" i="15"/>
  <c r="B4" i="15"/>
  <c r="B6" i="14"/>
  <c r="W6" i="13"/>
  <c r="J6" i="13"/>
  <c r="B3" i="13"/>
  <c r="U5" i="12"/>
  <c r="T5" i="12"/>
  <c r="S5" i="12"/>
  <c r="I5" i="12"/>
  <c r="L74" i="10"/>
  <c r="K73" i="10"/>
  <c r="I73" i="10" s="1"/>
  <c r="L30" i="10"/>
  <c r="K29" i="10"/>
  <c r="M271" i="8"/>
  <c r="N272" i="8" s="1"/>
  <c r="B270" i="8"/>
  <c r="M249" i="8"/>
  <c r="N250" i="8" s="1"/>
  <c r="B248" i="8"/>
  <c r="B226" i="8"/>
  <c r="M205" i="8"/>
  <c r="N206" i="8" s="1"/>
  <c r="B204" i="8"/>
  <c r="N184" i="8"/>
  <c r="M183" i="8"/>
  <c r="B182" i="8"/>
  <c r="B160" i="8"/>
  <c r="M139" i="8"/>
  <c r="N140" i="8" s="1"/>
  <c r="B138" i="8"/>
  <c r="M117" i="8"/>
  <c r="N118" i="8" s="1"/>
  <c r="B116" i="8"/>
  <c r="K73" i="8"/>
  <c r="L74" i="8" s="1"/>
  <c r="M29" i="8"/>
  <c r="N30" i="8" s="1"/>
  <c r="K29" i="8"/>
  <c r="L30" i="8" s="1"/>
  <c r="K7" i="8"/>
  <c r="I7" i="8"/>
  <c r="I51" i="8" s="1"/>
  <c r="S6" i="6"/>
  <c r="I6" i="6"/>
  <c r="B3" i="6"/>
  <c r="U6" i="5"/>
  <c r="S6" i="5"/>
  <c r="M6" i="5"/>
  <c r="L6" i="5"/>
  <c r="B3" i="5"/>
  <c r="J152" i="3"/>
  <c r="L79" i="3"/>
  <c r="L6" i="3"/>
  <c r="K6" i="3"/>
  <c r="J6" i="3"/>
  <c r="L56" i="2"/>
  <c r="L31" i="2"/>
  <c r="K31" i="2"/>
  <c r="J31" i="2"/>
  <c r="J6" i="2"/>
  <c r="B41" i="1"/>
  <c r="B40" i="1"/>
  <c r="B39" i="1"/>
  <c r="M2" i="1"/>
  <c r="D16" i="46"/>
  <c r="F7" i="46"/>
  <c r="F12" i="42"/>
  <c r="F11" i="42"/>
  <c r="E11" i="41"/>
  <c r="F12" i="43"/>
  <c r="F11" i="43"/>
  <c r="D11" i="41"/>
  <c r="E129" i="41"/>
  <c r="C129" i="41"/>
  <c r="F10" i="42"/>
  <c r="D129" i="41"/>
  <c r="C11" i="41"/>
  <c r="L102" i="35"/>
  <c r="L84" i="35"/>
  <c r="L60" i="35"/>
  <c r="L37" i="35"/>
  <c r="L14" i="35"/>
  <c r="L11" i="35"/>
  <c r="J109" i="33"/>
  <c r="L107" i="33"/>
  <c r="L104" i="33"/>
  <c r="L101" i="33"/>
  <c r="L99" i="33"/>
  <c r="J98" i="33"/>
  <c r="L86" i="33"/>
  <c r="J85" i="33"/>
  <c r="J84" i="33"/>
  <c r="J83" i="33"/>
  <c r="J82" i="33"/>
  <c r="J81" i="33"/>
  <c r="J80" i="33"/>
  <c r="J79" i="33"/>
  <c r="J78" i="33"/>
  <c r="J77" i="33"/>
  <c r="J76" i="33"/>
  <c r="J75" i="33"/>
  <c r="H43" i="33"/>
  <c r="L42" i="33"/>
  <c r="J41" i="33"/>
  <c r="J40" i="33"/>
  <c r="J39" i="33"/>
  <c r="J38" i="33"/>
  <c r="J37" i="33"/>
  <c r="J36" i="33"/>
  <c r="J35" i="33"/>
  <c r="J34" i="33"/>
  <c r="J33" i="33"/>
  <c r="J32" i="33"/>
  <c r="J31" i="33"/>
  <c r="L76" i="35"/>
  <c r="C87" i="35"/>
  <c r="L53" i="35"/>
  <c r="L42" i="35"/>
  <c r="L32" i="35"/>
  <c r="J21" i="33"/>
  <c r="H20" i="33"/>
  <c r="L19" i="33"/>
  <c r="F19" i="33"/>
  <c r="L18" i="33"/>
  <c r="F18" i="33"/>
  <c r="L17" i="33"/>
  <c r="F17" i="33"/>
  <c r="L16" i="33"/>
  <c r="F16" i="33"/>
  <c r="L15" i="33"/>
  <c r="F15" i="33"/>
  <c r="L14" i="33"/>
  <c r="F14" i="33"/>
  <c r="L13" i="33"/>
  <c r="F13" i="33"/>
  <c r="L12" i="33"/>
  <c r="F12" i="33"/>
  <c r="L11" i="33"/>
  <c r="F11" i="33"/>
  <c r="L10" i="33"/>
  <c r="F10" i="33"/>
  <c r="L9" i="33"/>
  <c r="F9" i="33"/>
  <c r="L19" i="35"/>
  <c r="L18" i="35"/>
  <c r="L17" i="35"/>
  <c r="L16" i="35"/>
  <c r="L13" i="35"/>
  <c r="L10" i="35"/>
  <c r="H273" i="32"/>
  <c r="H241" i="32"/>
  <c r="L240" i="32"/>
  <c r="F240" i="32"/>
  <c r="J239" i="32"/>
  <c r="J238" i="32"/>
  <c r="J237" i="32"/>
  <c r="J236" i="32"/>
  <c r="J235" i="32"/>
  <c r="J234" i="32"/>
  <c r="J233" i="32"/>
  <c r="L103" i="35"/>
  <c r="L59" i="35"/>
  <c r="L38" i="35"/>
  <c r="H21" i="33"/>
  <c r="L20" i="33"/>
  <c r="F20" i="33"/>
  <c r="J19" i="33"/>
  <c r="J18" i="33"/>
  <c r="J17" i="33"/>
  <c r="J16" i="33"/>
  <c r="J15" i="33"/>
  <c r="J14" i="33"/>
  <c r="J13" i="33"/>
  <c r="J12" i="33"/>
  <c r="J11" i="33"/>
  <c r="J10" i="33"/>
  <c r="J9" i="33"/>
  <c r="L64" i="35"/>
  <c r="L54" i="35"/>
  <c r="L31" i="35"/>
  <c r="L15" i="35"/>
  <c r="L12" i="35"/>
  <c r="L9" i="35"/>
  <c r="J43" i="33"/>
  <c r="L41" i="33"/>
  <c r="L40" i="33"/>
  <c r="L39" i="33"/>
  <c r="L38" i="33"/>
  <c r="L37" i="33"/>
  <c r="L36" i="33"/>
  <c r="L35" i="33"/>
  <c r="L34" i="33"/>
  <c r="L33" i="33"/>
  <c r="L32" i="33"/>
  <c r="L31" i="33"/>
  <c r="L283" i="32"/>
  <c r="F283" i="32"/>
  <c r="L282" i="32"/>
  <c r="F282" i="32"/>
  <c r="L281" i="32"/>
  <c r="F281" i="32"/>
  <c r="L280" i="32"/>
  <c r="F280" i="32"/>
  <c r="L279" i="32"/>
  <c r="F279" i="32"/>
  <c r="L278" i="32"/>
  <c r="F278" i="32"/>
  <c r="L277" i="32"/>
  <c r="F277" i="32"/>
  <c r="L276" i="32"/>
  <c r="F276" i="32"/>
  <c r="L275" i="32"/>
  <c r="F275" i="32"/>
  <c r="L274" i="32"/>
  <c r="F274" i="32"/>
  <c r="L273" i="32"/>
  <c r="F273" i="32"/>
  <c r="F18" i="35"/>
  <c r="J102" i="33"/>
  <c r="L63" i="33"/>
  <c r="L21" i="33"/>
  <c r="H18" i="33"/>
  <c r="H15" i="33"/>
  <c r="H12" i="33"/>
  <c r="H9" i="33"/>
  <c r="J232" i="32"/>
  <c r="J229" i="32"/>
  <c r="F218" i="32"/>
  <c r="F217" i="32"/>
  <c r="J216" i="32"/>
  <c r="L215" i="32"/>
  <c r="F214" i="32"/>
  <c r="J213" i="32"/>
  <c r="L212" i="32"/>
  <c r="F211" i="32"/>
  <c r="J210" i="32"/>
  <c r="L209" i="32"/>
  <c r="F208" i="32"/>
  <c r="J207" i="32"/>
  <c r="L174" i="32"/>
  <c r="J171" i="32"/>
  <c r="J168" i="32"/>
  <c r="J165" i="32"/>
  <c r="H163" i="32"/>
  <c r="L109" i="32"/>
  <c r="F109" i="32"/>
  <c r="J108" i="32"/>
  <c r="H107" i="32"/>
  <c r="H106" i="32"/>
  <c r="H105" i="32"/>
  <c r="N104" i="32"/>
  <c r="H104" i="32"/>
  <c r="N103" i="32"/>
  <c r="H103" i="32"/>
  <c r="N102" i="32"/>
  <c r="H102" i="32"/>
  <c r="N101" i="32"/>
  <c r="H101" i="32"/>
  <c r="N100" i="32"/>
  <c r="H100" i="32"/>
  <c r="N99" i="32"/>
  <c r="N97" i="35"/>
  <c r="F38" i="35"/>
  <c r="F17" i="35"/>
  <c r="H106" i="33"/>
  <c r="L65" i="33"/>
  <c r="H62" i="33"/>
  <c r="H59" i="33"/>
  <c r="H56" i="33"/>
  <c r="H53" i="33"/>
  <c r="J108" i="33"/>
  <c r="F21" i="33"/>
  <c r="N14" i="33"/>
  <c r="N11" i="33"/>
  <c r="L284" i="32"/>
  <c r="J281" i="32"/>
  <c r="J278" i="32"/>
  <c r="J275" i="32"/>
  <c r="J241" i="32"/>
  <c r="H240" i="32"/>
  <c r="F239" i="32"/>
  <c r="F238" i="32"/>
  <c r="F237" i="32"/>
  <c r="F236" i="32"/>
  <c r="F235" i="32"/>
  <c r="F234" i="32"/>
  <c r="F233" i="32"/>
  <c r="H232" i="32"/>
  <c r="L231" i="32"/>
  <c r="N230" i="32"/>
  <c r="F230" i="32"/>
  <c r="H229" i="32"/>
  <c r="L219" i="32"/>
  <c r="H216" i="32"/>
  <c r="N214" i="32"/>
  <c r="H213" i="32"/>
  <c r="N211" i="32"/>
  <c r="H210" i="32"/>
  <c r="N208" i="32"/>
  <c r="H207" i="32"/>
  <c r="H194" i="32"/>
  <c r="J193" i="32"/>
  <c r="N192" i="32"/>
  <c r="H191" i="32"/>
  <c r="J190" i="32"/>
  <c r="N189" i="32"/>
  <c r="H188" i="32"/>
  <c r="J187" i="32"/>
  <c r="N186" i="32"/>
  <c r="H185" i="32"/>
  <c r="J175" i="32"/>
  <c r="J174" i="32"/>
  <c r="L173" i="32"/>
  <c r="F172" i="32"/>
  <c r="H171" i="32"/>
  <c r="L170" i="32"/>
  <c r="N169" i="32"/>
  <c r="F169" i="32"/>
  <c r="H168" i="32"/>
  <c r="L167" i="32"/>
  <c r="N166" i="32"/>
  <c r="F166" i="32"/>
  <c r="H165" i="32"/>
  <c r="L164" i="32"/>
  <c r="N163" i="32"/>
  <c r="F59" i="35"/>
  <c r="J36" i="35"/>
  <c r="J105" i="33"/>
  <c r="H100" i="33"/>
  <c r="J20" i="33"/>
  <c r="H17" i="33"/>
  <c r="H14" i="33"/>
  <c r="H11" i="33"/>
  <c r="F241" i="32"/>
  <c r="N236" i="32"/>
  <c r="N235" i="32"/>
  <c r="N234" i="32"/>
  <c r="N233" i="32"/>
  <c r="J231" i="32"/>
  <c r="J219" i="32"/>
  <c r="L218" i="32"/>
  <c r="L217" i="32"/>
  <c r="F216" i="32"/>
  <c r="J215" i="32"/>
  <c r="L214" i="32"/>
  <c r="F213" i="32"/>
  <c r="J212" i="32"/>
  <c r="L211" i="32"/>
  <c r="F210" i="32"/>
  <c r="J209" i="32"/>
  <c r="L208" i="32"/>
  <c r="F207" i="32"/>
  <c r="H175" i="32"/>
  <c r="J173" i="32"/>
  <c r="J170" i="32"/>
  <c r="J167" i="32"/>
  <c r="J164" i="32"/>
  <c r="F163" i="32"/>
  <c r="J109" i="32"/>
  <c r="H108" i="32"/>
  <c r="L107" i="32"/>
  <c r="F107" i="32"/>
  <c r="L106" i="32"/>
  <c r="F106" i="32"/>
  <c r="L105" i="32"/>
  <c r="F105" i="32"/>
  <c r="L104" i="32"/>
  <c r="F104" i="32"/>
  <c r="L103" i="32"/>
  <c r="F103" i="32"/>
  <c r="L102" i="32"/>
  <c r="F102" i="32"/>
  <c r="L101" i="32"/>
  <c r="J85" i="35"/>
  <c r="J57" i="35"/>
  <c r="L109" i="33"/>
  <c r="J64" i="33"/>
  <c r="H61" i="33"/>
  <c r="H58" i="33"/>
  <c r="H55" i="33"/>
  <c r="N16" i="33"/>
  <c r="N13" i="33"/>
  <c r="N10" i="33"/>
  <c r="F284" i="32"/>
  <c r="J282" i="32"/>
  <c r="J279" i="32"/>
  <c r="J276" i="32"/>
  <c r="J273" i="32"/>
  <c r="N232" i="32"/>
  <c r="F232" i="32"/>
  <c r="H231" i="32"/>
  <c r="L230" i="32"/>
  <c r="N229" i="32"/>
  <c r="F229" i="32"/>
  <c r="J218" i="32"/>
  <c r="H215" i="32"/>
  <c r="N213" i="32"/>
  <c r="H212" i="32"/>
  <c r="N210" i="32"/>
  <c r="H209" i="32"/>
  <c r="N207" i="32"/>
  <c r="H197" i="32"/>
  <c r="J196" i="32"/>
  <c r="J195" i="32"/>
  <c r="H193" i="32"/>
  <c r="J192" i="32"/>
  <c r="N191" i="32"/>
  <c r="H190" i="32"/>
  <c r="J189" i="32"/>
  <c r="N188" i="32"/>
  <c r="H187" i="32"/>
  <c r="J186" i="32"/>
  <c r="N185" i="32"/>
  <c r="F175" i="32"/>
  <c r="H174" i="32"/>
  <c r="H173" i="32"/>
  <c r="L172" i="32"/>
  <c r="F171" i="32"/>
  <c r="H170" i="32"/>
  <c r="L169" i="32"/>
  <c r="N168" i="32"/>
  <c r="F168" i="32"/>
  <c r="H167" i="32"/>
  <c r="L166" i="32"/>
  <c r="N165" i="32"/>
  <c r="F165" i="32"/>
  <c r="H164" i="32"/>
  <c r="L163" i="32"/>
  <c r="H13" i="33"/>
  <c r="H285" i="32"/>
  <c r="J280" i="32"/>
  <c r="H260" i="32"/>
  <c r="N255" i="32"/>
  <c r="L237" i="32"/>
  <c r="L234" i="32"/>
  <c r="J217" i="32"/>
  <c r="F215" i="32"/>
  <c r="L210" i="32"/>
  <c r="J208" i="32"/>
  <c r="F196" i="32"/>
  <c r="J191" i="32"/>
  <c r="H189" i="32"/>
  <c r="H172" i="32"/>
  <c r="F170" i="32"/>
  <c r="N167" i="32"/>
  <c r="L165" i="32"/>
  <c r="J163" i="32"/>
  <c r="H151" i="32"/>
  <c r="J149" i="32"/>
  <c r="L147" i="32"/>
  <c r="J146" i="32"/>
  <c r="H145" i="32"/>
  <c r="F101" i="32"/>
  <c r="J100" i="32"/>
  <c r="L99" i="32"/>
  <c r="J98" i="32"/>
  <c r="H97" i="32"/>
  <c r="L87" i="32"/>
  <c r="H86" i="32"/>
  <c r="H84" i="32"/>
  <c r="H81" i="32"/>
  <c r="H65" i="32"/>
  <c r="L64" i="32"/>
  <c r="H21" i="32"/>
  <c r="L20" i="32"/>
  <c r="F20" i="32"/>
  <c r="J19" i="32"/>
  <c r="J18" i="32"/>
  <c r="J17" i="32"/>
  <c r="J16" i="32"/>
  <c r="J15" i="32"/>
  <c r="J14" i="32"/>
  <c r="J13" i="32"/>
  <c r="J12" i="32"/>
  <c r="J11" i="32"/>
  <c r="J10" i="32"/>
  <c r="J9" i="32"/>
  <c r="H103" i="33"/>
  <c r="H57" i="33"/>
  <c r="N12" i="33"/>
  <c r="H251" i="32"/>
  <c r="J240" i="32"/>
  <c r="H237" i="32"/>
  <c r="H234" i="32"/>
  <c r="N231" i="32"/>
  <c r="L229" i="32"/>
  <c r="H217" i="32"/>
  <c r="N212" i="32"/>
  <c r="H208" i="32"/>
  <c r="F193" i="32"/>
  <c r="L188" i="32"/>
  <c r="F174" i="32"/>
  <c r="J169" i="32"/>
  <c r="H147" i="32"/>
  <c r="H109" i="32"/>
  <c r="F108" i="32"/>
  <c r="N97" i="32"/>
  <c r="F97" i="32"/>
  <c r="L83" i="32"/>
  <c r="L80" i="32"/>
  <c r="L79" i="32"/>
  <c r="L78" i="32"/>
  <c r="L77" i="32"/>
  <c r="L76" i="32"/>
  <c r="L75" i="32"/>
  <c r="J43" i="32"/>
  <c r="H42" i="32"/>
  <c r="L41" i="32"/>
  <c r="F41" i="32"/>
  <c r="L40" i="32"/>
  <c r="F40" i="32"/>
  <c r="L39" i="32"/>
  <c r="F39" i="32"/>
  <c r="L38" i="32"/>
  <c r="F38" i="32"/>
  <c r="L37" i="32"/>
  <c r="F37" i="32"/>
  <c r="L36" i="32"/>
  <c r="F36" i="32"/>
  <c r="L35" i="32"/>
  <c r="F35" i="32"/>
  <c r="L34" i="32"/>
  <c r="F34" i="32"/>
  <c r="L33" i="32"/>
  <c r="F33" i="32"/>
  <c r="L32" i="32"/>
  <c r="F32" i="32"/>
  <c r="L31" i="32"/>
  <c r="F31" i="32"/>
  <c r="H19" i="33"/>
  <c r="H10" i="33"/>
  <c r="J283" i="32"/>
  <c r="J274" i="32"/>
  <c r="L263" i="32"/>
  <c r="N258" i="32"/>
  <c r="H254" i="32"/>
  <c r="L239" i="32"/>
  <c r="L236" i="32"/>
  <c r="L233" i="32"/>
  <c r="H219" i="32"/>
  <c r="L216" i="32"/>
  <c r="J214" i="32"/>
  <c r="F212" i="32"/>
  <c r="L207" i="32"/>
  <c r="H195" i="32"/>
  <c r="N190" i="32"/>
  <c r="J188" i="32"/>
  <c r="H186" i="32"/>
  <c r="L171" i="32"/>
  <c r="H169" i="32"/>
  <c r="F167" i="32"/>
  <c r="N164" i="32"/>
  <c r="J131" i="32"/>
  <c r="H130" i="32"/>
  <c r="F129" i="32"/>
  <c r="F128" i="32"/>
  <c r="F127" i="32"/>
  <c r="F126" i="32"/>
  <c r="F125" i="32"/>
  <c r="F124" i="32"/>
  <c r="F123" i="32"/>
  <c r="F122" i="32"/>
  <c r="F121" i="32"/>
  <c r="F120" i="32"/>
  <c r="F119" i="32"/>
  <c r="F100" i="32"/>
  <c r="J99" i="32"/>
  <c r="H98" i="32"/>
  <c r="L97" i="32"/>
  <c r="L86" i="32"/>
  <c r="L21" i="32"/>
  <c r="F21" i="32"/>
  <c r="J20" i="32"/>
  <c r="H19" i="32"/>
  <c r="H18" i="32"/>
  <c r="H17" i="32"/>
  <c r="N16" i="32"/>
  <c r="H16" i="32"/>
  <c r="N15" i="32"/>
  <c r="H15" i="32"/>
  <c r="N14" i="32"/>
  <c r="H14" i="32"/>
  <c r="N13" i="32"/>
  <c r="H13" i="32"/>
  <c r="N12" i="32"/>
  <c r="H12" i="32"/>
  <c r="N11" i="32"/>
  <c r="H11" i="32"/>
  <c r="N10" i="32"/>
  <c r="H10" i="32"/>
  <c r="N9" i="32"/>
  <c r="H9" i="32"/>
  <c r="L80" i="35"/>
  <c r="F19" i="35"/>
  <c r="F99" i="33"/>
  <c r="H63" i="33"/>
  <c r="H54" i="33"/>
  <c r="N9" i="33"/>
  <c r="H253" i="32"/>
  <c r="H239" i="32"/>
  <c r="H236" i="32"/>
  <c r="H233" i="32"/>
  <c r="F231" i="32"/>
  <c r="F219" i="32"/>
  <c r="H214" i="32"/>
  <c r="N209" i="32"/>
  <c r="L194" i="32"/>
  <c r="F190" i="32"/>
  <c r="L185" i="32"/>
  <c r="J166" i="32"/>
  <c r="N98" i="32"/>
  <c r="F98" i="32"/>
  <c r="L84" i="32"/>
  <c r="L108" i="33"/>
  <c r="H16" i="33"/>
  <c r="J277" i="32"/>
  <c r="H257" i="32"/>
  <c r="L238" i="32"/>
  <c r="L235" i="32"/>
  <c r="J230" i="32"/>
  <c r="H218" i="32"/>
  <c r="L213" i="32"/>
  <c r="J211" i="32"/>
  <c r="F209" i="32"/>
  <c r="F197" i="32"/>
  <c r="J194" i="32"/>
  <c r="H192" i="32"/>
  <c r="N187" i="32"/>
  <c r="J185" i="32"/>
  <c r="L175" i="32"/>
  <c r="F173" i="32"/>
  <c r="N170" i="32"/>
  <c r="L168" i="32"/>
  <c r="H166" i="32"/>
  <c r="F164" i="32"/>
  <c r="L108" i="32"/>
  <c r="J107" i="32"/>
  <c r="J106" i="32"/>
  <c r="J105" i="32"/>
  <c r="J104" i="32"/>
  <c r="J103" i="32"/>
  <c r="J102" i="32"/>
  <c r="J101" i="32"/>
  <c r="L100" i="32"/>
  <c r="H99" i="32"/>
  <c r="L98" i="32"/>
  <c r="J97" i="32"/>
  <c r="L53" i="32"/>
  <c r="H87" i="32"/>
  <c r="J21" i="32"/>
  <c r="H20" i="32"/>
  <c r="L19" i="32"/>
  <c r="F19" i="32"/>
  <c r="L18" i="32"/>
  <c r="F18" i="32"/>
  <c r="L17" i="32"/>
  <c r="F17" i="32"/>
  <c r="L16" i="32"/>
  <c r="F16" i="32"/>
  <c r="L15" i="32"/>
  <c r="F15" i="32"/>
  <c r="L14" i="32"/>
  <c r="F14" i="32"/>
  <c r="L13" i="32"/>
  <c r="F13" i="32"/>
  <c r="L12" i="32"/>
  <c r="F12" i="32"/>
  <c r="L11" i="32"/>
  <c r="F11" i="32"/>
  <c r="L10" i="32"/>
  <c r="F10" i="32"/>
  <c r="L9" i="32"/>
  <c r="F9" i="32"/>
  <c r="N15" i="33"/>
  <c r="L241" i="32"/>
  <c r="L191" i="32"/>
  <c r="N147" i="32"/>
  <c r="H141" i="32"/>
  <c r="L127" i="32"/>
  <c r="L121" i="32"/>
  <c r="F87" i="32"/>
  <c r="H80" i="32"/>
  <c r="N78" i="32"/>
  <c r="H77" i="32"/>
  <c r="N75" i="32"/>
  <c r="J42" i="32"/>
  <c r="H39" i="32"/>
  <c r="N37" i="32"/>
  <c r="H36" i="32"/>
  <c r="N34" i="32"/>
  <c r="H33" i="32"/>
  <c r="N31" i="32"/>
  <c r="H238" i="32"/>
  <c r="L126" i="32"/>
  <c r="L120" i="32"/>
  <c r="L81" i="32"/>
  <c r="L63" i="32"/>
  <c r="F42" i="32"/>
  <c r="J40" i="32"/>
  <c r="J37" i="32"/>
  <c r="J34" i="32"/>
  <c r="J31" i="32"/>
  <c r="E118" i="30"/>
  <c r="C90" i="30"/>
  <c r="H105" i="35"/>
  <c r="H252" i="32"/>
  <c r="L232" i="32"/>
  <c r="J153" i="32"/>
  <c r="H144" i="32"/>
  <c r="L124" i="32"/>
  <c r="N82" i="32"/>
  <c r="H43" i="32"/>
  <c r="J41" i="32"/>
  <c r="J38" i="32"/>
  <c r="J35" i="32"/>
  <c r="J32" i="32"/>
  <c r="H230" i="32"/>
  <c r="H196" i="32"/>
  <c r="H143" i="32"/>
  <c r="L129" i="32"/>
  <c r="L123" i="32"/>
  <c r="L82" i="32"/>
  <c r="N80" i="32"/>
  <c r="H79" i="32"/>
  <c r="N77" i="32"/>
  <c r="H76" i="32"/>
  <c r="F43" i="32"/>
  <c r="H41" i="32"/>
  <c r="H38" i="32"/>
  <c r="N36" i="32"/>
  <c r="H35" i="32"/>
  <c r="N33" i="32"/>
  <c r="H32" i="32"/>
  <c r="H211" i="32"/>
  <c r="H142" i="32"/>
  <c r="L128" i="32"/>
  <c r="L122" i="32"/>
  <c r="F99" i="32"/>
  <c r="L42" i="32"/>
  <c r="J39" i="32"/>
  <c r="J36" i="32"/>
  <c r="J33" i="32"/>
  <c r="E48" i="30"/>
  <c r="L43" i="32"/>
  <c r="H34" i="32"/>
  <c r="C48" i="30"/>
  <c r="G48" i="29"/>
  <c r="G20" i="29"/>
  <c r="H235" i="32"/>
  <c r="N32" i="32"/>
  <c r="F187" i="32"/>
  <c r="L119" i="32"/>
  <c r="H78" i="32"/>
  <c r="N38" i="32"/>
  <c r="E20" i="30"/>
  <c r="H60" i="33"/>
  <c r="N76" i="32"/>
  <c r="H37" i="32"/>
  <c r="C20" i="30"/>
  <c r="L85" i="32"/>
  <c r="H75" i="32"/>
  <c r="N35" i="32"/>
  <c r="C104" i="30"/>
  <c r="L125" i="32"/>
  <c r="N79" i="32"/>
  <c r="H40" i="32"/>
  <c r="E48" i="29"/>
  <c r="F132" i="28"/>
  <c r="F104" i="28"/>
  <c r="J87" i="27"/>
  <c r="H86" i="27"/>
  <c r="F85" i="27"/>
  <c r="F84" i="27"/>
  <c r="F83" i="27"/>
  <c r="F82" i="27"/>
  <c r="F81" i="27"/>
  <c r="F80" i="27"/>
  <c r="F79" i="27"/>
  <c r="F78" i="27"/>
  <c r="F77" i="27"/>
  <c r="F76" i="27"/>
  <c r="F75" i="27"/>
  <c r="J172" i="32"/>
  <c r="H31" i="32"/>
  <c r="E104" i="29"/>
  <c r="F65" i="27"/>
  <c r="J64" i="27"/>
  <c r="H63" i="27"/>
  <c r="H62" i="27"/>
  <c r="H61" i="27"/>
  <c r="H60" i="27"/>
  <c r="H59" i="27"/>
  <c r="H58" i="27"/>
  <c r="H57" i="27"/>
  <c r="H56" i="27"/>
  <c r="H55" i="27"/>
  <c r="H54" i="27"/>
  <c r="H53" i="27"/>
  <c r="L21" i="27"/>
  <c r="F21" i="27"/>
  <c r="J20" i="27"/>
  <c r="H19" i="27"/>
  <c r="H18" i="27"/>
  <c r="H17" i="27"/>
  <c r="N16" i="27"/>
  <c r="H16" i="27"/>
  <c r="N15" i="27"/>
  <c r="H15" i="27"/>
  <c r="N14" i="27"/>
  <c r="H14" i="27"/>
  <c r="N13" i="27"/>
  <c r="H13" i="27"/>
  <c r="N12" i="27"/>
  <c r="H12" i="27"/>
  <c r="N11" i="27"/>
  <c r="H11" i="27"/>
  <c r="N10" i="27"/>
  <c r="H10" i="27"/>
  <c r="N9" i="27"/>
  <c r="H9" i="27"/>
  <c r="C118" i="29"/>
  <c r="E76" i="29"/>
  <c r="E20" i="29"/>
  <c r="J65" i="27"/>
  <c r="H64" i="27"/>
  <c r="F63" i="27"/>
  <c r="F62" i="27"/>
  <c r="F61" i="27"/>
  <c r="F60" i="27"/>
  <c r="F59" i="27"/>
  <c r="F58" i="27"/>
  <c r="F57" i="27"/>
  <c r="F56" i="27"/>
  <c r="F55" i="27"/>
  <c r="F54" i="27"/>
  <c r="F53" i="27"/>
  <c r="J21" i="27"/>
  <c r="H20" i="27"/>
  <c r="L19" i="27"/>
  <c r="F19" i="27"/>
  <c r="L18" i="27"/>
  <c r="F18" i="27"/>
  <c r="L17" i="27"/>
  <c r="F17" i="27"/>
  <c r="L16" i="27"/>
  <c r="F16" i="27"/>
  <c r="L15" i="27"/>
  <c r="F15" i="27"/>
  <c r="L14" i="27"/>
  <c r="F14" i="27"/>
  <c r="L13" i="27"/>
  <c r="F13" i="27"/>
  <c r="L12" i="27"/>
  <c r="F12" i="27"/>
  <c r="L11" i="27"/>
  <c r="F11" i="27"/>
  <c r="L10" i="27"/>
  <c r="F10" i="27"/>
  <c r="L9" i="27"/>
  <c r="F9" i="27"/>
  <c r="F20" i="30"/>
  <c r="F87" i="27"/>
  <c r="J86" i="27"/>
  <c r="H85" i="27"/>
  <c r="H84" i="27"/>
  <c r="H83" i="27"/>
  <c r="H82" i="27"/>
  <c r="H81" i="27"/>
  <c r="H80" i="27"/>
  <c r="H79" i="27"/>
  <c r="H78" i="27"/>
  <c r="H77" i="27"/>
  <c r="H76" i="27"/>
  <c r="H75" i="27"/>
  <c r="F43" i="27"/>
  <c r="J42" i="27"/>
  <c r="H41" i="27"/>
  <c r="H40" i="27"/>
  <c r="H39" i="27"/>
  <c r="H38" i="27"/>
  <c r="H37" i="27"/>
  <c r="H36" i="27"/>
  <c r="H35" i="27"/>
  <c r="H34" i="27"/>
  <c r="H33" i="27"/>
  <c r="H32" i="27"/>
  <c r="H31" i="27"/>
  <c r="N261" i="26"/>
  <c r="H65" i="27"/>
  <c r="F64" i="27"/>
  <c r="J63" i="27"/>
  <c r="J62" i="27"/>
  <c r="J61" i="27"/>
  <c r="J60" i="27"/>
  <c r="J59" i="27"/>
  <c r="J58" i="27"/>
  <c r="J57" i="27"/>
  <c r="J56" i="27"/>
  <c r="J55" i="27"/>
  <c r="J54" i="27"/>
  <c r="J53" i="27"/>
  <c r="H21" i="27"/>
  <c r="L20" i="27"/>
  <c r="F20" i="27"/>
  <c r="J19" i="27"/>
  <c r="J18" i="27"/>
  <c r="J17" i="27"/>
  <c r="J16" i="27"/>
  <c r="J15" i="27"/>
  <c r="J14" i="27"/>
  <c r="J13" i="27"/>
  <c r="J12" i="27"/>
  <c r="J11" i="27"/>
  <c r="J10" i="27"/>
  <c r="J9" i="27"/>
  <c r="J83" i="27"/>
  <c r="J80" i="27"/>
  <c r="J77" i="27"/>
  <c r="F41" i="27"/>
  <c r="F38" i="27"/>
  <c r="F35" i="27"/>
  <c r="F32" i="27"/>
  <c r="J264" i="26"/>
  <c r="J261" i="26"/>
  <c r="J260" i="26"/>
  <c r="J259" i="26"/>
  <c r="J258" i="26"/>
  <c r="J257" i="26"/>
  <c r="J256" i="26"/>
  <c r="J255" i="26"/>
  <c r="L236" i="26"/>
  <c r="L235" i="26"/>
  <c r="L234" i="26"/>
  <c r="L233" i="26"/>
  <c r="L232" i="26"/>
  <c r="L231" i="26"/>
  <c r="L230" i="26"/>
  <c r="L229" i="26"/>
  <c r="J175" i="26"/>
  <c r="H174" i="26"/>
  <c r="L173" i="26"/>
  <c r="L172" i="26"/>
  <c r="L171" i="26"/>
  <c r="L170" i="26"/>
  <c r="L169" i="26"/>
  <c r="L168" i="26"/>
  <c r="L167" i="26"/>
  <c r="L166" i="26"/>
  <c r="L165" i="26"/>
  <c r="L164" i="26"/>
  <c r="L163" i="26"/>
  <c r="F76" i="28"/>
  <c r="F20" i="28"/>
  <c r="J85" i="27"/>
  <c r="J82" i="27"/>
  <c r="J79" i="27"/>
  <c r="J76" i="27"/>
  <c r="H42" i="27"/>
  <c r="F39" i="27"/>
  <c r="F36" i="27"/>
  <c r="F33" i="27"/>
  <c r="H267" i="26"/>
  <c r="J265" i="26"/>
  <c r="J262" i="26"/>
  <c r="L239" i="26"/>
  <c r="J238" i="26"/>
  <c r="J237" i="26"/>
  <c r="J236" i="26"/>
  <c r="J235" i="26"/>
  <c r="J234" i="26"/>
  <c r="J233" i="26"/>
  <c r="J232" i="26"/>
  <c r="J231" i="26"/>
  <c r="J230" i="26"/>
  <c r="J229" i="26"/>
  <c r="H175" i="26"/>
  <c r="L174" i="26"/>
  <c r="J173" i="26"/>
  <c r="J172" i="26"/>
  <c r="J171" i="26"/>
  <c r="J170" i="26"/>
  <c r="J169" i="26"/>
  <c r="J168" i="26"/>
  <c r="J167" i="26"/>
  <c r="J166" i="26"/>
  <c r="J165" i="26"/>
  <c r="J164" i="26"/>
  <c r="J163" i="26"/>
  <c r="F42" i="27"/>
  <c r="J40" i="27"/>
  <c r="J37" i="27"/>
  <c r="J34" i="27"/>
  <c r="J31" i="27"/>
  <c r="L263" i="26"/>
  <c r="J43" i="26"/>
  <c r="H42" i="26"/>
  <c r="L41" i="26"/>
  <c r="L40" i="26"/>
  <c r="L39" i="26"/>
  <c r="L38" i="26"/>
  <c r="L37" i="26"/>
  <c r="L36" i="26"/>
  <c r="L35" i="26"/>
  <c r="L34" i="26"/>
  <c r="L33" i="26"/>
  <c r="L32" i="26"/>
  <c r="L31" i="26"/>
  <c r="J84" i="27"/>
  <c r="J81" i="27"/>
  <c r="J78" i="27"/>
  <c r="J75" i="27"/>
  <c r="J43" i="27"/>
  <c r="F40" i="27"/>
  <c r="F37" i="27"/>
  <c r="F34" i="27"/>
  <c r="F31" i="27"/>
  <c r="L266" i="26"/>
  <c r="J263" i="26"/>
  <c r="N260" i="26"/>
  <c r="N259" i="26"/>
  <c r="N258" i="26"/>
  <c r="N257" i="26"/>
  <c r="N256" i="26"/>
  <c r="N255" i="26"/>
  <c r="L241" i="26"/>
  <c r="J240" i="26"/>
  <c r="J239" i="26"/>
  <c r="H238" i="26"/>
  <c r="H237" i="26"/>
  <c r="N236" i="26"/>
  <c r="H236" i="26"/>
  <c r="N235" i="26"/>
  <c r="H235" i="26"/>
  <c r="N234" i="26"/>
  <c r="H234" i="26"/>
  <c r="N233" i="26"/>
  <c r="H233" i="26"/>
  <c r="N232" i="26"/>
  <c r="H232" i="26"/>
  <c r="N231" i="26"/>
  <c r="H231" i="26"/>
  <c r="N230" i="26"/>
  <c r="H230" i="26"/>
  <c r="N229" i="26"/>
  <c r="H229" i="26"/>
  <c r="L175" i="26"/>
  <c r="J174" i="26"/>
  <c r="H173" i="26"/>
  <c r="H172" i="26"/>
  <c r="J33" i="27"/>
  <c r="H260" i="26"/>
  <c r="H257" i="26"/>
  <c r="H131" i="26"/>
  <c r="J129" i="26"/>
  <c r="J126" i="26"/>
  <c r="J124" i="26"/>
  <c r="H123" i="26"/>
  <c r="J121" i="26"/>
  <c r="H120" i="26"/>
  <c r="J107" i="26"/>
  <c r="L105" i="26"/>
  <c r="J104" i="26"/>
  <c r="N103" i="26"/>
  <c r="L102" i="26"/>
  <c r="J101" i="26"/>
  <c r="N100" i="26"/>
  <c r="L99" i="26"/>
  <c r="J98" i="26"/>
  <c r="N97" i="26"/>
  <c r="H43" i="26"/>
  <c r="N38" i="26"/>
  <c r="N35" i="26"/>
  <c r="N32" i="26"/>
  <c r="L20" i="26"/>
  <c r="L18" i="26"/>
  <c r="J17" i="26"/>
  <c r="J16" i="26"/>
  <c r="J15" i="26"/>
  <c r="J14" i="26"/>
  <c r="J13" i="26"/>
  <c r="J12" i="26"/>
  <c r="J11" i="26"/>
  <c r="J10" i="26"/>
  <c r="J9" i="26"/>
  <c r="D112" i="24"/>
  <c r="D109" i="24"/>
  <c r="D106" i="24"/>
  <c r="D103" i="24"/>
  <c r="D100" i="24"/>
  <c r="D89" i="24"/>
  <c r="D86" i="24"/>
  <c r="D83" i="24"/>
  <c r="D80" i="24"/>
  <c r="D77" i="24"/>
  <c r="J41" i="27"/>
  <c r="J32" i="27"/>
  <c r="L259" i="26"/>
  <c r="L256" i="26"/>
  <c r="J241" i="26"/>
  <c r="H171" i="26"/>
  <c r="H170" i="26"/>
  <c r="H169" i="26"/>
  <c r="H168" i="26"/>
  <c r="H167" i="26"/>
  <c r="H166" i="26"/>
  <c r="H165" i="26"/>
  <c r="H164" i="26"/>
  <c r="H163" i="26"/>
  <c r="J109" i="26"/>
  <c r="H107" i="26"/>
  <c r="H104" i="26"/>
  <c r="H101" i="26"/>
  <c r="H98" i="26"/>
  <c r="J42" i="26"/>
  <c r="J40" i="26"/>
  <c r="H39" i="26"/>
  <c r="J37" i="26"/>
  <c r="H36" i="26"/>
  <c r="J34" i="26"/>
  <c r="H33" i="26"/>
  <c r="J31" i="26"/>
  <c r="H21" i="26"/>
  <c r="J20" i="26"/>
  <c r="D65" i="24"/>
  <c r="D62" i="24"/>
  <c r="D59" i="24"/>
  <c r="D56" i="24"/>
  <c r="D42" i="24"/>
  <c r="D39" i="24"/>
  <c r="D36" i="24"/>
  <c r="D33" i="24"/>
  <c r="D19" i="24"/>
  <c r="D16" i="24"/>
  <c r="D13" i="24"/>
  <c r="J36" i="27"/>
  <c r="J267" i="26"/>
  <c r="L262" i="26"/>
  <c r="H259" i="26"/>
  <c r="H256" i="26"/>
  <c r="L108" i="26"/>
  <c r="L106" i="26"/>
  <c r="J105" i="26"/>
  <c r="N104" i="26"/>
  <c r="L103" i="26"/>
  <c r="J102" i="26"/>
  <c r="N101" i="26"/>
  <c r="L100" i="26"/>
  <c r="J99" i="26"/>
  <c r="N98" i="26"/>
  <c r="L97" i="26"/>
  <c r="N36" i="26"/>
  <c r="N33" i="26"/>
  <c r="L19" i="26"/>
  <c r="J18" i="26"/>
  <c r="H17" i="26"/>
  <c r="N16" i="26"/>
  <c r="H16" i="26"/>
  <c r="N15" i="26"/>
  <c r="H15" i="26"/>
  <c r="N14" i="26"/>
  <c r="H14" i="26"/>
  <c r="N13" i="26"/>
  <c r="H13" i="26"/>
  <c r="N12" i="26"/>
  <c r="H12" i="26"/>
  <c r="N11" i="26"/>
  <c r="H11" i="26"/>
  <c r="N10" i="26"/>
  <c r="H10" i="26"/>
  <c r="N9" i="26"/>
  <c r="H9" i="26"/>
  <c r="D111" i="24"/>
  <c r="D108" i="24"/>
  <c r="D105" i="24"/>
  <c r="D102" i="24"/>
  <c r="D88" i="24"/>
  <c r="D85" i="24"/>
  <c r="D82" i="24"/>
  <c r="D79" i="24"/>
  <c r="D10" i="24"/>
  <c r="C90" i="28"/>
  <c r="H87" i="27"/>
  <c r="J35" i="27"/>
  <c r="H266" i="26"/>
  <c r="L261" i="26"/>
  <c r="L258" i="26"/>
  <c r="L255" i="26"/>
  <c r="H240" i="26"/>
  <c r="H109" i="26"/>
  <c r="J108" i="26"/>
  <c r="H105" i="26"/>
  <c r="H102" i="26"/>
  <c r="H99" i="26"/>
  <c r="L43" i="26"/>
  <c r="J41" i="26"/>
  <c r="H40" i="26"/>
  <c r="J38" i="26"/>
  <c r="H37" i="26"/>
  <c r="J35" i="26"/>
  <c r="H34" i="26"/>
  <c r="J32" i="26"/>
  <c r="H31" i="26"/>
  <c r="L21" i="26"/>
  <c r="H20" i="26"/>
  <c r="H18" i="26"/>
  <c r="D67" i="24"/>
  <c r="D64" i="24"/>
  <c r="D61" i="24"/>
  <c r="D58" i="24"/>
  <c r="D55" i="24"/>
  <c r="D44" i="24"/>
  <c r="D41" i="24"/>
  <c r="D38" i="24"/>
  <c r="D35" i="24"/>
  <c r="D32" i="24"/>
  <c r="D21" i="24"/>
  <c r="D18" i="24"/>
  <c r="D15" i="24"/>
  <c r="D12" i="24"/>
  <c r="F48" i="28"/>
  <c r="F86" i="27"/>
  <c r="J39" i="27"/>
  <c r="L265" i="26"/>
  <c r="H261" i="26"/>
  <c r="H258" i="26"/>
  <c r="H255" i="26"/>
  <c r="N170" i="26"/>
  <c r="N169" i="26"/>
  <c r="N168" i="26"/>
  <c r="N167" i="26"/>
  <c r="N166" i="26"/>
  <c r="N165" i="26"/>
  <c r="N164" i="26"/>
  <c r="N163" i="26"/>
  <c r="J123" i="26"/>
  <c r="H122" i="26"/>
  <c r="J120" i="26"/>
  <c r="H119" i="26"/>
  <c r="L107" i="26"/>
  <c r="J106" i="26"/>
  <c r="L104" i="26"/>
  <c r="J103" i="26"/>
  <c r="N102" i="26"/>
  <c r="L101" i="26"/>
  <c r="J100" i="26"/>
  <c r="N99" i="26"/>
  <c r="L98" i="26"/>
  <c r="J97" i="26"/>
  <c r="N37" i="26"/>
  <c r="N34" i="26"/>
  <c r="N31" i="26"/>
  <c r="J19" i="26"/>
  <c r="L17" i="26"/>
  <c r="L16" i="26"/>
  <c r="L15" i="26"/>
  <c r="L14" i="26"/>
  <c r="L13" i="26"/>
  <c r="L12" i="26"/>
  <c r="L11" i="26"/>
  <c r="L10" i="26"/>
  <c r="L9" i="26"/>
  <c r="D113" i="24"/>
  <c r="D110" i="24"/>
  <c r="D107" i="24"/>
  <c r="D104" i="24"/>
  <c r="D101" i="24"/>
  <c r="D90" i="24"/>
  <c r="D87" i="24"/>
  <c r="D84" i="24"/>
  <c r="D81" i="24"/>
  <c r="D78" i="24"/>
  <c r="D9" i="24"/>
  <c r="L146" i="26"/>
  <c r="L129" i="26"/>
  <c r="L121" i="26"/>
  <c r="H106" i="26"/>
  <c r="J33" i="26"/>
  <c r="J21" i="26"/>
  <c r="D60" i="24"/>
  <c r="D37" i="24"/>
  <c r="D14" i="24"/>
  <c r="E146" i="23"/>
  <c r="D90" i="23"/>
  <c r="E76" i="23"/>
  <c r="C48" i="23"/>
  <c r="G105" i="22"/>
  <c r="G63" i="22"/>
  <c r="L264" i="26"/>
  <c r="L124" i="26"/>
  <c r="L109" i="26"/>
  <c r="J36" i="26"/>
  <c r="D57" i="24"/>
  <c r="D34" i="24"/>
  <c r="D11" i="24"/>
  <c r="E62" i="23"/>
  <c r="E34" i="23"/>
  <c r="E20" i="23"/>
  <c r="H161" i="22"/>
  <c r="F147" i="22"/>
  <c r="C34" i="28"/>
  <c r="L260" i="26"/>
  <c r="L149" i="26"/>
  <c r="L151" i="26"/>
  <c r="J39" i="26"/>
  <c r="H32" i="26"/>
  <c r="D54" i="24"/>
  <c r="D31" i="24"/>
  <c r="L257" i="26"/>
  <c r="N119" i="26"/>
  <c r="H108" i="26"/>
  <c r="H97" i="26"/>
  <c r="L42" i="26"/>
  <c r="H35" i="26"/>
  <c r="H19" i="26"/>
  <c r="H43" i="27"/>
  <c r="L143" i="26"/>
  <c r="J131" i="26"/>
  <c r="L126" i="26"/>
  <c r="N122" i="26"/>
  <c r="H100" i="26"/>
  <c r="H38" i="26"/>
  <c r="D66" i="24"/>
  <c r="D43" i="24"/>
  <c r="D20" i="24"/>
  <c r="D40" i="24"/>
  <c r="G34" i="23"/>
  <c r="F133" i="22"/>
  <c r="D77" i="22"/>
  <c r="H63" i="22"/>
  <c r="D162" i="21"/>
  <c r="F134" i="21"/>
  <c r="C92" i="21"/>
  <c r="E64" i="21"/>
  <c r="E22" i="21"/>
  <c r="G76" i="23"/>
  <c r="H119" i="22"/>
  <c r="F63" i="22"/>
  <c r="E134" i="21"/>
  <c r="F36" i="21"/>
  <c r="H239" i="26"/>
  <c r="D17" i="24"/>
  <c r="P20" i="23"/>
  <c r="H105" i="22"/>
  <c r="F49" i="22"/>
  <c r="F106" i="21"/>
  <c r="E36" i="21"/>
  <c r="J38" i="27"/>
  <c r="H41" i="26"/>
  <c r="G62" i="23"/>
  <c r="G20" i="23"/>
  <c r="H147" i="22"/>
  <c r="F105" i="22"/>
  <c r="H35" i="22"/>
  <c r="E148" i="21"/>
  <c r="F50" i="21"/>
  <c r="M22" i="21"/>
  <c r="H103" i="26"/>
  <c r="D63" i="24"/>
  <c r="F91" i="22"/>
  <c r="F120" i="21"/>
  <c r="E50" i="21"/>
  <c r="L22" i="21"/>
  <c r="D91" i="22"/>
  <c r="C148" i="21"/>
  <c r="E21" i="19"/>
  <c r="E9" i="19"/>
  <c r="H77" i="22"/>
  <c r="E90" i="23"/>
  <c r="E120" i="21"/>
  <c r="D48" i="23"/>
  <c r="D50" i="21"/>
  <c r="F9" i="19"/>
  <c r="L48" i="18"/>
  <c r="L22" i="18"/>
  <c r="F22" i="18"/>
  <c r="K8" i="18"/>
  <c r="E8" i="18"/>
  <c r="G49" i="17"/>
  <c r="G23" i="17"/>
  <c r="F48" i="18"/>
  <c r="S36" i="18"/>
  <c r="K22" i="18"/>
  <c r="E22" i="18"/>
  <c r="S20" i="18"/>
  <c r="M20" i="18"/>
  <c r="G20" i="18"/>
  <c r="C35" i="17"/>
  <c r="R21" i="17"/>
  <c r="C21" i="17"/>
  <c r="R9" i="17"/>
  <c r="C9" i="17"/>
  <c r="F21" i="16"/>
  <c r="F21" i="19"/>
  <c r="C35" i="22"/>
  <c r="G62" i="18"/>
  <c r="O20" i="18"/>
  <c r="L8" i="18"/>
  <c r="D163" i="14"/>
  <c r="F149" i="14"/>
  <c r="D121" i="14"/>
  <c r="F107" i="14"/>
  <c r="D79" i="14"/>
  <c r="F65" i="14"/>
  <c r="D37" i="14"/>
  <c r="G92" i="18"/>
  <c r="U90" i="18"/>
  <c r="F8" i="18"/>
  <c r="E149" i="17"/>
  <c r="E119" i="17"/>
  <c r="E93" i="17"/>
  <c r="E63" i="17"/>
  <c r="E37" i="17"/>
  <c r="E21" i="17"/>
  <c r="E133" i="16"/>
  <c r="E107" i="16"/>
  <c r="E77" i="16"/>
  <c r="E51" i="16"/>
  <c r="Q21" i="16"/>
  <c r="F9" i="16"/>
  <c r="E105" i="15"/>
  <c r="D91" i="15"/>
  <c r="F35" i="15"/>
  <c r="Q21" i="15"/>
  <c r="E149" i="14"/>
  <c r="G135" i="14"/>
  <c r="E107" i="14"/>
  <c r="G93" i="14"/>
  <c r="E65" i="14"/>
  <c r="G51" i="14"/>
  <c r="U120" i="18"/>
  <c r="C20" i="18"/>
  <c r="E35" i="15"/>
  <c r="D149" i="14"/>
  <c r="F135" i="14"/>
  <c r="D107" i="14"/>
  <c r="F93" i="14"/>
  <c r="D65" i="14"/>
  <c r="F51" i="14"/>
  <c r="S22" i="18"/>
  <c r="T160" i="18"/>
  <c r="G163" i="14"/>
  <c r="E135" i="14"/>
  <c r="G121" i="14"/>
  <c r="E93" i="14"/>
  <c r="G79" i="14"/>
  <c r="E51" i="14"/>
  <c r="G37" i="14"/>
  <c r="F23" i="14"/>
  <c r="M146" i="18"/>
  <c r="M22" i="18"/>
  <c r="E147" i="17"/>
  <c r="E121" i="17"/>
  <c r="E91" i="17"/>
  <c r="E65" i="17"/>
  <c r="E35" i="17"/>
  <c r="E9" i="17"/>
  <c r="E161" i="16"/>
  <c r="E135" i="16"/>
  <c r="E105" i="16"/>
  <c r="E79" i="16"/>
  <c r="E49" i="16"/>
  <c r="E23" i="16"/>
  <c r="T21" i="15"/>
  <c r="E21" i="15"/>
  <c r="F163" i="14"/>
  <c r="D135" i="14"/>
  <c r="F121" i="14"/>
  <c r="D93" i="14"/>
  <c r="F79" i="14"/>
  <c r="D51" i="14"/>
  <c r="F37" i="14"/>
  <c r="E23" i="14"/>
  <c r="S21" i="15"/>
  <c r="E79" i="14"/>
  <c r="P23" i="14"/>
  <c r="E48" i="13"/>
  <c r="U14" i="12"/>
  <c r="U12" i="12"/>
  <c r="U10" i="12"/>
  <c r="F56" i="12"/>
  <c r="U7" i="12"/>
  <c r="D54" i="12"/>
  <c r="F53" i="12"/>
  <c r="D111" i="11"/>
  <c r="D108" i="11"/>
  <c r="D105" i="11"/>
  <c r="D102" i="11"/>
  <c r="D88" i="11"/>
  <c r="D85" i="11"/>
  <c r="D82" i="11"/>
  <c r="D79" i="11"/>
  <c r="K20" i="9"/>
  <c r="E20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J21" i="8"/>
  <c r="H20" i="8"/>
  <c r="L19" i="8"/>
  <c r="L18" i="8"/>
  <c r="L17" i="8"/>
  <c r="L16" i="8"/>
  <c r="L15" i="8"/>
  <c r="L14" i="8"/>
  <c r="L13" i="8"/>
  <c r="L12" i="8"/>
  <c r="L11" i="8"/>
  <c r="L10" i="8"/>
  <c r="L9" i="8"/>
  <c r="G105" i="15"/>
  <c r="F91" i="15"/>
  <c r="E77" i="15"/>
  <c r="D63" i="15"/>
  <c r="C49" i="15"/>
  <c r="G107" i="14"/>
  <c r="C93" i="14"/>
  <c r="G62" i="13"/>
  <c r="G34" i="13"/>
  <c r="P20" i="13"/>
  <c r="G20" i="13"/>
  <c r="U55" i="12"/>
  <c r="U52" i="12"/>
  <c r="U49" i="12"/>
  <c r="U46" i="12"/>
  <c r="U43" i="12"/>
  <c r="U40" i="12"/>
  <c r="U37" i="12"/>
  <c r="U34" i="12"/>
  <c r="U31" i="12"/>
  <c r="U28" i="12"/>
  <c r="U25" i="12"/>
  <c r="U22" i="12"/>
  <c r="U19" i="12"/>
  <c r="U16" i="12"/>
  <c r="E56" i="12"/>
  <c r="E53" i="12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L43" i="8"/>
  <c r="J42" i="8"/>
  <c r="H41" i="8"/>
  <c r="H40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E161" i="15"/>
  <c r="D147" i="15"/>
  <c r="D21" i="15"/>
  <c r="E121" i="14"/>
  <c r="D113" i="11"/>
  <c r="D110" i="11"/>
  <c r="D107" i="11"/>
  <c r="D104" i="11"/>
  <c r="D101" i="11"/>
  <c r="D90" i="11"/>
  <c r="D87" i="11"/>
  <c r="D84" i="11"/>
  <c r="D81" i="11"/>
  <c r="D78" i="11"/>
  <c r="O20" i="9"/>
  <c r="I20" i="9"/>
  <c r="O18" i="9"/>
  <c r="I18" i="9"/>
  <c r="O16" i="9"/>
  <c r="I16" i="9"/>
  <c r="O14" i="9"/>
  <c r="I14" i="9"/>
  <c r="O12" i="9"/>
  <c r="I12" i="9"/>
  <c r="O10" i="9"/>
  <c r="I10" i="9"/>
  <c r="H21" i="8"/>
  <c r="L20" i="8"/>
  <c r="J19" i="8"/>
  <c r="J18" i="8"/>
  <c r="J17" i="8"/>
  <c r="J16" i="8"/>
  <c r="J15" i="8"/>
  <c r="J14" i="8"/>
  <c r="J13" i="8"/>
  <c r="J12" i="8"/>
  <c r="J11" i="8"/>
  <c r="J10" i="8"/>
  <c r="J9" i="8"/>
  <c r="G36" i="18"/>
  <c r="G22" i="18"/>
  <c r="U20" i="18"/>
  <c r="G149" i="14"/>
  <c r="E37" i="14"/>
  <c r="G23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K19" i="9"/>
  <c r="E19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J43" i="8"/>
  <c r="H42" i="8"/>
  <c r="L41" i="8"/>
  <c r="L40" i="8"/>
  <c r="L39" i="8"/>
  <c r="L38" i="8"/>
  <c r="L37" i="8"/>
  <c r="L36" i="8"/>
  <c r="L35" i="8"/>
  <c r="L34" i="8"/>
  <c r="L33" i="8"/>
  <c r="L32" i="8"/>
  <c r="L31" i="8"/>
  <c r="O9" i="16"/>
  <c r="E163" i="14"/>
  <c r="D23" i="14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H18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E132" i="13"/>
  <c r="F48" i="13"/>
  <c r="G56" i="12"/>
  <c r="L87" i="10"/>
  <c r="N36" i="10"/>
  <c r="N33" i="10"/>
  <c r="O13" i="9"/>
  <c r="I11" i="9"/>
  <c r="J40" i="8"/>
  <c r="J37" i="8"/>
  <c r="J34" i="8"/>
  <c r="J31" i="8"/>
  <c r="H18" i="2"/>
  <c r="E17" i="2"/>
  <c r="C51" i="14"/>
  <c r="E118" i="13"/>
  <c r="U53" i="12"/>
  <c r="U44" i="12"/>
  <c r="U35" i="12"/>
  <c r="U26" i="12"/>
  <c r="U17" i="12"/>
  <c r="E54" i="12"/>
  <c r="D56" i="12"/>
  <c r="D65" i="11"/>
  <c r="D42" i="11"/>
  <c r="D19" i="11"/>
  <c r="N80" i="10"/>
  <c r="N77" i="10"/>
  <c r="O15" i="9"/>
  <c r="I13" i="9"/>
  <c r="H43" i="8"/>
  <c r="G18" i="2"/>
  <c r="E104" i="13"/>
  <c r="C34" i="13"/>
  <c r="D62" i="11"/>
  <c r="D39" i="11"/>
  <c r="D16" i="11"/>
  <c r="N38" i="10"/>
  <c r="N35" i="10"/>
  <c r="N32" i="10"/>
  <c r="O17" i="9"/>
  <c r="I15" i="9"/>
  <c r="L42" i="8"/>
  <c r="J39" i="8"/>
  <c r="J36" i="8"/>
  <c r="J33" i="8"/>
  <c r="F18" i="2"/>
  <c r="U23" i="12"/>
  <c r="F55" i="12"/>
  <c r="N78" i="10"/>
  <c r="O11" i="9"/>
  <c r="E90" i="13"/>
  <c r="R20" i="13"/>
  <c r="U56" i="12"/>
  <c r="U47" i="12"/>
  <c r="U38" i="12"/>
  <c r="U29" i="12"/>
  <c r="U20" i="12"/>
  <c r="D59" i="11"/>
  <c r="D36" i="11"/>
  <c r="D13" i="11"/>
  <c r="N82" i="10"/>
  <c r="N79" i="10"/>
  <c r="N76" i="10"/>
  <c r="O19" i="9"/>
  <c r="I17" i="9"/>
  <c r="C20" i="13"/>
  <c r="U32" i="12"/>
  <c r="N81" i="10"/>
  <c r="L43" i="10"/>
  <c r="I21" i="9"/>
  <c r="G65" i="14"/>
  <c r="Q23" i="14"/>
  <c r="E160" i="13"/>
  <c r="E76" i="13"/>
  <c r="G53" i="12"/>
  <c r="U9" i="12"/>
  <c r="D56" i="11"/>
  <c r="D33" i="11"/>
  <c r="D10" i="11"/>
  <c r="N37" i="10"/>
  <c r="N34" i="10"/>
  <c r="N31" i="10"/>
  <c r="O21" i="9"/>
  <c r="I19" i="9"/>
  <c r="O9" i="9"/>
  <c r="L86" i="8"/>
  <c r="J41" i="8"/>
  <c r="J38" i="8"/>
  <c r="J35" i="8"/>
  <c r="J32" i="8"/>
  <c r="L284" i="8"/>
  <c r="E146" i="13"/>
  <c r="C62" i="13"/>
  <c r="U50" i="12"/>
  <c r="U41" i="12"/>
  <c r="N75" i="10"/>
  <c r="I9" i="9"/>
  <c r="C55" i="12"/>
  <c r="E57" i="12" l="1"/>
  <c r="K19" i="2"/>
  <c r="J19" i="2"/>
  <c r="L74" i="2"/>
  <c r="K74" i="2"/>
  <c r="J74" i="2"/>
  <c r="K71" i="3"/>
  <c r="J71" i="3"/>
  <c r="L71" i="3"/>
  <c r="L48" i="2"/>
  <c r="K48" i="2"/>
  <c r="J48" i="2"/>
  <c r="K145" i="3"/>
  <c r="L145" i="3"/>
  <c r="J145" i="3"/>
  <c r="S16" i="5"/>
  <c r="W16" i="5"/>
  <c r="V16" i="5"/>
  <c r="U16" i="5"/>
  <c r="T16" i="5"/>
  <c r="L211" i="3"/>
  <c r="K211" i="3"/>
  <c r="J211" i="3"/>
  <c r="L9" i="2"/>
  <c r="K9" i="2"/>
  <c r="J9" i="2"/>
  <c r="L24" i="2"/>
  <c r="K24" i="2"/>
  <c r="J24" i="2"/>
  <c r="G42" i="2"/>
  <c r="K47" i="3"/>
  <c r="J47" i="3"/>
  <c r="F191" i="3"/>
  <c r="T7" i="5"/>
  <c r="S7" i="5"/>
  <c r="W7" i="5"/>
  <c r="V7" i="5"/>
  <c r="U7" i="5"/>
  <c r="L18" i="12"/>
  <c r="K18" i="12"/>
  <c r="J18" i="12"/>
  <c r="I18" i="12"/>
  <c r="L27" i="12"/>
  <c r="K27" i="12"/>
  <c r="J27" i="12"/>
  <c r="I27" i="12"/>
  <c r="L36" i="12"/>
  <c r="K36" i="12"/>
  <c r="J36" i="12"/>
  <c r="I36" i="12"/>
  <c r="J40" i="16"/>
  <c r="I40" i="16"/>
  <c r="J151" i="17"/>
  <c r="I151" i="17"/>
  <c r="I7" i="6"/>
  <c r="K7" i="6"/>
  <c r="J7" i="6"/>
  <c r="Q15" i="6"/>
  <c r="S15" i="6"/>
  <c r="R15" i="6"/>
  <c r="S20" i="6"/>
  <c r="R20" i="6"/>
  <c r="Q20" i="6"/>
  <c r="K30" i="6"/>
  <c r="J30" i="6"/>
  <c r="I30" i="6"/>
  <c r="S38" i="6"/>
  <c r="R38" i="6"/>
  <c r="Q38" i="6"/>
  <c r="L13" i="12"/>
  <c r="K13" i="12"/>
  <c r="J13" i="12"/>
  <c r="I13" i="12"/>
  <c r="V16" i="12"/>
  <c r="T16" i="12"/>
  <c r="S16" i="12"/>
  <c r="V25" i="12"/>
  <c r="T25" i="12"/>
  <c r="S25" i="12"/>
  <c r="V34" i="12"/>
  <c r="T34" i="12"/>
  <c r="S34" i="12"/>
  <c r="V43" i="12"/>
  <c r="T43" i="12"/>
  <c r="S43" i="12"/>
  <c r="V52" i="12"/>
  <c r="T52" i="12"/>
  <c r="S52" i="12"/>
  <c r="H65" i="16"/>
  <c r="J66" i="16"/>
  <c r="I66" i="16"/>
  <c r="X136" i="18"/>
  <c r="L12" i="2"/>
  <c r="K12" i="2"/>
  <c r="J12" i="2"/>
  <c r="L38" i="2"/>
  <c r="K38" i="2"/>
  <c r="J38" i="2"/>
  <c r="L47" i="2"/>
  <c r="K47" i="2"/>
  <c r="J47" i="2"/>
  <c r="K59" i="3"/>
  <c r="J59" i="3"/>
  <c r="H193" i="3"/>
  <c r="V13" i="5"/>
  <c r="T13" i="5"/>
  <c r="S13" i="5"/>
  <c r="W13" i="5"/>
  <c r="U13" i="5"/>
  <c r="K11" i="6"/>
  <c r="J11" i="6"/>
  <c r="I11" i="6"/>
  <c r="I32" i="6"/>
  <c r="K32" i="6"/>
  <c r="J32" i="6"/>
  <c r="L45" i="12"/>
  <c r="K45" i="12"/>
  <c r="J45" i="12"/>
  <c r="I45" i="12"/>
  <c r="M59" i="15"/>
  <c r="L59" i="15"/>
  <c r="K59" i="15"/>
  <c r="J59" i="15"/>
  <c r="I59" i="15"/>
  <c r="M12" i="5"/>
  <c r="K12" i="5"/>
  <c r="J12" i="5"/>
  <c r="L12" i="5"/>
  <c r="I12" i="5"/>
  <c r="M16" i="5"/>
  <c r="K16" i="5"/>
  <c r="J16" i="5"/>
  <c r="L16" i="5"/>
  <c r="I16" i="5"/>
  <c r="S13" i="6"/>
  <c r="R13" i="6"/>
  <c r="Q13" i="6"/>
  <c r="I26" i="6"/>
  <c r="K26" i="6"/>
  <c r="J26" i="6"/>
  <c r="Q34" i="6"/>
  <c r="S34" i="6"/>
  <c r="R34" i="6"/>
  <c r="L8" i="12"/>
  <c r="H55" i="12"/>
  <c r="K8" i="12"/>
  <c r="J8" i="12"/>
  <c r="I8" i="12"/>
  <c r="L15" i="12"/>
  <c r="K15" i="12"/>
  <c r="J15" i="12"/>
  <c r="I15" i="12"/>
  <c r="L24" i="12"/>
  <c r="K24" i="12"/>
  <c r="J24" i="12"/>
  <c r="I24" i="12"/>
  <c r="L33" i="12"/>
  <c r="K33" i="12"/>
  <c r="J33" i="12"/>
  <c r="I33" i="12"/>
  <c r="L42" i="12"/>
  <c r="K42" i="12"/>
  <c r="J42" i="12"/>
  <c r="I42" i="12"/>
  <c r="L51" i="12"/>
  <c r="K51" i="12"/>
  <c r="J51" i="12"/>
  <c r="I51" i="12"/>
  <c r="K65" i="13"/>
  <c r="J65" i="13"/>
  <c r="I65" i="13"/>
  <c r="J47" i="17"/>
  <c r="I47" i="17"/>
  <c r="L32" i="2"/>
  <c r="K32" i="2"/>
  <c r="J32" i="2"/>
  <c r="F118" i="3"/>
  <c r="F192" i="3"/>
  <c r="Q22" i="6"/>
  <c r="S22" i="6"/>
  <c r="R22" i="6"/>
  <c r="L11" i="12"/>
  <c r="K11" i="12"/>
  <c r="J11" i="12"/>
  <c r="I11" i="12"/>
  <c r="H43" i="2"/>
  <c r="K57" i="2"/>
  <c r="J57" i="2"/>
  <c r="L57" i="2"/>
  <c r="K60" i="2"/>
  <c r="J60" i="2"/>
  <c r="L60" i="2"/>
  <c r="K63" i="2"/>
  <c r="J63" i="2"/>
  <c r="L63" i="2"/>
  <c r="K66" i="2"/>
  <c r="J66" i="2"/>
  <c r="K72" i="2"/>
  <c r="L72" i="2"/>
  <c r="J72" i="2"/>
  <c r="K80" i="3"/>
  <c r="J80" i="3"/>
  <c r="L80" i="3"/>
  <c r="K83" i="3"/>
  <c r="L83" i="3"/>
  <c r="J83" i="3"/>
  <c r="K86" i="3"/>
  <c r="J86" i="3"/>
  <c r="L86" i="3"/>
  <c r="K89" i="3"/>
  <c r="J89" i="3"/>
  <c r="L89" i="3"/>
  <c r="K92" i="3"/>
  <c r="J92" i="3"/>
  <c r="L92" i="3"/>
  <c r="K95" i="3"/>
  <c r="J95" i="3"/>
  <c r="L95" i="3"/>
  <c r="K98" i="3"/>
  <c r="J98" i="3"/>
  <c r="L98" i="3"/>
  <c r="K101" i="3"/>
  <c r="J101" i="3"/>
  <c r="L101" i="3"/>
  <c r="I115" i="3"/>
  <c r="K104" i="3"/>
  <c r="J104" i="3"/>
  <c r="L104" i="3"/>
  <c r="K107" i="3"/>
  <c r="L107" i="3"/>
  <c r="J107" i="3"/>
  <c r="I118" i="3"/>
  <c r="I121" i="3"/>
  <c r="K110" i="3"/>
  <c r="L110" i="3"/>
  <c r="J110" i="3"/>
  <c r="E186" i="3"/>
  <c r="E194" i="3"/>
  <c r="E195" i="3"/>
  <c r="I27" i="5"/>
  <c r="M27" i="5"/>
  <c r="L27" i="5"/>
  <c r="K27" i="5"/>
  <c r="J27" i="5"/>
  <c r="Q9" i="6"/>
  <c r="S9" i="6"/>
  <c r="R9" i="6"/>
  <c r="K24" i="6"/>
  <c r="J24" i="6"/>
  <c r="I24" i="6"/>
  <c r="S32" i="6"/>
  <c r="R32" i="6"/>
  <c r="Q32" i="6"/>
  <c r="K48" i="6"/>
  <c r="J48" i="6"/>
  <c r="I48" i="6"/>
  <c r="T8" i="12"/>
  <c r="S8" i="12"/>
  <c r="V8" i="12"/>
  <c r="V22" i="12"/>
  <c r="T22" i="12"/>
  <c r="S22" i="12"/>
  <c r="V31" i="12"/>
  <c r="T31" i="12"/>
  <c r="S31" i="12"/>
  <c r="V40" i="12"/>
  <c r="T40" i="12"/>
  <c r="S40" i="12"/>
  <c r="V49" i="12"/>
  <c r="T49" i="12"/>
  <c r="S49" i="12"/>
  <c r="J117" i="16"/>
  <c r="I117" i="16"/>
  <c r="J73" i="17"/>
  <c r="I73" i="17"/>
  <c r="I18" i="2"/>
  <c r="L15" i="2"/>
  <c r="K15" i="2"/>
  <c r="J15" i="2"/>
  <c r="K41" i="2"/>
  <c r="J41" i="2"/>
  <c r="K41" i="3"/>
  <c r="J41" i="3"/>
  <c r="F121" i="3"/>
  <c r="H194" i="3"/>
  <c r="J34" i="2"/>
  <c r="K34" i="2"/>
  <c r="L34" i="2"/>
  <c r="J37" i="2"/>
  <c r="K37" i="2"/>
  <c r="L37" i="2"/>
  <c r="J40" i="2"/>
  <c r="K40" i="2"/>
  <c r="I43" i="2"/>
  <c r="L40" i="2"/>
  <c r="J49" i="2"/>
  <c r="K49" i="2"/>
  <c r="L49" i="2"/>
  <c r="J45" i="3"/>
  <c r="K45" i="3"/>
  <c r="J51" i="3"/>
  <c r="K51" i="3"/>
  <c r="J57" i="3"/>
  <c r="K57" i="3"/>
  <c r="F186" i="3"/>
  <c r="F194" i="3"/>
  <c r="F195" i="3"/>
  <c r="T9" i="5"/>
  <c r="S9" i="5"/>
  <c r="U9" i="5"/>
  <c r="W9" i="5"/>
  <c r="V9" i="5"/>
  <c r="S10" i="5"/>
  <c r="W10" i="5"/>
  <c r="V10" i="5"/>
  <c r="T10" i="5"/>
  <c r="U10" i="5"/>
  <c r="S14" i="5"/>
  <c r="W14" i="5"/>
  <c r="V14" i="5"/>
  <c r="T14" i="5"/>
  <c r="U14" i="5"/>
  <c r="K49" i="6"/>
  <c r="J49" i="6"/>
  <c r="I49" i="6"/>
  <c r="S51" i="6"/>
  <c r="R51" i="6"/>
  <c r="Q51" i="6"/>
  <c r="S7" i="6"/>
  <c r="R7" i="6"/>
  <c r="Q7" i="6"/>
  <c r="I20" i="6"/>
  <c r="K20" i="6"/>
  <c r="J20" i="6"/>
  <c r="Q28" i="6"/>
  <c r="S28" i="6"/>
  <c r="R28" i="6"/>
  <c r="I38" i="6"/>
  <c r="K38" i="6"/>
  <c r="J38" i="6"/>
  <c r="K42" i="6"/>
  <c r="J42" i="6"/>
  <c r="I42" i="6"/>
  <c r="S50" i="6"/>
  <c r="R50" i="6"/>
  <c r="Q50" i="6"/>
  <c r="L21" i="12"/>
  <c r="K21" i="12"/>
  <c r="J21" i="12"/>
  <c r="I21" i="12"/>
  <c r="L30" i="12"/>
  <c r="K30" i="12"/>
  <c r="J30" i="12"/>
  <c r="I30" i="12"/>
  <c r="L39" i="12"/>
  <c r="K39" i="12"/>
  <c r="J39" i="12"/>
  <c r="I39" i="12"/>
  <c r="L48" i="12"/>
  <c r="K48" i="12"/>
  <c r="J48" i="12"/>
  <c r="I48" i="12"/>
  <c r="I13" i="14"/>
  <c r="J13" i="14"/>
  <c r="M137" i="15"/>
  <c r="L137" i="15"/>
  <c r="K137" i="15"/>
  <c r="J137" i="15"/>
  <c r="I137" i="15"/>
  <c r="J143" i="16"/>
  <c r="I143" i="16"/>
  <c r="J99" i="17"/>
  <c r="I99" i="17"/>
  <c r="K20" i="2"/>
  <c r="J20" i="2"/>
  <c r="L35" i="2"/>
  <c r="K35" i="2"/>
  <c r="J35" i="2"/>
  <c r="E43" i="2"/>
  <c r="K53" i="3"/>
  <c r="J53" i="3"/>
  <c r="F115" i="3"/>
  <c r="L58" i="2"/>
  <c r="K58" i="2"/>
  <c r="J58" i="2"/>
  <c r="L61" i="2"/>
  <c r="J61" i="2"/>
  <c r="K61" i="2"/>
  <c r="I67" i="2"/>
  <c r="L64" i="2"/>
  <c r="J64" i="2"/>
  <c r="K64" i="2"/>
  <c r="J73" i="2"/>
  <c r="L73" i="2"/>
  <c r="K73" i="2"/>
  <c r="L7" i="3"/>
  <c r="J7" i="3"/>
  <c r="K7" i="3"/>
  <c r="L10" i="3"/>
  <c r="J10" i="3"/>
  <c r="K10" i="3"/>
  <c r="L13" i="3"/>
  <c r="J13" i="3"/>
  <c r="K13" i="3"/>
  <c r="L16" i="3"/>
  <c r="K16" i="3"/>
  <c r="J16" i="3"/>
  <c r="L19" i="3"/>
  <c r="J19" i="3"/>
  <c r="K19" i="3"/>
  <c r="J22" i="3"/>
  <c r="L22" i="3"/>
  <c r="K22" i="3"/>
  <c r="J25" i="3"/>
  <c r="L25" i="3"/>
  <c r="K25" i="3"/>
  <c r="J28" i="3"/>
  <c r="L28" i="3"/>
  <c r="K28" i="3"/>
  <c r="J31" i="3"/>
  <c r="L31" i="3"/>
  <c r="K31" i="3"/>
  <c r="J34" i="3"/>
  <c r="L34" i="3"/>
  <c r="K34" i="3"/>
  <c r="J37" i="3"/>
  <c r="L37" i="3"/>
  <c r="K37" i="3"/>
  <c r="K40" i="3"/>
  <c r="J40" i="3"/>
  <c r="J46" i="3"/>
  <c r="K46" i="3"/>
  <c r="K52" i="3"/>
  <c r="J52" i="3"/>
  <c r="K58" i="3"/>
  <c r="J58" i="3"/>
  <c r="J63" i="3"/>
  <c r="L63" i="3"/>
  <c r="K63" i="3"/>
  <c r="L66" i="3"/>
  <c r="K66" i="3"/>
  <c r="J66" i="3"/>
  <c r="J69" i="3"/>
  <c r="L69" i="3"/>
  <c r="K69" i="3"/>
  <c r="J72" i="3"/>
  <c r="L72" i="3"/>
  <c r="K72" i="3"/>
  <c r="L81" i="3"/>
  <c r="K81" i="3"/>
  <c r="J81" i="3"/>
  <c r="J84" i="3"/>
  <c r="L84" i="3"/>
  <c r="K84" i="3"/>
  <c r="J87" i="3"/>
  <c r="L87" i="3"/>
  <c r="K87" i="3"/>
  <c r="J90" i="3"/>
  <c r="L90" i="3"/>
  <c r="K90" i="3"/>
  <c r="J93" i="3"/>
  <c r="L93" i="3"/>
  <c r="K93" i="3"/>
  <c r="J96" i="3"/>
  <c r="L96" i="3"/>
  <c r="K96" i="3"/>
  <c r="J99" i="3"/>
  <c r="L99" i="3"/>
  <c r="K99" i="3"/>
  <c r="I113" i="3"/>
  <c r="L102" i="3"/>
  <c r="J102" i="3"/>
  <c r="K102" i="3"/>
  <c r="E115" i="3"/>
  <c r="J105" i="3"/>
  <c r="I116" i="3"/>
  <c r="L105" i="3"/>
  <c r="K105" i="3"/>
  <c r="E118" i="3"/>
  <c r="I119" i="3"/>
  <c r="L108" i="3"/>
  <c r="K108" i="3"/>
  <c r="J108" i="3"/>
  <c r="E121" i="3"/>
  <c r="I122" i="3"/>
  <c r="L111" i="3"/>
  <c r="K111" i="3"/>
  <c r="J111" i="3"/>
  <c r="J137" i="3"/>
  <c r="L137" i="3"/>
  <c r="K137" i="3"/>
  <c r="J140" i="3"/>
  <c r="L140" i="3"/>
  <c r="K140" i="3"/>
  <c r="L143" i="3"/>
  <c r="K143" i="3"/>
  <c r="J143" i="3"/>
  <c r="E191" i="3"/>
  <c r="E192" i="3"/>
  <c r="G193" i="3"/>
  <c r="G194" i="3"/>
  <c r="M10" i="5"/>
  <c r="K10" i="5"/>
  <c r="J10" i="5"/>
  <c r="L10" i="5"/>
  <c r="I10" i="5"/>
  <c r="M14" i="5"/>
  <c r="K14" i="5"/>
  <c r="J14" i="5"/>
  <c r="I14" i="5"/>
  <c r="L14" i="5"/>
  <c r="I17" i="5"/>
  <c r="M17" i="5"/>
  <c r="L17" i="5"/>
  <c r="K17" i="5"/>
  <c r="J17" i="5"/>
  <c r="I23" i="5"/>
  <c r="M23" i="5"/>
  <c r="L23" i="5"/>
  <c r="K23" i="5"/>
  <c r="J23" i="5"/>
  <c r="I29" i="5"/>
  <c r="M29" i="5"/>
  <c r="L29" i="5"/>
  <c r="K29" i="5"/>
  <c r="J29" i="5"/>
  <c r="I35" i="5"/>
  <c r="M35" i="5"/>
  <c r="L35" i="5"/>
  <c r="K35" i="5"/>
  <c r="J35" i="5"/>
  <c r="I41" i="5"/>
  <c r="M41" i="5"/>
  <c r="L41" i="5"/>
  <c r="K41" i="5"/>
  <c r="J41" i="5"/>
  <c r="I47" i="5"/>
  <c r="M47" i="5"/>
  <c r="L47" i="5"/>
  <c r="K47" i="5"/>
  <c r="J47" i="5"/>
  <c r="I13" i="6"/>
  <c r="K13" i="6"/>
  <c r="J13" i="6"/>
  <c r="K18" i="6"/>
  <c r="J18" i="6"/>
  <c r="I18" i="6"/>
  <c r="S26" i="6"/>
  <c r="R26" i="6"/>
  <c r="Q26" i="6"/>
  <c r="K36" i="6"/>
  <c r="J36" i="6"/>
  <c r="I36" i="6"/>
  <c r="S44" i="6"/>
  <c r="R44" i="6"/>
  <c r="Q44" i="6"/>
  <c r="V19" i="12"/>
  <c r="T19" i="12"/>
  <c r="S19" i="12"/>
  <c r="V28" i="12"/>
  <c r="T28" i="12"/>
  <c r="S28" i="12"/>
  <c r="V37" i="12"/>
  <c r="T37" i="12"/>
  <c r="S37" i="12"/>
  <c r="V46" i="12"/>
  <c r="T46" i="12"/>
  <c r="S46" i="12"/>
  <c r="V55" i="12"/>
  <c r="T55" i="12"/>
  <c r="S55" i="12"/>
  <c r="M98" i="15"/>
  <c r="L98" i="15"/>
  <c r="K98" i="15"/>
  <c r="J98" i="15"/>
  <c r="I98" i="15"/>
  <c r="K18" i="16"/>
  <c r="J18" i="16"/>
  <c r="I18" i="16"/>
  <c r="J125" i="17"/>
  <c r="I125" i="17"/>
  <c r="H133" i="17"/>
  <c r="I11" i="14"/>
  <c r="J11" i="14"/>
  <c r="I21" i="14"/>
  <c r="J21" i="14"/>
  <c r="M14" i="15"/>
  <c r="L14" i="15"/>
  <c r="K14" i="15"/>
  <c r="J14" i="15"/>
  <c r="I14" i="15"/>
  <c r="M53" i="15"/>
  <c r="L53" i="15"/>
  <c r="K53" i="15"/>
  <c r="J53" i="15"/>
  <c r="I53" i="15"/>
  <c r="M130" i="15"/>
  <c r="L130" i="15"/>
  <c r="K130" i="15"/>
  <c r="J130" i="15"/>
  <c r="I130" i="15"/>
  <c r="J20" i="16"/>
  <c r="I20" i="16"/>
  <c r="J44" i="16"/>
  <c r="I44" i="16"/>
  <c r="J70" i="16"/>
  <c r="I70" i="16"/>
  <c r="J96" i="16"/>
  <c r="I96" i="16"/>
  <c r="H121" i="16"/>
  <c r="J122" i="16"/>
  <c r="I122" i="16"/>
  <c r="W11" i="17"/>
  <c r="V11" i="17"/>
  <c r="U11" i="17"/>
  <c r="J26" i="17"/>
  <c r="I26" i="17"/>
  <c r="H51" i="17"/>
  <c r="J52" i="17"/>
  <c r="I52" i="17"/>
  <c r="J103" i="17"/>
  <c r="I103" i="17"/>
  <c r="J129" i="17"/>
  <c r="I129" i="17"/>
  <c r="J155" i="17"/>
  <c r="I155" i="17"/>
  <c r="I11" i="18"/>
  <c r="I152" i="15"/>
  <c r="M152" i="15"/>
  <c r="L152" i="15"/>
  <c r="K152" i="15"/>
  <c r="J152" i="15"/>
  <c r="M46" i="15"/>
  <c r="L46" i="15"/>
  <c r="K46" i="15"/>
  <c r="J46" i="15"/>
  <c r="I46" i="15"/>
  <c r="M85" i="15"/>
  <c r="L85" i="15"/>
  <c r="K85" i="15"/>
  <c r="J85" i="15"/>
  <c r="I85" i="15"/>
  <c r="M124" i="15"/>
  <c r="L124" i="15"/>
  <c r="K124" i="15"/>
  <c r="J124" i="15"/>
  <c r="I124" i="15"/>
  <c r="J159" i="16"/>
  <c r="I159" i="16"/>
  <c r="J48" i="16"/>
  <c r="I48" i="16"/>
  <c r="J74" i="16"/>
  <c r="I74" i="16"/>
  <c r="J100" i="16"/>
  <c r="I100" i="16"/>
  <c r="J126" i="16"/>
  <c r="I126" i="16"/>
  <c r="J152" i="16"/>
  <c r="I152" i="16"/>
  <c r="V13" i="17"/>
  <c r="U13" i="17"/>
  <c r="T21" i="17"/>
  <c r="J30" i="17"/>
  <c r="I30" i="17"/>
  <c r="J56" i="17"/>
  <c r="I56" i="17"/>
  <c r="J82" i="17"/>
  <c r="I82" i="17"/>
  <c r="H107" i="17"/>
  <c r="J108" i="17"/>
  <c r="I108" i="17"/>
  <c r="J159" i="17"/>
  <c r="I159" i="17"/>
  <c r="I15" i="14"/>
  <c r="H23" i="14"/>
  <c r="J15" i="14"/>
  <c r="I19" i="14"/>
  <c r="J19" i="14"/>
  <c r="M11" i="15"/>
  <c r="L11" i="15"/>
  <c r="K11" i="15"/>
  <c r="J11" i="15"/>
  <c r="I11" i="15"/>
  <c r="M20" i="15"/>
  <c r="L20" i="15"/>
  <c r="K20" i="15"/>
  <c r="J20" i="15"/>
  <c r="I20" i="15"/>
  <c r="M40" i="15"/>
  <c r="L40" i="15"/>
  <c r="K40" i="15"/>
  <c r="J40" i="15"/>
  <c r="I40" i="15"/>
  <c r="M79" i="15"/>
  <c r="L79" i="15"/>
  <c r="K79" i="15"/>
  <c r="J79" i="15"/>
  <c r="I79" i="15"/>
  <c r="M117" i="15"/>
  <c r="L117" i="15"/>
  <c r="K117" i="15"/>
  <c r="J117" i="15"/>
  <c r="I117" i="15"/>
  <c r="M156" i="15"/>
  <c r="L156" i="15"/>
  <c r="K156" i="15"/>
  <c r="J156" i="15"/>
  <c r="I156" i="15"/>
  <c r="K27" i="16"/>
  <c r="J27" i="16"/>
  <c r="I27" i="16"/>
  <c r="H35" i="16"/>
  <c r="J53" i="16"/>
  <c r="I53" i="16"/>
  <c r="J104" i="16"/>
  <c r="I104" i="16"/>
  <c r="J130" i="16"/>
  <c r="I130" i="16"/>
  <c r="J156" i="16"/>
  <c r="I156" i="16"/>
  <c r="V15" i="17"/>
  <c r="U15" i="17"/>
  <c r="J34" i="17"/>
  <c r="I34" i="17"/>
  <c r="J60" i="17"/>
  <c r="I60" i="17"/>
  <c r="J86" i="17"/>
  <c r="I86" i="17"/>
  <c r="J112" i="17"/>
  <c r="I112" i="17"/>
  <c r="J138" i="17"/>
  <c r="I138" i="17"/>
  <c r="Q40" i="6"/>
  <c r="S40" i="6"/>
  <c r="R40" i="6"/>
  <c r="I44" i="6"/>
  <c r="K44" i="6"/>
  <c r="J44" i="6"/>
  <c r="Q46" i="6"/>
  <c r="S46" i="6"/>
  <c r="R46" i="6"/>
  <c r="I50" i="6"/>
  <c r="K50" i="6"/>
  <c r="J50" i="6"/>
  <c r="Q52" i="6"/>
  <c r="S52" i="6"/>
  <c r="R52" i="6"/>
  <c r="S11" i="12"/>
  <c r="V11" i="12"/>
  <c r="T11" i="12"/>
  <c r="S13" i="12"/>
  <c r="V13" i="12"/>
  <c r="T13" i="12"/>
  <c r="S15" i="12"/>
  <c r="V15" i="12"/>
  <c r="T15" i="12"/>
  <c r="I17" i="12"/>
  <c r="L17" i="12"/>
  <c r="K17" i="12"/>
  <c r="J17" i="12"/>
  <c r="S18" i="12"/>
  <c r="V18" i="12"/>
  <c r="T18" i="12"/>
  <c r="I20" i="12"/>
  <c r="L20" i="12"/>
  <c r="K20" i="12"/>
  <c r="J20" i="12"/>
  <c r="S21" i="12"/>
  <c r="V21" i="12"/>
  <c r="T21" i="12"/>
  <c r="I23" i="12"/>
  <c r="L23" i="12"/>
  <c r="K23" i="12"/>
  <c r="J23" i="12"/>
  <c r="S24" i="12"/>
  <c r="V24" i="12"/>
  <c r="T24" i="12"/>
  <c r="I26" i="12"/>
  <c r="L26" i="12"/>
  <c r="K26" i="12"/>
  <c r="J26" i="12"/>
  <c r="S27" i="12"/>
  <c r="V27" i="12"/>
  <c r="T27" i="12"/>
  <c r="I29" i="12"/>
  <c r="L29" i="12"/>
  <c r="K29" i="12"/>
  <c r="J29" i="12"/>
  <c r="S30" i="12"/>
  <c r="V30" i="12"/>
  <c r="T30" i="12"/>
  <c r="I32" i="12"/>
  <c r="L32" i="12"/>
  <c r="K32" i="12"/>
  <c r="J32" i="12"/>
  <c r="S33" i="12"/>
  <c r="V33" i="12"/>
  <c r="T33" i="12"/>
  <c r="S36" i="12"/>
  <c r="V36" i="12"/>
  <c r="T36" i="12"/>
  <c r="S39" i="12"/>
  <c r="V39" i="12"/>
  <c r="T39" i="12"/>
  <c r="S42" i="12"/>
  <c r="V42" i="12"/>
  <c r="T42" i="12"/>
  <c r="S45" i="12"/>
  <c r="V45" i="12"/>
  <c r="T45" i="12"/>
  <c r="S48" i="12"/>
  <c r="V48" i="12"/>
  <c r="T48" i="12"/>
  <c r="S51" i="12"/>
  <c r="V51" i="12"/>
  <c r="T51" i="12"/>
  <c r="S54" i="12"/>
  <c r="V54" i="12"/>
  <c r="T54" i="12"/>
  <c r="S57" i="12"/>
  <c r="V57" i="12"/>
  <c r="T57" i="12"/>
  <c r="M33" i="15"/>
  <c r="L33" i="15"/>
  <c r="K33" i="15"/>
  <c r="J33" i="15"/>
  <c r="I33" i="15"/>
  <c r="M72" i="15"/>
  <c r="L72" i="15"/>
  <c r="K72" i="15"/>
  <c r="J72" i="15"/>
  <c r="I72" i="15"/>
  <c r="M111" i="15"/>
  <c r="H119" i="15"/>
  <c r="L111" i="15"/>
  <c r="K111" i="15"/>
  <c r="J111" i="15"/>
  <c r="I111" i="15"/>
  <c r="M150" i="15"/>
  <c r="L150" i="15"/>
  <c r="K150" i="15"/>
  <c r="J150" i="15"/>
  <c r="I150" i="15"/>
  <c r="J14" i="16"/>
  <c r="I14" i="16"/>
  <c r="J31" i="16"/>
  <c r="I31" i="16"/>
  <c r="J57" i="16"/>
  <c r="I57" i="16"/>
  <c r="J83" i="16"/>
  <c r="I83" i="16"/>
  <c r="H91" i="16"/>
  <c r="J109" i="16"/>
  <c r="I109" i="16"/>
  <c r="J160" i="16"/>
  <c r="I160" i="16"/>
  <c r="V17" i="17"/>
  <c r="U17" i="17"/>
  <c r="J39" i="17"/>
  <c r="I39" i="17"/>
  <c r="J90" i="17"/>
  <c r="I90" i="17"/>
  <c r="J116" i="17"/>
  <c r="I116" i="17"/>
  <c r="J142" i="17"/>
  <c r="I142" i="17"/>
  <c r="V6" i="12"/>
  <c r="T6" i="12"/>
  <c r="S6" i="12"/>
  <c r="V9" i="12"/>
  <c r="T9" i="12"/>
  <c r="S9" i="12"/>
  <c r="I17" i="14"/>
  <c r="J17" i="14"/>
  <c r="Y20" i="15"/>
  <c r="X20" i="15"/>
  <c r="W20" i="15"/>
  <c r="M17" i="15"/>
  <c r="L17" i="15"/>
  <c r="K17" i="15"/>
  <c r="J17" i="15"/>
  <c r="I17" i="15"/>
  <c r="M27" i="15"/>
  <c r="H35" i="15"/>
  <c r="L27" i="15"/>
  <c r="K27" i="15"/>
  <c r="J27" i="15"/>
  <c r="I27" i="15"/>
  <c r="M66" i="15"/>
  <c r="L66" i="15"/>
  <c r="K66" i="15"/>
  <c r="J66" i="15"/>
  <c r="I66" i="15"/>
  <c r="M104" i="15"/>
  <c r="L104" i="15"/>
  <c r="K104" i="15"/>
  <c r="J104" i="15"/>
  <c r="I104" i="15"/>
  <c r="M143" i="15"/>
  <c r="L143" i="15"/>
  <c r="K143" i="15"/>
  <c r="J143" i="15"/>
  <c r="I143" i="15"/>
  <c r="K16" i="16"/>
  <c r="J16" i="16"/>
  <c r="I16" i="16"/>
  <c r="J61" i="16"/>
  <c r="I61" i="16"/>
  <c r="K87" i="16"/>
  <c r="J87" i="16"/>
  <c r="I87" i="16"/>
  <c r="J113" i="16"/>
  <c r="I113" i="16"/>
  <c r="K139" i="16"/>
  <c r="J139" i="16"/>
  <c r="I139" i="16"/>
  <c r="H147" i="16"/>
  <c r="V19" i="17"/>
  <c r="U19" i="17"/>
  <c r="J43" i="17"/>
  <c r="I43" i="17"/>
  <c r="J69" i="17"/>
  <c r="I69" i="17"/>
  <c r="H77" i="17"/>
  <c r="J95" i="17"/>
  <c r="I95" i="17"/>
  <c r="J146" i="17"/>
  <c r="I146" i="17"/>
  <c r="X27" i="18"/>
  <c r="I12" i="14"/>
  <c r="J12" i="14"/>
  <c r="I14" i="14"/>
  <c r="J14" i="14"/>
  <c r="I16" i="14"/>
  <c r="J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H65" i="14"/>
  <c r="J57" i="14"/>
  <c r="I57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H107" i="14"/>
  <c r="J99" i="14"/>
  <c r="I99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H149" i="14"/>
  <c r="J141" i="14"/>
  <c r="I141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L26" i="15"/>
  <c r="K26" i="15"/>
  <c r="J26" i="15"/>
  <c r="I26" i="15"/>
  <c r="M26" i="15"/>
  <c r="L32" i="15"/>
  <c r="K32" i="15"/>
  <c r="J32" i="15"/>
  <c r="I32" i="15"/>
  <c r="M32" i="15"/>
  <c r="L39" i="15"/>
  <c r="K39" i="15"/>
  <c r="J39" i="15"/>
  <c r="I39" i="15"/>
  <c r="M39" i="15"/>
  <c r="L45" i="15"/>
  <c r="K45" i="15"/>
  <c r="J45" i="15"/>
  <c r="I45" i="15"/>
  <c r="M45" i="15"/>
  <c r="X97" i="18"/>
  <c r="X14" i="18"/>
  <c r="X58" i="18"/>
  <c r="Y15" i="19"/>
  <c r="X15" i="19"/>
  <c r="J26" i="14"/>
  <c r="I26" i="14"/>
  <c r="J29" i="14"/>
  <c r="H37" i="14"/>
  <c r="I29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J71" i="14"/>
  <c r="I71" i="14"/>
  <c r="H79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J113" i="14"/>
  <c r="I113" i="14"/>
  <c r="H121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J155" i="14"/>
  <c r="I155" i="14"/>
  <c r="H163" i="14"/>
  <c r="J158" i="14"/>
  <c r="I158" i="14"/>
  <c r="J161" i="14"/>
  <c r="I161" i="14"/>
  <c r="J24" i="15"/>
  <c r="I24" i="15"/>
  <c r="M24" i="15"/>
  <c r="L24" i="15"/>
  <c r="K24" i="15"/>
  <c r="J30" i="15"/>
  <c r="I30" i="15"/>
  <c r="M30" i="15"/>
  <c r="L30" i="15"/>
  <c r="K30" i="15"/>
  <c r="J37" i="15"/>
  <c r="I37" i="15"/>
  <c r="M37" i="15"/>
  <c r="L37" i="15"/>
  <c r="K37" i="15"/>
  <c r="J43" i="15"/>
  <c r="I43" i="15"/>
  <c r="M43" i="15"/>
  <c r="L43" i="15"/>
  <c r="K43" i="15"/>
  <c r="J56" i="15"/>
  <c r="I56" i="15"/>
  <c r="M56" i="15"/>
  <c r="L56" i="15"/>
  <c r="K56" i="15"/>
  <c r="J62" i="15"/>
  <c r="I62" i="15"/>
  <c r="M62" i="15"/>
  <c r="L62" i="15"/>
  <c r="K62" i="15"/>
  <c r="J69" i="15"/>
  <c r="I69" i="15"/>
  <c r="M69" i="15"/>
  <c r="H77" i="15"/>
  <c r="L69" i="15"/>
  <c r="K69" i="15"/>
  <c r="K13" i="16"/>
  <c r="J13" i="16"/>
  <c r="I13" i="16"/>
  <c r="H21" i="16"/>
  <c r="J15" i="16"/>
  <c r="I15" i="16"/>
  <c r="J17" i="16"/>
  <c r="I17" i="16"/>
  <c r="J19" i="16"/>
  <c r="I19" i="16"/>
  <c r="J25" i="16"/>
  <c r="I25" i="16"/>
  <c r="J29" i="16"/>
  <c r="I29" i="16"/>
  <c r="J33" i="16"/>
  <c r="I33" i="16"/>
  <c r="H37" i="16"/>
  <c r="J38" i="16"/>
  <c r="I38" i="16"/>
  <c r="J42" i="16"/>
  <c r="I42" i="16"/>
  <c r="K46" i="16"/>
  <c r="J46" i="16"/>
  <c r="I46" i="16"/>
  <c r="J55" i="16"/>
  <c r="I55" i="16"/>
  <c r="H63" i="16"/>
  <c r="K59" i="16"/>
  <c r="J59" i="16"/>
  <c r="I59" i="16"/>
  <c r="J68" i="16"/>
  <c r="I68" i="16"/>
  <c r="K72" i="16"/>
  <c r="J72" i="16"/>
  <c r="I72" i="16"/>
  <c r="J76" i="16"/>
  <c r="I76" i="16"/>
  <c r="K81" i="16"/>
  <c r="J81" i="16"/>
  <c r="I81" i="16"/>
  <c r="J85" i="16"/>
  <c r="I85" i="16"/>
  <c r="K89" i="16"/>
  <c r="J89" i="16"/>
  <c r="I89" i="16"/>
  <c r="H93" i="16"/>
  <c r="J94" i="16"/>
  <c r="I94" i="16"/>
  <c r="J98" i="16"/>
  <c r="I98" i="16"/>
  <c r="J102" i="16"/>
  <c r="I102" i="16"/>
  <c r="J111" i="16"/>
  <c r="I111" i="16"/>
  <c r="H119" i="16"/>
  <c r="K115" i="16"/>
  <c r="J115" i="16"/>
  <c r="I115" i="16"/>
  <c r="J124" i="16"/>
  <c r="I124" i="16"/>
  <c r="K128" i="16"/>
  <c r="J128" i="16"/>
  <c r="I128" i="16"/>
  <c r="J132" i="16"/>
  <c r="I132" i="16"/>
  <c r="K137" i="16"/>
  <c r="J137" i="16"/>
  <c r="I137" i="16"/>
  <c r="J141" i="16"/>
  <c r="I141" i="16"/>
  <c r="K145" i="16"/>
  <c r="J145" i="16"/>
  <c r="I145" i="16"/>
  <c r="H149" i="16"/>
  <c r="J150" i="16"/>
  <c r="I150" i="16"/>
  <c r="K154" i="16"/>
  <c r="J154" i="16"/>
  <c r="I154" i="16"/>
  <c r="J158" i="16"/>
  <c r="I158" i="16"/>
  <c r="W10" i="17"/>
  <c r="V10" i="17"/>
  <c r="U10" i="17"/>
  <c r="T9" i="17"/>
  <c r="W17" i="17" s="1"/>
  <c r="W12" i="17"/>
  <c r="V12" i="17"/>
  <c r="U12" i="17"/>
  <c r="W14" i="17"/>
  <c r="V14" i="17"/>
  <c r="U14" i="17"/>
  <c r="W16" i="17"/>
  <c r="V16" i="17"/>
  <c r="U16" i="17"/>
  <c r="W18" i="17"/>
  <c r="V18" i="17"/>
  <c r="U18" i="17"/>
  <c r="W20" i="17"/>
  <c r="V20" i="17"/>
  <c r="U20" i="17"/>
  <c r="H23" i="17"/>
  <c r="J24" i="17"/>
  <c r="I24" i="17"/>
  <c r="J28" i="17"/>
  <c r="I28" i="17"/>
  <c r="J32" i="17"/>
  <c r="I32" i="17"/>
  <c r="J41" i="17"/>
  <c r="I41" i="17"/>
  <c r="H49" i="17"/>
  <c r="J45" i="17"/>
  <c r="I45" i="17"/>
  <c r="J54" i="17"/>
  <c r="I54" i="17"/>
  <c r="J58" i="17"/>
  <c r="I58" i="17"/>
  <c r="J62" i="17"/>
  <c r="I62" i="17"/>
  <c r="J67" i="17"/>
  <c r="I67" i="17"/>
  <c r="J71" i="17"/>
  <c r="I71" i="17"/>
  <c r="J75" i="17"/>
  <c r="I75" i="17"/>
  <c r="H79" i="17"/>
  <c r="J80" i="17"/>
  <c r="I80" i="17"/>
  <c r="J84" i="17"/>
  <c r="I84" i="17"/>
  <c r="J88" i="17"/>
  <c r="I88" i="17"/>
  <c r="J97" i="17"/>
  <c r="I97" i="17"/>
  <c r="H105" i="17"/>
  <c r="J101" i="17"/>
  <c r="I101" i="17"/>
  <c r="J110" i="17"/>
  <c r="I110" i="17"/>
  <c r="J114" i="17"/>
  <c r="I114" i="17"/>
  <c r="J118" i="17"/>
  <c r="I118" i="17"/>
  <c r="J123" i="17"/>
  <c r="I123" i="17"/>
  <c r="J127" i="17"/>
  <c r="I127" i="17"/>
  <c r="J131" i="17"/>
  <c r="I131" i="17"/>
  <c r="H135" i="17"/>
  <c r="J136" i="17"/>
  <c r="I136" i="17"/>
  <c r="J140" i="17"/>
  <c r="I140" i="17"/>
  <c r="J144" i="17"/>
  <c r="I144" i="17"/>
  <c r="J153" i="17"/>
  <c r="I153" i="17"/>
  <c r="H161" i="17"/>
  <c r="J157" i="17"/>
  <c r="I157" i="17"/>
  <c r="I30" i="18"/>
  <c r="I81" i="18"/>
  <c r="I10" i="15"/>
  <c r="M10" i="15"/>
  <c r="L10" i="15"/>
  <c r="K10" i="15"/>
  <c r="J10" i="15"/>
  <c r="I13" i="15"/>
  <c r="M13" i="15"/>
  <c r="H21" i="15"/>
  <c r="L13" i="15"/>
  <c r="K13" i="15"/>
  <c r="J13" i="15"/>
  <c r="I16" i="15"/>
  <c r="M16" i="15"/>
  <c r="L16" i="15"/>
  <c r="K16" i="15"/>
  <c r="J16" i="15"/>
  <c r="I19" i="15"/>
  <c r="M19" i="15"/>
  <c r="L19" i="15"/>
  <c r="K19" i="15"/>
  <c r="J19" i="15"/>
  <c r="I23" i="15"/>
  <c r="M23" i="15"/>
  <c r="L23" i="15"/>
  <c r="K23" i="15"/>
  <c r="J23" i="15"/>
  <c r="I29" i="15"/>
  <c r="M29" i="15"/>
  <c r="L29" i="15"/>
  <c r="K29" i="15"/>
  <c r="J29" i="15"/>
  <c r="I42" i="15"/>
  <c r="M42" i="15"/>
  <c r="L42" i="15"/>
  <c r="K42" i="15"/>
  <c r="J42" i="15"/>
  <c r="I48" i="15"/>
  <c r="M48" i="15"/>
  <c r="L48" i="15"/>
  <c r="K48" i="15"/>
  <c r="J48" i="15"/>
  <c r="I55" i="15"/>
  <c r="M55" i="15"/>
  <c r="H63" i="15"/>
  <c r="L55" i="15"/>
  <c r="K55" i="15"/>
  <c r="J55" i="15"/>
  <c r="I61" i="15"/>
  <c r="M61" i="15"/>
  <c r="L61" i="15"/>
  <c r="K61" i="15"/>
  <c r="J61" i="15"/>
  <c r="I68" i="15"/>
  <c r="M68" i="15"/>
  <c r="L68" i="15"/>
  <c r="K68" i="15"/>
  <c r="J68" i="15"/>
  <c r="I74" i="15"/>
  <c r="M74" i="15"/>
  <c r="L74" i="15"/>
  <c r="K74" i="15"/>
  <c r="J74" i="15"/>
  <c r="I81" i="15"/>
  <c r="M81" i="15"/>
  <c r="L81" i="15"/>
  <c r="K81" i="15"/>
  <c r="J81" i="15"/>
  <c r="I87" i="15"/>
  <c r="M87" i="15"/>
  <c r="L87" i="15"/>
  <c r="K87" i="15"/>
  <c r="J87" i="15"/>
  <c r="I94" i="15"/>
  <c r="M94" i="15"/>
  <c r="L94" i="15"/>
  <c r="K94" i="15"/>
  <c r="J94" i="15"/>
  <c r="I100" i="15"/>
  <c r="M100" i="15"/>
  <c r="L100" i="15"/>
  <c r="K100" i="15"/>
  <c r="J100" i="15"/>
  <c r="I107" i="15"/>
  <c r="M107" i="15"/>
  <c r="L107" i="15"/>
  <c r="K107" i="15"/>
  <c r="J107" i="15"/>
  <c r="I113" i="15"/>
  <c r="M113" i="15"/>
  <c r="L113" i="15"/>
  <c r="K113" i="15"/>
  <c r="J113" i="15"/>
  <c r="I126" i="15"/>
  <c r="M126" i="15"/>
  <c r="L126" i="15"/>
  <c r="K126" i="15"/>
  <c r="J126" i="15"/>
  <c r="I132" i="15"/>
  <c r="M132" i="15"/>
  <c r="L132" i="15"/>
  <c r="K132" i="15"/>
  <c r="J132" i="15"/>
  <c r="I139" i="15"/>
  <c r="M139" i="15"/>
  <c r="H147" i="15"/>
  <c r="L139" i="15"/>
  <c r="K139" i="15"/>
  <c r="J139" i="15"/>
  <c r="I145" i="15"/>
  <c r="M145" i="15"/>
  <c r="L145" i="15"/>
  <c r="K145" i="15"/>
  <c r="J145" i="15"/>
  <c r="J160" i="17"/>
  <c r="I160" i="17"/>
  <c r="I139" i="18"/>
  <c r="I24" i="18"/>
  <c r="I42" i="18"/>
  <c r="Y142" i="19"/>
  <c r="X142" i="19"/>
  <c r="J27" i="14"/>
  <c r="I27" i="14"/>
  <c r="J30" i="14"/>
  <c r="I30" i="14"/>
  <c r="J33" i="14"/>
  <c r="I33" i="14"/>
  <c r="J36" i="14"/>
  <c r="I36" i="14"/>
  <c r="J40" i="14"/>
  <c r="I40" i="14"/>
  <c r="H51" i="14"/>
  <c r="J43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K10" i="16"/>
  <c r="J10" i="16"/>
  <c r="I10" i="16"/>
  <c r="H9" i="16"/>
  <c r="K143" i="16" s="1"/>
  <c r="J11" i="16"/>
  <c r="I11" i="16"/>
  <c r="K12" i="16"/>
  <c r="J12" i="16"/>
  <c r="I12" i="16"/>
  <c r="I17" i="18"/>
  <c r="J113" i="19"/>
  <c r="I113" i="19"/>
  <c r="H113" i="19"/>
  <c r="P12" i="19"/>
  <c r="Q12" i="19"/>
  <c r="J26" i="19"/>
  <c r="I26" i="19"/>
  <c r="H26" i="19"/>
  <c r="I29" i="19"/>
  <c r="H29" i="19"/>
  <c r="J32" i="19"/>
  <c r="I32" i="19"/>
  <c r="H32" i="19"/>
  <c r="L20" i="22"/>
  <c r="K20" i="22"/>
  <c r="J20" i="22"/>
  <c r="Y12" i="19"/>
  <c r="X12" i="19"/>
  <c r="P18" i="19"/>
  <c r="Q18" i="19"/>
  <c r="G23" i="19"/>
  <c r="I24" i="19"/>
  <c r="H24" i="19"/>
  <c r="I27" i="19"/>
  <c r="G35" i="19"/>
  <c r="H27" i="19"/>
  <c r="J30" i="19"/>
  <c r="I30" i="19"/>
  <c r="H30" i="19"/>
  <c r="I33" i="19"/>
  <c r="H33" i="19"/>
  <c r="I21" i="21"/>
  <c r="H21" i="21"/>
  <c r="X10" i="18"/>
  <c r="X16" i="18"/>
  <c r="Y16" i="18"/>
  <c r="X23" i="18"/>
  <c r="W22" i="18"/>
  <c r="X29" i="18"/>
  <c r="Q145" i="19"/>
  <c r="P145" i="19"/>
  <c r="X18" i="19"/>
  <c r="Y18" i="19"/>
  <c r="I97" i="21"/>
  <c r="H97" i="21"/>
  <c r="Y9" i="18"/>
  <c r="W8" i="18"/>
  <c r="Y136" i="18" s="1"/>
  <c r="X9" i="18"/>
  <c r="X15" i="18"/>
  <c r="Y28" i="18"/>
  <c r="X28" i="18"/>
  <c r="Y32" i="18"/>
  <c r="X32" i="18"/>
  <c r="X65" i="18"/>
  <c r="W64" i="18"/>
  <c r="P15" i="19"/>
  <c r="Q15" i="19"/>
  <c r="I25" i="19"/>
  <c r="H25" i="19"/>
  <c r="J28" i="19"/>
  <c r="I28" i="19"/>
  <c r="H28" i="19"/>
  <c r="I31" i="19"/>
  <c r="H31" i="19"/>
  <c r="J10" i="19"/>
  <c r="G9" i="19"/>
  <c r="J29" i="19" s="1"/>
  <c r="I10" i="19"/>
  <c r="H10" i="19"/>
  <c r="I13" i="19"/>
  <c r="H13" i="19"/>
  <c r="G21" i="19"/>
  <c r="I16" i="19"/>
  <c r="H16" i="19"/>
  <c r="I32" i="21"/>
  <c r="H32" i="21"/>
  <c r="I110" i="21"/>
  <c r="H110" i="21"/>
  <c r="I45" i="21"/>
  <c r="H45" i="21"/>
  <c r="I123" i="21"/>
  <c r="H123" i="21"/>
  <c r="I58" i="21"/>
  <c r="H58" i="21"/>
  <c r="I136" i="21"/>
  <c r="H136" i="21"/>
  <c r="I71" i="21"/>
  <c r="H71" i="21"/>
  <c r="L24" i="22"/>
  <c r="K24" i="22"/>
  <c r="J24" i="22"/>
  <c r="I12" i="19"/>
  <c r="H12" i="19"/>
  <c r="J15" i="19"/>
  <c r="I15" i="19"/>
  <c r="H15" i="19"/>
  <c r="I18" i="19"/>
  <c r="H18" i="19"/>
  <c r="J19" i="19"/>
  <c r="I19" i="19"/>
  <c r="H19" i="19"/>
  <c r="I34" i="19"/>
  <c r="H34" i="19"/>
  <c r="J38" i="19"/>
  <c r="I38" i="19"/>
  <c r="G37" i="19"/>
  <c r="H38" i="19"/>
  <c r="J41" i="19"/>
  <c r="I41" i="19"/>
  <c r="G49" i="19"/>
  <c r="H41" i="19"/>
  <c r="I44" i="19"/>
  <c r="H44" i="19"/>
  <c r="J47" i="19"/>
  <c r="I47" i="19"/>
  <c r="H47" i="19"/>
  <c r="I15" i="21"/>
  <c r="H15" i="21"/>
  <c r="G92" i="21"/>
  <c r="I84" i="21"/>
  <c r="H84" i="21"/>
  <c r="I161" i="21"/>
  <c r="H161" i="21"/>
  <c r="I160" i="21"/>
  <c r="H160" i="21"/>
  <c r="R12" i="21"/>
  <c r="Q12" i="21"/>
  <c r="R18" i="21"/>
  <c r="Q18" i="21"/>
  <c r="I27" i="21"/>
  <c r="H27" i="21"/>
  <c r="I40" i="21"/>
  <c r="H40" i="21"/>
  <c r="I53" i="21"/>
  <c r="H53" i="21"/>
  <c r="I66" i="21"/>
  <c r="H66" i="21"/>
  <c r="I91" i="21"/>
  <c r="H91" i="21"/>
  <c r="I104" i="21"/>
  <c r="H104" i="21"/>
  <c r="I117" i="21"/>
  <c r="H117" i="21"/>
  <c r="I130" i="21"/>
  <c r="H130" i="21"/>
  <c r="I143" i="21"/>
  <c r="H143" i="21"/>
  <c r="I156" i="21"/>
  <c r="H156" i="21"/>
  <c r="L15" i="22"/>
  <c r="K15" i="22"/>
  <c r="J15" i="22"/>
  <c r="I10" i="21"/>
  <c r="H10" i="21"/>
  <c r="I16" i="21"/>
  <c r="H16" i="21"/>
  <c r="I34" i="21"/>
  <c r="H34" i="21"/>
  <c r="I47" i="21"/>
  <c r="H47" i="21"/>
  <c r="I60" i="21"/>
  <c r="H60" i="21"/>
  <c r="I73" i="21"/>
  <c r="H73" i="21"/>
  <c r="I86" i="21"/>
  <c r="H86" i="21"/>
  <c r="I99" i="21"/>
  <c r="H99" i="21"/>
  <c r="G120" i="21"/>
  <c r="I112" i="21"/>
  <c r="H112" i="21"/>
  <c r="I125" i="21"/>
  <c r="H125" i="21"/>
  <c r="I138" i="21"/>
  <c r="H138" i="21"/>
  <c r="I151" i="21"/>
  <c r="H151" i="21"/>
  <c r="I12" i="21"/>
  <c r="H12" i="21"/>
  <c r="I18" i="21"/>
  <c r="H18" i="21"/>
  <c r="I26" i="21"/>
  <c r="H26" i="21"/>
  <c r="I39" i="21"/>
  <c r="H39" i="21"/>
  <c r="I52" i="21"/>
  <c r="H52" i="21"/>
  <c r="I77" i="21"/>
  <c r="H77" i="21"/>
  <c r="I90" i="21"/>
  <c r="H90" i="21"/>
  <c r="I103" i="21"/>
  <c r="H103" i="21"/>
  <c r="I116" i="21"/>
  <c r="H116" i="21"/>
  <c r="I129" i="21"/>
  <c r="H129" i="21"/>
  <c r="I142" i="21"/>
  <c r="H142" i="21"/>
  <c r="I155" i="21"/>
  <c r="H155" i="21"/>
  <c r="L14" i="22"/>
  <c r="K14" i="22"/>
  <c r="J14" i="22"/>
  <c r="R15" i="21"/>
  <c r="Q15" i="21"/>
  <c r="R21" i="21"/>
  <c r="Q21" i="21"/>
  <c r="I33" i="21"/>
  <c r="H33" i="21"/>
  <c r="I46" i="21"/>
  <c r="H46" i="21"/>
  <c r="I59" i="21"/>
  <c r="H59" i="21"/>
  <c r="I72" i="21"/>
  <c r="H72" i="21"/>
  <c r="I85" i="21"/>
  <c r="H85" i="21"/>
  <c r="G106" i="21"/>
  <c r="I98" i="21"/>
  <c r="H98" i="21"/>
  <c r="I111" i="21"/>
  <c r="H111" i="21"/>
  <c r="I124" i="21"/>
  <c r="H124" i="21"/>
  <c r="I137" i="21"/>
  <c r="H137" i="21"/>
  <c r="I150" i="21"/>
  <c r="H150" i="21"/>
  <c r="L9" i="22"/>
  <c r="K9" i="22"/>
  <c r="J9" i="22"/>
  <c r="I13" i="21"/>
  <c r="H13" i="21"/>
  <c r="I19" i="21"/>
  <c r="H19" i="21"/>
  <c r="G36" i="21"/>
  <c r="I28" i="21"/>
  <c r="H28" i="21"/>
  <c r="I41" i="21"/>
  <c r="H41" i="21"/>
  <c r="I54" i="21"/>
  <c r="H54" i="21"/>
  <c r="I67" i="21"/>
  <c r="H67" i="21"/>
  <c r="I80" i="21"/>
  <c r="H80" i="21"/>
  <c r="I105" i="21"/>
  <c r="H105" i="21"/>
  <c r="I118" i="21"/>
  <c r="H118" i="21"/>
  <c r="I131" i="21"/>
  <c r="H131" i="21"/>
  <c r="I144" i="21"/>
  <c r="H144" i="21"/>
  <c r="I157" i="21"/>
  <c r="H157" i="21"/>
  <c r="L13" i="22"/>
  <c r="I21" i="22"/>
  <c r="K13" i="22"/>
  <c r="J13" i="22"/>
  <c r="U8" i="23"/>
  <c r="W8" i="23"/>
  <c r="V8" i="23"/>
  <c r="U9" i="23"/>
  <c r="W9" i="23"/>
  <c r="V9" i="23"/>
  <c r="U10" i="23"/>
  <c r="W10" i="23"/>
  <c r="V10" i="23"/>
  <c r="U11" i="23"/>
  <c r="W11" i="23"/>
  <c r="V11" i="23"/>
  <c r="U12" i="23"/>
  <c r="T20" i="23"/>
  <c r="W12" i="23"/>
  <c r="V12" i="23"/>
  <c r="U13" i="23"/>
  <c r="W13" i="23"/>
  <c r="V13" i="23"/>
  <c r="U14" i="23"/>
  <c r="W14" i="23"/>
  <c r="V14" i="23"/>
  <c r="U15" i="23"/>
  <c r="W15" i="23"/>
  <c r="V15" i="23"/>
  <c r="U16" i="23"/>
  <c r="W16" i="23"/>
  <c r="V16" i="23"/>
  <c r="U17" i="23"/>
  <c r="W17" i="23"/>
  <c r="V17" i="23"/>
  <c r="U18" i="23"/>
  <c r="W18" i="23"/>
  <c r="V18" i="23"/>
  <c r="U19" i="23"/>
  <c r="W19" i="23"/>
  <c r="V19" i="23"/>
  <c r="K158" i="28"/>
  <c r="J158" i="28"/>
  <c r="I158" i="28"/>
  <c r="E10" i="24"/>
  <c r="D8" i="24"/>
  <c r="I102" i="29"/>
  <c r="K102" i="29"/>
  <c r="J102" i="29"/>
  <c r="I115" i="29"/>
  <c r="K115" i="29"/>
  <c r="J115" i="29"/>
  <c r="I19" i="30"/>
  <c r="L19" i="30"/>
  <c r="K19" i="30"/>
  <c r="J19" i="30"/>
  <c r="M19" i="30"/>
  <c r="M11" i="30"/>
  <c r="I11" i="30"/>
  <c r="K11" i="30"/>
  <c r="J11" i="30"/>
  <c r="L11" i="30"/>
  <c r="I39" i="30"/>
  <c r="L39" i="30"/>
  <c r="K39" i="30"/>
  <c r="J39" i="30"/>
  <c r="M39" i="30"/>
  <c r="K8" i="28"/>
  <c r="J8" i="28"/>
  <c r="I8" i="28"/>
  <c r="K10" i="28"/>
  <c r="J10" i="28"/>
  <c r="I10" i="28"/>
  <c r="H20" i="28"/>
  <c r="K12" i="28"/>
  <c r="J12" i="28"/>
  <c r="I12" i="28"/>
  <c r="K14" i="28"/>
  <c r="J14" i="28"/>
  <c r="I14" i="28"/>
  <c r="K16" i="28"/>
  <c r="J16" i="28"/>
  <c r="I16" i="28"/>
  <c r="K18" i="28"/>
  <c r="J18" i="28"/>
  <c r="I18" i="28"/>
  <c r="K23" i="28"/>
  <c r="J23" i="28"/>
  <c r="I23" i="28"/>
  <c r="K25" i="28"/>
  <c r="J25" i="28"/>
  <c r="I25" i="28"/>
  <c r="K27" i="28"/>
  <c r="J27" i="28"/>
  <c r="I27" i="28"/>
  <c r="K29" i="28"/>
  <c r="J29" i="28"/>
  <c r="I29" i="28"/>
  <c r="K31" i="28"/>
  <c r="J31" i="28"/>
  <c r="I31" i="28"/>
  <c r="K33" i="28"/>
  <c r="J33" i="28"/>
  <c r="I33" i="28"/>
  <c r="K36" i="28"/>
  <c r="J36" i="28"/>
  <c r="I36" i="28"/>
  <c r="K38" i="28"/>
  <c r="J38" i="28"/>
  <c r="I38" i="28"/>
  <c r="H48" i="28"/>
  <c r="K40" i="28"/>
  <c r="J40" i="28"/>
  <c r="I40" i="28"/>
  <c r="K42" i="28"/>
  <c r="J42" i="28"/>
  <c r="I42" i="28"/>
  <c r="K44" i="28"/>
  <c r="J44" i="28"/>
  <c r="I44" i="28"/>
  <c r="K46" i="28"/>
  <c r="J46" i="28"/>
  <c r="I46" i="28"/>
  <c r="K51" i="28"/>
  <c r="J51" i="28"/>
  <c r="I51" i="28"/>
  <c r="K53" i="28"/>
  <c r="J53" i="28"/>
  <c r="I53" i="28"/>
  <c r="K55" i="28"/>
  <c r="J55" i="28"/>
  <c r="I55" i="28"/>
  <c r="K57" i="28"/>
  <c r="J57" i="28"/>
  <c r="I57" i="28"/>
  <c r="K59" i="28"/>
  <c r="J59" i="28"/>
  <c r="I59" i="28"/>
  <c r="K61" i="28"/>
  <c r="J61" i="28"/>
  <c r="I61" i="28"/>
  <c r="K64" i="28"/>
  <c r="J64" i="28"/>
  <c r="I64" i="28"/>
  <c r="K66" i="28"/>
  <c r="J66" i="28"/>
  <c r="I66" i="28"/>
  <c r="H76" i="28"/>
  <c r="K68" i="28"/>
  <c r="J68" i="28"/>
  <c r="I68" i="28"/>
  <c r="K70" i="28"/>
  <c r="J70" i="28"/>
  <c r="I70" i="28"/>
  <c r="K72" i="28"/>
  <c r="J72" i="28"/>
  <c r="I72" i="28"/>
  <c r="K74" i="28"/>
  <c r="J74" i="28"/>
  <c r="I74" i="28"/>
  <c r="K79" i="28"/>
  <c r="J79" i="28"/>
  <c r="I79" i="28"/>
  <c r="K81" i="28"/>
  <c r="J81" i="28"/>
  <c r="I81" i="28"/>
  <c r="K83" i="28"/>
  <c r="J83" i="28"/>
  <c r="I83" i="28"/>
  <c r="K85" i="28"/>
  <c r="J85" i="28"/>
  <c r="I85" i="28"/>
  <c r="K87" i="28"/>
  <c r="J87" i="28"/>
  <c r="I87" i="28"/>
  <c r="K89" i="28"/>
  <c r="J89" i="28"/>
  <c r="I89" i="28"/>
  <c r="I107" i="29"/>
  <c r="K107" i="29"/>
  <c r="J107" i="29"/>
  <c r="M129" i="30"/>
  <c r="L129" i="30"/>
  <c r="K129" i="30"/>
  <c r="I129" i="30"/>
  <c r="J129" i="30"/>
  <c r="J14" i="30"/>
  <c r="L14" i="30"/>
  <c r="M14" i="30"/>
  <c r="I14" i="30"/>
  <c r="K14" i="30"/>
  <c r="J8" i="30"/>
  <c r="L8" i="30"/>
  <c r="M8" i="30"/>
  <c r="K8" i="30"/>
  <c r="I8" i="30"/>
  <c r="M17" i="30"/>
  <c r="I17" i="30"/>
  <c r="L17" i="30"/>
  <c r="K17" i="30"/>
  <c r="J17" i="30"/>
  <c r="I32" i="30"/>
  <c r="L32" i="30"/>
  <c r="K32" i="30"/>
  <c r="J32" i="30"/>
  <c r="M32" i="30"/>
  <c r="I52" i="30"/>
  <c r="L52" i="30"/>
  <c r="K52" i="30"/>
  <c r="J52" i="30"/>
  <c r="M52" i="30"/>
  <c r="K101" i="30"/>
  <c r="J101" i="30"/>
  <c r="M101" i="30"/>
  <c r="L101" i="30"/>
  <c r="I101" i="30"/>
  <c r="H38" i="37"/>
  <c r="I38" i="37"/>
  <c r="E109" i="35"/>
  <c r="F97" i="35"/>
  <c r="J14" i="38"/>
  <c r="I14" i="38"/>
  <c r="K87" i="35"/>
  <c r="L75" i="35"/>
  <c r="AL13" i="37"/>
  <c r="AK13" i="37"/>
  <c r="AJ13" i="37"/>
  <c r="AL40" i="37"/>
  <c r="AK40" i="37"/>
  <c r="AL39" i="37"/>
  <c r="AK39" i="37"/>
  <c r="J26" i="38"/>
  <c r="I26" i="38"/>
  <c r="Q16" i="39"/>
  <c r="P16" i="39"/>
  <c r="H32" i="37"/>
  <c r="I32" i="37"/>
  <c r="AL34" i="37"/>
  <c r="AK34" i="37"/>
  <c r="H34" i="37"/>
  <c r="I34" i="37"/>
  <c r="H40" i="37"/>
  <c r="I40" i="37"/>
  <c r="J28" i="38"/>
  <c r="I28" i="38"/>
  <c r="J12" i="38"/>
  <c r="I12" i="38"/>
  <c r="Q17" i="39"/>
  <c r="P17" i="39"/>
  <c r="AL30" i="37"/>
  <c r="AK30" i="37"/>
  <c r="AL36" i="37"/>
  <c r="AK36" i="37"/>
  <c r="Q30" i="38"/>
  <c r="P30" i="38"/>
  <c r="J10" i="38"/>
  <c r="I10" i="38"/>
  <c r="H30" i="37"/>
  <c r="I30" i="37"/>
  <c r="H36" i="37"/>
  <c r="I36" i="37"/>
  <c r="J8" i="38"/>
  <c r="I8" i="38"/>
  <c r="AL32" i="37"/>
  <c r="AK32" i="37"/>
  <c r="AL38" i="37"/>
  <c r="AK38" i="37"/>
  <c r="J6" i="38"/>
  <c r="I6" i="38"/>
  <c r="J22" i="38"/>
  <c r="I22" i="38"/>
  <c r="J34" i="38"/>
  <c r="I34" i="38"/>
  <c r="J38" i="38"/>
  <c r="I38" i="38"/>
  <c r="J42" i="38"/>
  <c r="I42" i="38"/>
  <c r="J46" i="38"/>
  <c r="I46" i="38"/>
  <c r="J50" i="38"/>
  <c r="I50" i="38"/>
  <c r="J7" i="39"/>
  <c r="I7" i="39"/>
  <c r="J11" i="39"/>
  <c r="I11" i="39"/>
  <c r="J15" i="39"/>
  <c r="I15" i="39"/>
  <c r="I31" i="39"/>
  <c r="J31" i="39"/>
  <c r="I43" i="39"/>
  <c r="J43" i="39"/>
  <c r="Q6" i="39"/>
  <c r="P6" i="39"/>
  <c r="Q10" i="39"/>
  <c r="P10" i="39"/>
  <c r="Q14" i="39"/>
  <c r="P14" i="39"/>
  <c r="R9" i="41"/>
  <c r="Q9" i="41"/>
  <c r="P9" i="41"/>
  <c r="T9" i="41"/>
  <c r="S9" i="41"/>
  <c r="O9" i="41"/>
  <c r="N11" i="41"/>
  <c r="I127" i="41"/>
  <c r="F129" i="41"/>
  <c r="H127" i="41"/>
  <c r="G127" i="41"/>
  <c r="J10" i="42"/>
  <c r="I10" i="42"/>
  <c r="H10" i="42"/>
  <c r="I17" i="38"/>
  <c r="J17" i="38"/>
  <c r="I19" i="38"/>
  <c r="J19" i="38"/>
  <c r="I21" i="38"/>
  <c r="J21" i="38"/>
  <c r="I23" i="38"/>
  <c r="J23" i="38"/>
  <c r="I24" i="38"/>
  <c r="J24" i="38"/>
  <c r="I30" i="38"/>
  <c r="J30" i="38"/>
  <c r="J32" i="38"/>
  <c r="I32" i="38"/>
  <c r="J36" i="38"/>
  <c r="I36" i="38"/>
  <c r="J40" i="38"/>
  <c r="I40" i="38"/>
  <c r="J44" i="38"/>
  <c r="I44" i="38"/>
  <c r="J48" i="38"/>
  <c r="I48" i="38"/>
  <c r="J9" i="39"/>
  <c r="I9" i="39"/>
  <c r="J13" i="39"/>
  <c r="I13" i="39"/>
  <c r="J17" i="39"/>
  <c r="I17" i="39"/>
  <c r="J23" i="39"/>
  <c r="I23" i="39"/>
  <c r="W30" i="37"/>
  <c r="V30" i="37"/>
  <c r="W32" i="37"/>
  <c r="V32" i="37"/>
  <c r="W34" i="37"/>
  <c r="V34" i="37"/>
  <c r="W36" i="37"/>
  <c r="V36" i="37"/>
  <c r="W38" i="37"/>
  <c r="V38" i="37"/>
  <c r="W40" i="37"/>
  <c r="V40" i="37"/>
  <c r="Q8" i="39"/>
  <c r="P8" i="39"/>
  <c r="Q12" i="39"/>
  <c r="P12" i="39"/>
  <c r="J21" i="39"/>
  <c r="I21" i="39"/>
  <c r="I35" i="39"/>
  <c r="J35" i="39"/>
  <c r="I47" i="39"/>
  <c r="J47" i="39"/>
  <c r="R7" i="41"/>
  <c r="Q7" i="41"/>
  <c r="P7" i="41"/>
  <c r="T7" i="41"/>
  <c r="S7" i="41"/>
  <c r="O7" i="41"/>
  <c r="I135" i="43"/>
  <c r="H135" i="43"/>
  <c r="G135" i="43"/>
  <c r="L6" i="41"/>
  <c r="K6" i="41"/>
  <c r="M10" i="42"/>
  <c r="L10" i="42"/>
  <c r="N10" i="42"/>
  <c r="O135" i="42"/>
  <c r="N135" i="42"/>
  <c r="M135" i="42"/>
  <c r="L135" i="42"/>
  <c r="K135" i="42"/>
  <c r="R8" i="41"/>
  <c r="Q8" i="41"/>
  <c r="P8" i="41"/>
  <c r="S8" i="41"/>
  <c r="O8" i="41"/>
  <c r="T8" i="41"/>
  <c r="R10" i="41"/>
  <c r="Q10" i="41"/>
  <c r="P10" i="41"/>
  <c r="S10" i="41"/>
  <c r="O10" i="41"/>
  <c r="T10" i="41"/>
  <c r="O134" i="42"/>
  <c r="N134" i="42"/>
  <c r="M134" i="42"/>
  <c r="L134" i="42"/>
  <c r="K134" i="42"/>
  <c r="I125" i="41"/>
  <c r="G125" i="41"/>
  <c r="H125" i="41"/>
  <c r="N10" i="43"/>
  <c r="M10" i="43"/>
  <c r="L10" i="43"/>
  <c r="Q23" i="39"/>
  <c r="P23" i="39"/>
  <c r="Q25" i="39"/>
  <c r="P25" i="39"/>
  <c r="Q29" i="39"/>
  <c r="P29" i="39"/>
  <c r="Q33" i="39"/>
  <c r="P33" i="39"/>
  <c r="Q37" i="39"/>
  <c r="P37" i="39"/>
  <c r="Q41" i="39"/>
  <c r="P41" i="39"/>
  <c r="O126" i="41"/>
  <c r="N126" i="41"/>
  <c r="M126" i="41"/>
  <c r="L126" i="41"/>
  <c r="K126" i="41"/>
  <c r="H124" i="41"/>
  <c r="G124" i="41"/>
  <c r="I126" i="41"/>
  <c r="H126" i="41"/>
  <c r="G126" i="41"/>
  <c r="H6" i="41"/>
  <c r="G6" i="41"/>
  <c r="P6" i="41"/>
  <c r="O6" i="41"/>
  <c r="Q6" i="41"/>
  <c r="R6" i="41"/>
  <c r="L7" i="41"/>
  <c r="K7" i="41"/>
  <c r="M7" i="41"/>
  <c r="L8" i="41"/>
  <c r="K8" i="41"/>
  <c r="M8" i="41"/>
  <c r="L9" i="41"/>
  <c r="K9" i="41"/>
  <c r="J11" i="41"/>
  <c r="M9" i="41"/>
  <c r="L10" i="41"/>
  <c r="K10" i="41"/>
  <c r="M10" i="41"/>
  <c r="S11" i="42"/>
  <c r="R11" i="42"/>
  <c r="Q11" i="42"/>
  <c r="P11" i="42"/>
  <c r="T11" i="42"/>
  <c r="S12" i="42"/>
  <c r="R12" i="42"/>
  <c r="Q12" i="42"/>
  <c r="P12" i="42"/>
  <c r="T12" i="42"/>
  <c r="N136" i="42"/>
  <c r="M136" i="42"/>
  <c r="L136" i="42"/>
  <c r="K136" i="42"/>
  <c r="O136" i="42"/>
  <c r="J12" i="44"/>
  <c r="I12" i="44"/>
  <c r="H12" i="44"/>
  <c r="I135" i="42"/>
  <c r="H135" i="42"/>
  <c r="G135" i="42"/>
  <c r="M137" i="42"/>
  <c r="L137" i="42"/>
  <c r="K137" i="42"/>
  <c r="O137" i="42"/>
  <c r="N137" i="42"/>
  <c r="I7" i="41"/>
  <c r="H7" i="41"/>
  <c r="G7" i="41"/>
  <c r="G8" i="41"/>
  <c r="I8" i="41"/>
  <c r="H8" i="41"/>
  <c r="F11" i="41"/>
  <c r="I9" i="41"/>
  <c r="H9" i="41"/>
  <c r="G9" i="41"/>
  <c r="G10" i="41"/>
  <c r="I10" i="41"/>
  <c r="H10" i="41"/>
  <c r="M11" i="42"/>
  <c r="L11" i="42"/>
  <c r="N11" i="42"/>
  <c r="M12" i="42"/>
  <c r="L12" i="42"/>
  <c r="N12" i="42"/>
  <c r="H136" i="42"/>
  <c r="G136" i="42"/>
  <c r="I136" i="42"/>
  <c r="L138" i="42"/>
  <c r="K138" i="42"/>
  <c r="O138" i="42"/>
  <c r="N138" i="42"/>
  <c r="M138" i="42"/>
  <c r="N11" i="43"/>
  <c r="M11" i="43"/>
  <c r="L11" i="43"/>
  <c r="N12" i="43"/>
  <c r="M12" i="43"/>
  <c r="L12" i="43"/>
  <c r="H15" i="45"/>
  <c r="J15" i="45"/>
  <c r="I15" i="45"/>
  <c r="O127" i="41"/>
  <c r="N127" i="41"/>
  <c r="M127" i="41"/>
  <c r="L127" i="41"/>
  <c r="K127" i="41"/>
  <c r="J129" i="41"/>
  <c r="G137" i="42"/>
  <c r="I137" i="42"/>
  <c r="H137" i="42"/>
  <c r="I134" i="43"/>
  <c r="H134" i="43"/>
  <c r="G134" i="43"/>
  <c r="J7" i="44"/>
  <c r="I7" i="44"/>
  <c r="H7" i="44"/>
  <c r="J9" i="44"/>
  <c r="I9" i="44"/>
  <c r="H9" i="44"/>
  <c r="M9" i="44"/>
  <c r="J11" i="44"/>
  <c r="I11" i="44"/>
  <c r="H11" i="44"/>
  <c r="O128" i="41"/>
  <c r="N128" i="41"/>
  <c r="M128" i="41"/>
  <c r="L128" i="41"/>
  <c r="K128" i="41"/>
  <c r="J11" i="42"/>
  <c r="I11" i="42"/>
  <c r="H11" i="42"/>
  <c r="J12" i="42"/>
  <c r="I12" i="42"/>
  <c r="H12" i="42"/>
  <c r="I138" i="42"/>
  <c r="H138" i="42"/>
  <c r="G138" i="42"/>
  <c r="O137" i="43"/>
  <c r="N137" i="43"/>
  <c r="M137" i="43"/>
  <c r="L137" i="43"/>
  <c r="K137" i="43"/>
  <c r="I139" i="45"/>
  <c r="H139" i="45"/>
  <c r="G139" i="45"/>
  <c r="I136" i="43"/>
  <c r="H136" i="43"/>
  <c r="G136" i="43"/>
  <c r="N138" i="43"/>
  <c r="M138" i="43"/>
  <c r="L138" i="43"/>
  <c r="K138" i="43"/>
  <c r="O138" i="43"/>
  <c r="M136" i="44"/>
  <c r="O136" i="44"/>
  <c r="N136" i="44"/>
  <c r="L136" i="44"/>
  <c r="K136" i="44"/>
  <c r="O138" i="45"/>
  <c r="N138" i="45"/>
  <c r="M138" i="45"/>
  <c r="L138" i="45"/>
  <c r="T10" i="47"/>
  <c r="S10" i="47"/>
  <c r="R10" i="47"/>
  <c r="Q10" i="47"/>
  <c r="P10" i="47"/>
  <c r="I137" i="43"/>
  <c r="H137" i="43"/>
  <c r="G137" i="43"/>
  <c r="R11" i="44"/>
  <c r="Q11" i="44"/>
  <c r="P11" i="44"/>
  <c r="T11" i="44"/>
  <c r="S11" i="44"/>
  <c r="R12" i="44"/>
  <c r="S12" i="44"/>
  <c r="Q12" i="44"/>
  <c r="P12" i="44"/>
  <c r="T12" i="44"/>
  <c r="N135" i="44"/>
  <c r="M135" i="44"/>
  <c r="L135" i="44"/>
  <c r="K135" i="44"/>
  <c r="O135" i="44"/>
  <c r="O138" i="44"/>
  <c r="N138" i="44"/>
  <c r="M138" i="44"/>
  <c r="L138" i="44"/>
  <c r="K138" i="44"/>
  <c r="N6" i="45"/>
  <c r="M6" i="45"/>
  <c r="L6" i="45"/>
  <c r="K16" i="45"/>
  <c r="H7" i="45"/>
  <c r="J7" i="45"/>
  <c r="I7" i="45"/>
  <c r="N10" i="45"/>
  <c r="M10" i="45"/>
  <c r="L10" i="45"/>
  <c r="N14" i="45"/>
  <c r="M14" i="45"/>
  <c r="L14" i="45"/>
  <c r="M136" i="45"/>
  <c r="L136" i="45"/>
  <c r="O136" i="45"/>
  <c r="J146" i="45"/>
  <c r="N136" i="45"/>
  <c r="L137" i="45"/>
  <c r="N137" i="45"/>
  <c r="M137" i="45"/>
  <c r="O137" i="45"/>
  <c r="T9" i="46"/>
  <c r="S9" i="46"/>
  <c r="Q9" i="46"/>
  <c r="P9" i="46"/>
  <c r="R9" i="46"/>
  <c r="T12" i="46"/>
  <c r="S12" i="46"/>
  <c r="Q12" i="46"/>
  <c r="P12" i="46"/>
  <c r="R12" i="46"/>
  <c r="T15" i="46"/>
  <c r="S15" i="46"/>
  <c r="Q15" i="46"/>
  <c r="P15" i="46"/>
  <c r="R15" i="46"/>
  <c r="T15" i="47"/>
  <c r="S15" i="47"/>
  <c r="R15" i="47"/>
  <c r="Q15" i="47"/>
  <c r="P15" i="47"/>
  <c r="I11" i="43"/>
  <c r="H11" i="43"/>
  <c r="J11" i="43"/>
  <c r="I12" i="43"/>
  <c r="H12" i="43"/>
  <c r="J12" i="43"/>
  <c r="H138" i="43"/>
  <c r="G138" i="43"/>
  <c r="I138" i="43"/>
  <c r="O134" i="44"/>
  <c r="L134" i="44"/>
  <c r="K134" i="44"/>
  <c r="N134" i="44"/>
  <c r="M134" i="44"/>
  <c r="E16" i="46"/>
  <c r="F16" i="46" s="1"/>
  <c r="F6" i="46"/>
  <c r="T7" i="46"/>
  <c r="S7" i="46"/>
  <c r="R7" i="46"/>
  <c r="Q7" i="46"/>
  <c r="P7" i="46"/>
  <c r="M142" i="46"/>
  <c r="L142" i="46"/>
  <c r="O142" i="46"/>
  <c r="N142" i="46"/>
  <c r="K135" i="43"/>
  <c r="O135" i="43"/>
  <c r="N135" i="43"/>
  <c r="M135" i="43"/>
  <c r="L135" i="43"/>
  <c r="F11" i="44"/>
  <c r="L11" i="44"/>
  <c r="N11" i="44"/>
  <c r="M11" i="44"/>
  <c r="F12" i="44"/>
  <c r="L12" i="44"/>
  <c r="N12" i="44"/>
  <c r="M12" i="44"/>
  <c r="G136" i="44"/>
  <c r="H136" i="44"/>
  <c r="I136" i="44"/>
  <c r="C16" i="45"/>
  <c r="F8" i="46"/>
  <c r="T10" i="46"/>
  <c r="S10" i="46"/>
  <c r="Q10" i="46"/>
  <c r="P10" i="46"/>
  <c r="R10" i="46"/>
  <c r="T13" i="46"/>
  <c r="S13" i="46"/>
  <c r="Q13" i="46"/>
  <c r="P13" i="46"/>
  <c r="R13" i="46"/>
  <c r="H138" i="46"/>
  <c r="G138" i="46"/>
  <c r="I138" i="46"/>
  <c r="T11" i="43"/>
  <c r="S11" i="43"/>
  <c r="R11" i="43"/>
  <c r="Q11" i="43"/>
  <c r="P11" i="43"/>
  <c r="T12" i="43"/>
  <c r="S12" i="43"/>
  <c r="R12" i="43"/>
  <c r="Q12" i="43"/>
  <c r="P12" i="43"/>
  <c r="O136" i="43"/>
  <c r="N136" i="43"/>
  <c r="M136" i="43"/>
  <c r="L136" i="43"/>
  <c r="K136" i="43"/>
  <c r="H135" i="44"/>
  <c r="I135" i="44"/>
  <c r="G135" i="44"/>
  <c r="N8" i="45"/>
  <c r="M8" i="45"/>
  <c r="L8" i="45"/>
  <c r="N12" i="45"/>
  <c r="M12" i="45"/>
  <c r="L12" i="45"/>
  <c r="T6" i="46"/>
  <c r="S6" i="46"/>
  <c r="R6" i="46"/>
  <c r="Q6" i="46"/>
  <c r="P6" i="46"/>
  <c r="O16" i="46"/>
  <c r="I144" i="46"/>
  <c r="H144" i="46"/>
  <c r="G144" i="46"/>
  <c r="T6" i="47"/>
  <c r="S6" i="47"/>
  <c r="R6" i="47"/>
  <c r="Q6" i="47"/>
  <c r="P6" i="47"/>
  <c r="O16" i="47"/>
  <c r="I138" i="44"/>
  <c r="G138" i="44"/>
  <c r="H138" i="44"/>
  <c r="F7" i="45"/>
  <c r="F11" i="45"/>
  <c r="F15" i="45"/>
  <c r="T11" i="46"/>
  <c r="S11" i="46"/>
  <c r="Q11" i="46"/>
  <c r="P11" i="46"/>
  <c r="R11" i="46"/>
  <c r="T14" i="46"/>
  <c r="S14" i="46"/>
  <c r="Q14" i="46"/>
  <c r="P14" i="46"/>
  <c r="R14" i="46"/>
  <c r="O144" i="46"/>
  <c r="N144" i="46"/>
  <c r="L144" i="46"/>
  <c r="M144" i="46"/>
  <c r="T9" i="47"/>
  <c r="S9" i="47"/>
  <c r="R9" i="47"/>
  <c r="Q9" i="47"/>
  <c r="P9" i="47"/>
  <c r="O140" i="45"/>
  <c r="N140" i="45"/>
  <c r="M140" i="45"/>
  <c r="L140" i="45"/>
  <c r="M142" i="45"/>
  <c r="L142" i="45"/>
  <c r="O142" i="45"/>
  <c r="N142" i="45"/>
  <c r="T11" i="47"/>
  <c r="S11" i="47"/>
  <c r="R11" i="47"/>
  <c r="Q11" i="47"/>
  <c r="P11" i="47"/>
  <c r="I137" i="44"/>
  <c r="H137" i="44"/>
  <c r="G137" i="44"/>
  <c r="N8" i="46"/>
  <c r="M8" i="46"/>
  <c r="L8" i="46"/>
  <c r="T12" i="47"/>
  <c r="S12" i="47"/>
  <c r="R12" i="47"/>
  <c r="Q12" i="47"/>
  <c r="P12" i="47"/>
  <c r="D146" i="45"/>
  <c r="E146" i="46"/>
  <c r="L137" i="46"/>
  <c r="O137" i="46"/>
  <c r="N137" i="46"/>
  <c r="M137" i="46"/>
  <c r="T13" i="47"/>
  <c r="S13" i="47"/>
  <c r="R13" i="47"/>
  <c r="Q13" i="47"/>
  <c r="P13" i="47"/>
  <c r="I144" i="47"/>
  <c r="H144" i="47"/>
  <c r="G144" i="47"/>
  <c r="C16" i="46"/>
  <c r="N6" i="46"/>
  <c r="M6" i="46"/>
  <c r="K16" i="46"/>
  <c r="L6" i="46"/>
  <c r="N7" i="46"/>
  <c r="M7" i="46"/>
  <c r="L7" i="46"/>
  <c r="T8" i="46"/>
  <c r="S8" i="46"/>
  <c r="P8" i="46"/>
  <c r="Q8" i="46"/>
  <c r="R8" i="46"/>
  <c r="C16" i="47"/>
  <c r="T8" i="47"/>
  <c r="S8" i="47"/>
  <c r="R8" i="47"/>
  <c r="Q8" i="47"/>
  <c r="P8" i="47"/>
  <c r="T14" i="47"/>
  <c r="S14" i="47"/>
  <c r="R14" i="47"/>
  <c r="Q14" i="47"/>
  <c r="P14" i="47"/>
  <c r="N143" i="46"/>
  <c r="M143" i="46"/>
  <c r="O143" i="46"/>
  <c r="L143" i="46"/>
  <c r="D16" i="47"/>
  <c r="O140" i="47"/>
  <c r="N140" i="47"/>
  <c r="M140" i="47"/>
  <c r="L140" i="47"/>
  <c r="F9" i="46"/>
  <c r="N9" i="46"/>
  <c r="M9" i="46"/>
  <c r="L9" i="46"/>
  <c r="F10" i="46"/>
  <c r="N10" i="46"/>
  <c r="M10" i="46"/>
  <c r="L10" i="46"/>
  <c r="F11" i="46"/>
  <c r="N11" i="46"/>
  <c r="M11" i="46"/>
  <c r="L11" i="46"/>
  <c r="F12" i="46"/>
  <c r="N12" i="46"/>
  <c r="M12" i="46"/>
  <c r="L12" i="46"/>
  <c r="F13" i="46"/>
  <c r="N13" i="46"/>
  <c r="M13" i="46"/>
  <c r="L13" i="46"/>
  <c r="F14" i="46"/>
  <c r="N14" i="46"/>
  <c r="M14" i="46"/>
  <c r="L14" i="46"/>
  <c r="F15" i="46"/>
  <c r="N15" i="46"/>
  <c r="M15" i="46"/>
  <c r="L15" i="46"/>
  <c r="F6" i="47"/>
  <c r="E16" i="47"/>
  <c r="F16" i="47" s="1"/>
  <c r="T7" i="47"/>
  <c r="S7" i="47"/>
  <c r="R7" i="47"/>
  <c r="Q7" i="47"/>
  <c r="P7" i="47"/>
  <c r="O145" i="47"/>
  <c r="N145" i="47"/>
  <c r="M145" i="47"/>
  <c r="L145" i="47"/>
  <c r="I138" i="47"/>
  <c r="H138" i="47"/>
  <c r="G138" i="47"/>
  <c r="H6" i="46"/>
  <c r="G16" i="46"/>
  <c r="J6" i="46"/>
  <c r="I6" i="46"/>
  <c r="H7" i="46"/>
  <c r="J7" i="46"/>
  <c r="I7" i="46"/>
  <c r="H8" i="46"/>
  <c r="J8" i="46"/>
  <c r="I8" i="46"/>
  <c r="H9" i="46"/>
  <c r="J9" i="46"/>
  <c r="I9" i="46"/>
  <c r="H10" i="46"/>
  <c r="J10" i="46"/>
  <c r="I10" i="46"/>
  <c r="H11" i="46"/>
  <c r="J11" i="46"/>
  <c r="I11" i="46"/>
  <c r="H12" i="46"/>
  <c r="J12" i="46"/>
  <c r="I12" i="46"/>
  <c r="H13" i="46"/>
  <c r="J13" i="46"/>
  <c r="I13" i="46"/>
  <c r="H14" i="46"/>
  <c r="J14" i="46"/>
  <c r="I14" i="46"/>
  <c r="H15" i="46"/>
  <c r="J15" i="46"/>
  <c r="I15" i="46"/>
  <c r="M137" i="44"/>
  <c r="K137" i="44"/>
  <c r="O137" i="44"/>
  <c r="N137" i="44"/>
  <c r="L137" i="44"/>
  <c r="N6" i="47"/>
  <c r="M6" i="47"/>
  <c r="L6" i="47"/>
  <c r="K16" i="47"/>
  <c r="F7" i="47"/>
  <c r="I139" i="47"/>
  <c r="H139" i="47"/>
  <c r="G139" i="47"/>
  <c r="I145" i="47"/>
  <c r="H145" i="47"/>
  <c r="G145" i="47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N7" i="47"/>
  <c r="M7" i="47"/>
  <c r="L7" i="47"/>
  <c r="F8" i="47"/>
  <c r="N8" i="47"/>
  <c r="M8" i="47"/>
  <c r="L8" i="47"/>
  <c r="F9" i="47"/>
  <c r="N9" i="47"/>
  <c r="M9" i="47"/>
  <c r="L9" i="47"/>
  <c r="F10" i="47"/>
  <c r="N10" i="47"/>
  <c r="M10" i="47"/>
  <c r="L10" i="47"/>
  <c r="F11" i="47"/>
  <c r="N11" i="47"/>
  <c r="M11" i="47"/>
  <c r="L11" i="47"/>
  <c r="F12" i="47"/>
  <c r="N12" i="47"/>
  <c r="M12" i="47"/>
  <c r="L12" i="47"/>
  <c r="F13" i="47"/>
  <c r="N13" i="47"/>
  <c r="M13" i="47"/>
  <c r="L13" i="47"/>
  <c r="F14" i="47"/>
  <c r="N14" i="47"/>
  <c r="M14" i="47"/>
  <c r="L14" i="47"/>
  <c r="F15" i="47"/>
  <c r="N15" i="47"/>
  <c r="M15" i="47"/>
  <c r="L15" i="47"/>
  <c r="I140" i="47"/>
  <c r="H140" i="47"/>
  <c r="G140" i="47"/>
  <c r="E146" i="47"/>
  <c r="H141" i="47"/>
  <c r="G141" i="47"/>
  <c r="I141" i="47"/>
  <c r="D9" i="48"/>
  <c r="D12" i="48"/>
  <c r="D15" i="48"/>
  <c r="D18" i="48"/>
  <c r="D21" i="48"/>
  <c r="D9" i="49"/>
  <c r="D12" i="49"/>
  <c r="D15" i="49"/>
  <c r="D18" i="49"/>
  <c r="D21" i="49"/>
  <c r="D9" i="50"/>
  <c r="D12" i="50"/>
  <c r="D15" i="50"/>
  <c r="D18" i="50"/>
  <c r="D21" i="50"/>
  <c r="H6" i="47"/>
  <c r="G16" i="47"/>
  <c r="J6" i="47"/>
  <c r="I6" i="47"/>
  <c r="H7" i="47"/>
  <c r="J7" i="47"/>
  <c r="I7" i="47"/>
  <c r="H8" i="47"/>
  <c r="J8" i="47"/>
  <c r="I8" i="47"/>
  <c r="H9" i="47"/>
  <c r="J9" i="47"/>
  <c r="I9" i="47"/>
  <c r="H10" i="47"/>
  <c r="J10" i="47"/>
  <c r="I10" i="47"/>
  <c r="H11" i="47"/>
  <c r="J11" i="47"/>
  <c r="I11" i="47"/>
  <c r="H12" i="47"/>
  <c r="J12" i="47"/>
  <c r="I12" i="47"/>
  <c r="H13" i="47"/>
  <c r="J13" i="47"/>
  <c r="I13" i="47"/>
  <c r="H14" i="47"/>
  <c r="J14" i="47"/>
  <c r="I14" i="47"/>
  <c r="H15" i="47"/>
  <c r="J15" i="47"/>
  <c r="I15" i="47"/>
  <c r="G136" i="47"/>
  <c r="F146" i="47"/>
  <c r="I136" i="47"/>
  <c r="H136" i="47"/>
  <c r="K136" i="47" s="1"/>
  <c r="G142" i="47"/>
  <c r="I142" i="47"/>
  <c r="H142" i="47"/>
  <c r="I137" i="47"/>
  <c r="H137" i="47"/>
  <c r="G137" i="47"/>
  <c r="I143" i="47"/>
  <c r="H143" i="47"/>
  <c r="G143" i="47"/>
  <c r="D10" i="48"/>
  <c r="D13" i="48"/>
  <c r="D16" i="48"/>
  <c r="D19" i="48"/>
  <c r="D10" i="49"/>
  <c r="D13" i="49"/>
  <c r="D16" i="49"/>
  <c r="D19" i="49"/>
  <c r="D10" i="50"/>
  <c r="D13" i="50"/>
  <c r="D16" i="50"/>
  <c r="D19" i="50"/>
  <c r="J65" i="8"/>
  <c r="J63" i="8"/>
  <c r="J62" i="8"/>
  <c r="J61" i="8"/>
  <c r="J60" i="8"/>
  <c r="J59" i="8"/>
  <c r="J58" i="8"/>
  <c r="J57" i="8"/>
  <c r="J56" i="8"/>
  <c r="J55" i="8"/>
  <c r="J54" i="8"/>
  <c r="J53" i="8"/>
  <c r="J87" i="8"/>
  <c r="J64" i="8"/>
  <c r="J52" i="8"/>
  <c r="K6" i="2"/>
  <c r="F17" i="2"/>
  <c r="K152" i="3"/>
  <c r="K6" i="5"/>
  <c r="J6" i="5"/>
  <c r="J283" i="8"/>
  <c r="J282" i="8"/>
  <c r="J281" i="8"/>
  <c r="J280" i="8"/>
  <c r="J279" i="8"/>
  <c r="J278" i="8"/>
  <c r="J277" i="8"/>
  <c r="J276" i="8"/>
  <c r="J275" i="8"/>
  <c r="J274" i="8"/>
  <c r="J273" i="8"/>
  <c r="J262" i="8"/>
  <c r="J241" i="8"/>
  <c r="J217" i="8"/>
  <c r="J216" i="8"/>
  <c r="J215" i="8"/>
  <c r="J214" i="8"/>
  <c r="J213" i="8"/>
  <c r="J212" i="8"/>
  <c r="J211" i="8"/>
  <c r="J210" i="8"/>
  <c r="J209" i="8"/>
  <c r="J208" i="8"/>
  <c r="J207" i="8"/>
  <c r="J196" i="8"/>
  <c r="J175" i="8"/>
  <c r="J151" i="8"/>
  <c r="J150" i="8"/>
  <c r="J149" i="8"/>
  <c r="J148" i="8"/>
  <c r="J147" i="8"/>
  <c r="J146" i="8"/>
  <c r="J145" i="8"/>
  <c r="J144" i="8"/>
  <c r="J143" i="8"/>
  <c r="J142" i="8"/>
  <c r="J141" i="8"/>
  <c r="J130" i="8"/>
  <c r="J109" i="8"/>
  <c r="G7" i="8"/>
  <c r="I249" i="8"/>
  <c r="J250" i="8" s="1"/>
  <c r="I183" i="8"/>
  <c r="J184" i="8" s="1"/>
  <c r="I117" i="8"/>
  <c r="J118" i="8" s="1"/>
  <c r="J284" i="8"/>
  <c r="J263" i="8"/>
  <c r="J239" i="8"/>
  <c r="J238" i="8"/>
  <c r="J237" i="8"/>
  <c r="J236" i="8"/>
  <c r="J235" i="8"/>
  <c r="J234" i="8"/>
  <c r="J233" i="8"/>
  <c r="J232" i="8"/>
  <c r="J231" i="8"/>
  <c r="J230" i="8"/>
  <c r="J229" i="8"/>
  <c r="J218" i="8"/>
  <c r="J197" i="8"/>
  <c r="J173" i="8"/>
  <c r="J172" i="8"/>
  <c r="J171" i="8"/>
  <c r="J170" i="8"/>
  <c r="J169" i="8"/>
  <c r="J168" i="8"/>
  <c r="J167" i="8"/>
  <c r="J166" i="8"/>
  <c r="J165" i="8"/>
  <c r="J164" i="8"/>
  <c r="J163" i="8"/>
  <c r="J152" i="8"/>
  <c r="J131" i="8"/>
  <c r="J107" i="8"/>
  <c r="J106" i="8"/>
  <c r="J105" i="8"/>
  <c r="J104" i="8"/>
  <c r="J103" i="8"/>
  <c r="J102" i="8"/>
  <c r="J101" i="8"/>
  <c r="J100" i="8"/>
  <c r="J99" i="8"/>
  <c r="J98" i="8"/>
  <c r="J97" i="8"/>
  <c r="I73" i="8"/>
  <c r="I29" i="8"/>
  <c r="J30" i="8" s="1"/>
  <c r="I271" i="8"/>
  <c r="J272" i="8" s="1"/>
  <c r="I205" i="8"/>
  <c r="J206" i="8" s="1"/>
  <c r="I139" i="8"/>
  <c r="J140" i="8" s="1"/>
  <c r="J285" i="8"/>
  <c r="J261" i="8"/>
  <c r="J260" i="8"/>
  <c r="J259" i="8"/>
  <c r="J258" i="8"/>
  <c r="J257" i="8"/>
  <c r="J256" i="8"/>
  <c r="J255" i="8"/>
  <c r="J254" i="8"/>
  <c r="J253" i="8"/>
  <c r="J252" i="8"/>
  <c r="J251" i="8"/>
  <c r="J240" i="8"/>
  <c r="J219" i="8"/>
  <c r="J195" i="8"/>
  <c r="J194" i="8"/>
  <c r="J193" i="8"/>
  <c r="J192" i="8"/>
  <c r="J191" i="8"/>
  <c r="J190" i="8"/>
  <c r="J189" i="8"/>
  <c r="J188" i="8"/>
  <c r="J187" i="8"/>
  <c r="J186" i="8"/>
  <c r="J185" i="8"/>
  <c r="J174" i="8"/>
  <c r="J153" i="8"/>
  <c r="J129" i="8"/>
  <c r="J128" i="8"/>
  <c r="J127" i="8"/>
  <c r="J126" i="8"/>
  <c r="J125" i="8"/>
  <c r="J124" i="8"/>
  <c r="J123" i="8"/>
  <c r="J122" i="8"/>
  <c r="J121" i="8"/>
  <c r="J120" i="8"/>
  <c r="J119" i="8"/>
  <c r="J108" i="8"/>
  <c r="L6" i="2"/>
  <c r="G17" i="2"/>
  <c r="E18" i="2"/>
  <c r="J56" i="2"/>
  <c r="J79" i="3"/>
  <c r="L152" i="3"/>
  <c r="I6" i="5"/>
  <c r="J74" i="10"/>
  <c r="J87" i="10"/>
  <c r="G73" i="10"/>
  <c r="J85" i="10"/>
  <c r="J84" i="10"/>
  <c r="J83" i="10"/>
  <c r="J82" i="10"/>
  <c r="J81" i="10"/>
  <c r="J80" i="10"/>
  <c r="J79" i="10"/>
  <c r="J78" i="10"/>
  <c r="J77" i="10"/>
  <c r="J76" i="10"/>
  <c r="J75" i="10"/>
  <c r="U6" i="13"/>
  <c r="S20" i="13"/>
  <c r="H17" i="2"/>
  <c r="K56" i="2"/>
  <c r="K79" i="3"/>
  <c r="W6" i="5"/>
  <c r="V6" i="5"/>
  <c r="J8" i="8"/>
  <c r="I227" i="8"/>
  <c r="J228" i="8" s="1"/>
  <c r="L108" i="10"/>
  <c r="L64" i="10"/>
  <c r="I29" i="10"/>
  <c r="L85" i="10"/>
  <c r="L84" i="10"/>
  <c r="L83" i="10"/>
  <c r="L82" i="10"/>
  <c r="L81" i="10"/>
  <c r="L80" i="10"/>
  <c r="L79" i="10"/>
  <c r="L78" i="10"/>
  <c r="L77" i="10"/>
  <c r="L76" i="10"/>
  <c r="L75" i="10"/>
  <c r="L41" i="10"/>
  <c r="L40" i="10"/>
  <c r="L39" i="10"/>
  <c r="L38" i="10"/>
  <c r="L37" i="10"/>
  <c r="L36" i="10"/>
  <c r="L35" i="10"/>
  <c r="L34" i="10"/>
  <c r="L33" i="10"/>
  <c r="L32" i="10"/>
  <c r="L31" i="10"/>
  <c r="L109" i="10"/>
  <c r="L65" i="10"/>
  <c r="L86" i="10"/>
  <c r="L42" i="10"/>
  <c r="L107" i="10"/>
  <c r="L106" i="10"/>
  <c r="L105" i="10"/>
  <c r="L104" i="10"/>
  <c r="L103" i="10"/>
  <c r="L102" i="10"/>
  <c r="L101" i="10"/>
  <c r="L100" i="10"/>
  <c r="L99" i="10"/>
  <c r="L98" i="10"/>
  <c r="L97" i="10"/>
  <c r="L63" i="10"/>
  <c r="L62" i="10"/>
  <c r="L61" i="10"/>
  <c r="L60" i="10"/>
  <c r="L59" i="10"/>
  <c r="L58" i="10"/>
  <c r="L57" i="10"/>
  <c r="L56" i="10"/>
  <c r="L55" i="10"/>
  <c r="L54" i="10"/>
  <c r="L53" i="10"/>
  <c r="J86" i="10"/>
  <c r="C54" i="12"/>
  <c r="C56" i="12"/>
  <c r="C53" i="12"/>
  <c r="C57" i="12" s="1"/>
  <c r="V6" i="13"/>
  <c r="I161" i="8"/>
  <c r="J162" i="8" s="1"/>
  <c r="D160" i="13"/>
  <c r="D146" i="13"/>
  <c r="D132" i="13"/>
  <c r="D118" i="13"/>
  <c r="D104" i="13"/>
  <c r="D90" i="13"/>
  <c r="D76" i="13"/>
  <c r="D48" i="13"/>
  <c r="D62" i="13"/>
  <c r="D34" i="13"/>
  <c r="D20" i="13"/>
  <c r="T9" i="14"/>
  <c r="T6" i="5"/>
  <c r="I95" i="8"/>
  <c r="J96" i="8" s="1"/>
  <c r="J9" i="14"/>
  <c r="I9" i="14"/>
  <c r="J6" i="6"/>
  <c r="L8" i="8"/>
  <c r="K51" i="8"/>
  <c r="K95" i="8"/>
  <c r="L96" i="8" s="1"/>
  <c r="N97" i="8"/>
  <c r="N98" i="8"/>
  <c r="N99" i="8"/>
  <c r="N100" i="8"/>
  <c r="N101" i="8"/>
  <c r="N102" i="8"/>
  <c r="N103" i="8"/>
  <c r="N104" i="8"/>
  <c r="L109" i="8"/>
  <c r="L130" i="8"/>
  <c r="L141" i="8"/>
  <c r="L142" i="8"/>
  <c r="L143" i="8"/>
  <c r="L144" i="8"/>
  <c r="L145" i="8"/>
  <c r="L146" i="8"/>
  <c r="L147" i="8"/>
  <c r="L148" i="8"/>
  <c r="L149" i="8"/>
  <c r="L150" i="8"/>
  <c r="L151" i="8"/>
  <c r="K161" i="8"/>
  <c r="L162" i="8" s="1"/>
  <c r="N163" i="8"/>
  <c r="N164" i="8"/>
  <c r="N165" i="8"/>
  <c r="N166" i="8"/>
  <c r="N167" i="8"/>
  <c r="N168" i="8"/>
  <c r="N169" i="8"/>
  <c r="N170" i="8"/>
  <c r="L175" i="8"/>
  <c r="L196" i="8"/>
  <c r="L207" i="8"/>
  <c r="L208" i="8"/>
  <c r="L209" i="8"/>
  <c r="L210" i="8"/>
  <c r="L211" i="8"/>
  <c r="L212" i="8"/>
  <c r="L213" i="8"/>
  <c r="L214" i="8"/>
  <c r="L215" i="8"/>
  <c r="L216" i="8"/>
  <c r="L217" i="8"/>
  <c r="K227" i="8"/>
  <c r="L228" i="8" s="1"/>
  <c r="N229" i="8"/>
  <c r="N230" i="8"/>
  <c r="N231" i="8"/>
  <c r="N232" i="8"/>
  <c r="N233" i="8"/>
  <c r="N234" i="8"/>
  <c r="N235" i="8"/>
  <c r="N236" i="8"/>
  <c r="L241" i="8"/>
  <c r="L262" i="8"/>
  <c r="L273" i="8"/>
  <c r="L274" i="8"/>
  <c r="L275" i="8"/>
  <c r="L276" i="8"/>
  <c r="L277" i="8"/>
  <c r="L278" i="8"/>
  <c r="L279" i="8"/>
  <c r="L280" i="8"/>
  <c r="L281" i="8"/>
  <c r="L282" i="8"/>
  <c r="L283" i="8"/>
  <c r="N30" i="10"/>
  <c r="N74" i="10"/>
  <c r="J5" i="12"/>
  <c r="V5" i="12"/>
  <c r="F54" i="12"/>
  <c r="F57" i="12" s="1"/>
  <c r="D55" i="12"/>
  <c r="U8" i="12"/>
  <c r="K6" i="13"/>
  <c r="G48" i="13"/>
  <c r="G76" i="13"/>
  <c r="G90" i="13"/>
  <c r="G104" i="13"/>
  <c r="G118" i="13"/>
  <c r="G132" i="13"/>
  <c r="G146" i="13"/>
  <c r="G160" i="13"/>
  <c r="C23" i="14"/>
  <c r="C163" i="14"/>
  <c r="C121" i="14"/>
  <c r="C79" i="14"/>
  <c r="C149" i="14"/>
  <c r="C107" i="14"/>
  <c r="C65" i="14"/>
  <c r="C37" i="14"/>
  <c r="R21" i="15"/>
  <c r="K6" i="6"/>
  <c r="Q6" i="6"/>
  <c r="N8" i="8"/>
  <c r="M51" i="8"/>
  <c r="L75" i="8"/>
  <c r="L76" i="8"/>
  <c r="L77" i="8"/>
  <c r="L78" i="8"/>
  <c r="L79" i="8"/>
  <c r="L80" i="8"/>
  <c r="L81" i="8"/>
  <c r="L82" i="8"/>
  <c r="L83" i="8"/>
  <c r="L84" i="8"/>
  <c r="L85" i="8"/>
  <c r="M95" i="8"/>
  <c r="N96" i="8" s="1"/>
  <c r="M161" i="8"/>
  <c r="N162" i="8" s="1"/>
  <c r="M227" i="8"/>
  <c r="N228" i="8" s="1"/>
  <c r="K5" i="12"/>
  <c r="G54" i="12"/>
  <c r="G57" i="12" s="1"/>
  <c r="E55" i="12"/>
  <c r="U11" i="12"/>
  <c r="A12" i="12"/>
  <c r="U13" i="12"/>
  <c r="A14" i="12"/>
  <c r="U15" i="12"/>
  <c r="U18" i="12"/>
  <c r="U21" i="12"/>
  <c r="U24" i="12"/>
  <c r="U27" i="12"/>
  <c r="U30" i="12"/>
  <c r="U33" i="12"/>
  <c r="U36" i="12"/>
  <c r="U39" i="12"/>
  <c r="U42" i="12"/>
  <c r="U45" i="12"/>
  <c r="U48" i="12"/>
  <c r="U51" i="12"/>
  <c r="U54" i="12"/>
  <c r="U57" i="12"/>
  <c r="F160" i="13"/>
  <c r="F132" i="13"/>
  <c r="F104" i="13"/>
  <c r="F76" i="13"/>
  <c r="F146" i="13"/>
  <c r="F118" i="13"/>
  <c r="F90" i="13"/>
  <c r="E20" i="13"/>
  <c r="E34" i="13"/>
  <c r="E62" i="13"/>
  <c r="N23" i="14"/>
  <c r="C135" i="14"/>
  <c r="R6" i="6"/>
  <c r="L108" i="8"/>
  <c r="L119" i="8"/>
  <c r="L120" i="8"/>
  <c r="L121" i="8"/>
  <c r="L122" i="8"/>
  <c r="L123" i="8"/>
  <c r="L124" i="8"/>
  <c r="L125" i="8"/>
  <c r="L126" i="8"/>
  <c r="L127" i="8"/>
  <c r="L128" i="8"/>
  <c r="L129" i="8"/>
  <c r="K139" i="8"/>
  <c r="L140" i="8" s="1"/>
  <c r="N141" i="8"/>
  <c r="N142" i="8"/>
  <c r="N143" i="8"/>
  <c r="N144" i="8"/>
  <c r="N145" i="8"/>
  <c r="N146" i="8"/>
  <c r="N147" i="8"/>
  <c r="N148" i="8"/>
  <c r="L153" i="8"/>
  <c r="L174" i="8"/>
  <c r="L185" i="8"/>
  <c r="L186" i="8"/>
  <c r="L187" i="8"/>
  <c r="L188" i="8"/>
  <c r="L189" i="8"/>
  <c r="L190" i="8"/>
  <c r="L191" i="8"/>
  <c r="L192" i="8"/>
  <c r="L193" i="8"/>
  <c r="L194" i="8"/>
  <c r="L195" i="8"/>
  <c r="K205" i="8"/>
  <c r="L206" i="8" s="1"/>
  <c r="N207" i="8"/>
  <c r="N208" i="8"/>
  <c r="N209" i="8"/>
  <c r="N210" i="8"/>
  <c r="N211" i="8"/>
  <c r="N212" i="8"/>
  <c r="N213" i="8"/>
  <c r="N214" i="8"/>
  <c r="L219" i="8"/>
  <c r="L240" i="8"/>
  <c r="L251" i="8"/>
  <c r="L252" i="8"/>
  <c r="L253" i="8"/>
  <c r="L254" i="8"/>
  <c r="L255" i="8"/>
  <c r="L256" i="8"/>
  <c r="L257" i="8"/>
  <c r="L258" i="8"/>
  <c r="L259" i="8"/>
  <c r="L260" i="8"/>
  <c r="L261" i="8"/>
  <c r="K271" i="8"/>
  <c r="L272" i="8" s="1"/>
  <c r="N273" i="8"/>
  <c r="N274" i="8"/>
  <c r="N275" i="8"/>
  <c r="N276" i="8"/>
  <c r="N277" i="8"/>
  <c r="N278" i="8"/>
  <c r="N279" i="8"/>
  <c r="N280" i="8"/>
  <c r="L285" i="8"/>
  <c r="K7" i="10"/>
  <c r="N9" i="10"/>
  <c r="N10" i="10"/>
  <c r="N11" i="10"/>
  <c r="N12" i="10"/>
  <c r="N13" i="10"/>
  <c r="N14" i="10"/>
  <c r="N15" i="10"/>
  <c r="N16" i="10"/>
  <c r="K51" i="10"/>
  <c r="N53" i="10"/>
  <c r="N54" i="10"/>
  <c r="N55" i="10"/>
  <c r="N56" i="10"/>
  <c r="N57" i="10"/>
  <c r="N58" i="10"/>
  <c r="N59" i="10"/>
  <c r="N60" i="10"/>
  <c r="K95" i="10"/>
  <c r="N97" i="10"/>
  <c r="N98" i="10"/>
  <c r="N99" i="10"/>
  <c r="N100" i="10"/>
  <c r="N101" i="10"/>
  <c r="N102" i="10"/>
  <c r="N103" i="10"/>
  <c r="N104" i="10"/>
  <c r="L5" i="12"/>
  <c r="D53" i="12"/>
  <c r="D57" i="12" s="1"/>
  <c r="U6" i="12"/>
  <c r="F20" i="13"/>
  <c r="O20" i="13"/>
  <c r="F34" i="13"/>
  <c r="C48" i="13"/>
  <c r="F62" i="13"/>
  <c r="O23" i="14"/>
  <c r="C147" i="15"/>
  <c r="C63" i="15"/>
  <c r="C21" i="15"/>
  <c r="C161" i="15"/>
  <c r="C77" i="15"/>
  <c r="C91" i="15"/>
  <c r="C105" i="15"/>
  <c r="C119" i="15"/>
  <c r="C35" i="15"/>
  <c r="C133" i="15"/>
  <c r="N8" i="10"/>
  <c r="N52" i="10"/>
  <c r="N96" i="10"/>
  <c r="G55" i="12"/>
  <c r="M73" i="8"/>
  <c r="L97" i="8"/>
  <c r="L98" i="8"/>
  <c r="L99" i="8"/>
  <c r="L100" i="8"/>
  <c r="L101" i="8"/>
  <c r="L102" i="8"/>
  <c r="L103" i="8"/>
  <c r="L104" i="8"/>
  <c r="L105" i="8"/>
  <c r="L106" i="8"/>
  <c r="L107" i="8"/>
  <c r="K117" i="8"/>
  <c r="L118" i="8" s="1"/>
  <c r="N119" i="8"/>
  <c r="N120" i="8"/>
  <c r="N121" i="8"/>
  <c r="N122" i="8"/>
  <c r="N123" i="8"/>
  <c r="N124" i="8"/>
  <c r="N125" i="8"/>
  <c r="N126" i="8"/>
  <c r="L131" i="8"/>
  <c r="L152" i="8"/>
  <c r="L163" i="8"/>
  <c r="L164" i="8"/>
  <c r="L165" i="8"/>
  <c r="L166" i="8"/>
  <c r="L167" i="8"/>
  <c r="L168" i="8"/>
  <c r="L169" i="8"/>
  <c r="L170" i="8"/>
  <c r="L171" i="8"/>
  <c r="L172" i="8"/>
  <c r="L173" i="8"/>
  <c r="K183" i="8"/>
  <c r="L184" i="8" s="1"/>
  <c r="N185" i="8"/>
  <c r="N186" i="8"/>
  <c r="N187" i="8"/>
  <c r="N188" i="8"/>
  <c r="N189" i="8"/>
  <c r="N190" i="8"/>
  <c r="N191" i="8"/>
  <c r="N192" i="8"/>
  <c r="L197" i="8"/>
  <c r="L218" i="8"/>
  <c r="L229" i="8"/>
  <c r="L230" i="8"/>
  <c r="L231" i="8"/>
  <c r="L232" i="8"/>
  <c r="L233" i="8"/>
  <c r="L234" i="8"/>
  <c r="L235" i="8"/>
  <c r="L236" i="8"/>
  <c r="L237" i="8"/>
  <c r="L238" i="8"/>
  <c r="L239" i="8"/>
  <c r="K249" i="8"/>
  <c r="L250" i="8" s="1"/>
  <c r="N251" i="8"/>
  <c r="N252" i="8"/>
  <c r="N253" i="8"/>
  <c r="N254" i="8"/>
  <c r="N255" i="8"/>
  <c r="N256" i="8"/>
  <c r="N257" i="8"/>
  <c r="N258" i="8"/>
  <c r="L263" i="8"/>
  <c r="A11" i="12"/>
  <c r="A13" i="12"/>
  <c r="A15" i="12"/>
  <c r="C146" i="13"/>
  <c r="C118" i="13"/>
  <c r="C90" i="13"/>
  <c r="C160" i="13"/>
  <c r="C132" i="13"/>
  <c r="C104" i="13"/>
  <c r="C76" i="13"/>
  <c r="I6" i="13"/>
  <c r="Q20" i="13"/>
  <c r="D148" i="18"/>
  <c r="D118" i="18"/>
  <c r="D64" i="18"/>
  <c r="D132" i="18"/>
  <c r="D78" i="18"/>
  <c r="D48" i="18"/>
  <c r="D146" i="18"/>
  <c r="D92" i="18"/>
  <c r="D62" i="18"/>
  <c r="D160" i="18"/>
  <c r="D106" i="18"/>
  <c r="D76" i="18"/>
  <c r="D120" i="18"/>
  <c r="D90" i="18"/>
  <c r="D36" i="18"/>
  <c r="D134" i="18"/>
  <c r="D104" i="18"/>
  <c r="D8" i="18"/>
  <c r="D22" i="18"/>
  <c r="D20" i="18"/>
  <c r="D34" i="18"/>
  <c r="D50" i="18"/>
  <c r="R6" i="18"/>
  <c r="Q6" i="18"/>
  <c r="J7" i="15"/>
  <c r="Y7" i="15"/>
  <c r="D49" i="15"/>
  <c r="E63" i="15"/>
  <c r="F77" i="15"/>
  <c r="G91" i="15"/>
  <c r="D133" i="15"/>
  <c r="E147" i="15"/>
  <c r="F161" i="15"/>
  <c r="C161" i="16"/>
  <c r="C135" i="16"/>
  <c r="C133" i="16"/>
  <c r="C107" i="16"/>
  <c r="C105" i="16"/>
  <c r="C79" i="16"/>
  <c r="C77" i="16"/>
  <c r="C51" i="16"/>
  <c r="C49" i="16"/>
  <c r="C23" i="16"/>
  <c r="C149" i="16"/>
  <c r="C147" i="16"/>
  <c r="C121" i="16"/>
  <c r="C119" i="16"/>
  <c r="C93" i="16"/>
  <c r="C91" i="16"/>
  <c r="C65" i="16"/>
  <c r="C63" i="16"/>
  <c r="C37" i="16"/>
  <c r="C35" i="16"/>
  <c r="C21" i="16"/>
  <c r="C9" i="16"/>
  <c r="Q9" i="16"/>
  <c r="K7" i="15"/>
  <c r="F21" i="15"/>
  <c r="U21" i="15"/>
  <c r="D35" i="15"/>
  <c r="E49" i="15"/>
  <c r="F63" i="15"/>
  <c r="G77" i="15"/>
  <c r="D119" i="15"/>
  <c r="E133" i="15"/>
  <c r="F147" i="15"/>
  <c r="G161" i="15"/>
  <c r="F161" i="17"/>
  <c r="F135" i="17"/>
  <c r="F133" i="17"/>
  <c r="F107" i="17"/>
  <c r="F105" i="17"/>
  <c r="F79" i="17"/>
  <c r="F77" i="17"/>
  <c r="F51" i="17"/>
  <c r="F49" i="17"/>
  <c r="F23" i="17"/>
  <c r="F149" i="17"/>
  <c r="F147" i="17"/>
  <c r="F121" i="17"/>
  <c r="F119" i="17"/>
  <c r="F93" i="17"/>
  <c r="F91" i="17"/>
  <c r="F65" i="17"/>
  <c r="F63" i="17"/>
  <c r="F37" i="17"/>
  <c r="F35" i="17"/>
  <c r="F21" i="17"/>
  <c r="F9" i="17"/>
  <c r="O21" i="17"/>
  <c r="O9" i="17"/>
  <c r="V34" i="18"/>
  <c r="G21" i="15"/>
  <c r="F49" i="15"/>
  <c r="G63" i="15"/>
  <c r="D105" i="15"/>
  <c r="E119" i="15"/>
  <c r="F133" i="15"/>
  <c r="G147" i="15"/>
  <c r="P21" i="16"/>
  <c r="P9" i="16"/>
  <c r="O21" i="16"/>
  <c r="G49" i="15"/>
  <c r="F119" i="15"/>
  <c r="G133" i="15"/>
  <c r="V148" i="18"/>
  <c r="V118" i="18"/>
  <c r="V64" i="18"/>
  <c r="V132" i="18"/>
  <c r="V78" i="18"/>
  <c r="V48" i="18"/>
  <c r="V146" i="18"/>
  <c r="V92" i="18"/>
  <c r="V62" i="18"/>
  <c r="V160" i="18"/>
  <c r="V106" i="18"/>
  <c r="V76" i="18"/>
  <c r="V120" i="18"/>
  <c r="V90" i="18"/>
  <c r="V36" i="18"/>
  <c r="V8" i="18"/>
  <c r="V50" i="18"/>
  <c r="V22" i="18"/>
  <c r="V134" i="18"/>
  <c r="V104" i="18"/>
  <c r="V20" i="18"/>
  <c r="W7" i="15"/>
  <c r="G35" i="15"/>
  <c r="D77" i="15"/>
  <c r="E91" i="15"/>
  <c r="F105" i="15"/>
  <c r="G119" i="15"/>
  <c r="D161" i="15"/>
  <c r="G149" i="16"/>
  <c r="G147" i="16"/>
  <c r="G121" i="16"/>
  <c r="G119" i="16"/>
  <c r="G93" i="16"/>
  <c r="G91" i="16"/>
  <c r="G65" i="16"/>
  <c r="G63" i="16"/>
  <c r="G37" i="16"/>
  <c r="G35" i="16"/>
  <c r="G21" i="16"/>
  <c r="G9" i="16"/>
  <c r="G161" i="16"/>
  <c r="G135" i="16"/>
  <c r="G133" i="16"/>
  <c r="G107" i="16"/>
  <c r="G105" i="16"/>
  <c r="G79" i="16"/>
  <c r="G77" i="16"/>
  <c r="G51" i="16"/>
  <c r="G49" i="16"/>
  <c r="G23" i="16"/>
  <c r="R21" i="16"/>
  <c r="R9" i="16"/>
  <c r="J7" i="16"/>
  <c r="F23" i="16"/>
  <c r="F49" i="16"/>
  <c r="F51" i="16"/>
  <c r="F77" i="16"/>
  <c r="F79" i="16"/>
  <c r="F105" i="16"/>
  <c r="F107" i="16"/>
  <c r="F133" i="16"/>
  <c r="F135" i="16"/>
  <c r="F161" i="16"/>
  <c r="V7" i="17"/>
  <c r="C23" i="17"/>
  <c r="C49" i="17"/>
  <c r="C51" i="17"/>
  <c r="C77" i="17"/>
  <c r="C79" i="17"/>
  <c r="C105" i="17"/>
  <c r="C107" i="17"/>
  <c r="C133" i="17"/>
  <c r="C135" i="17"/>
  <c r="C161" i="17"/>
  <c r="E132" i="18"/>
  <c r="E78" i="18"/>
  <c r="E48" i="18"/>
  <c r="E146" i="18"/>
  <c r="E92" i="18"/>
  <c r="E62" i="18"/>
  <c r="E160" i="18"/>
  <c r="E106" i="18"/>
  <c r="E76" i="18"/>
  <c r="E120" i="18"/>
  <c r="E90" i="18"/>
  <c r="E36" i="18"/>
  <c r="E134" i="18"/>
  <c r="E104" i="18"/>
  <c r="E50" i="18"/>
  <c r="K132" i="18"/>
  <c r="K78" i="18"/>
  <c r="K48" i="18"/>
  <c r="K146" i="18"/>
  <c r="K92" i="18"/>
  <c r="K62" i="18"/>
  <c r="K160" i="18"/>
  <c r="K106" i="18"/>
  <c r="K76" i="18"/>
  <c r="K120" i="18"/>
  <c r="K90" i="18"/>
  <c r="K36" i="18"/>
  <c r="K134" i="18"/>
  <c r="K104" i="18"/>
  <c r="K50" i="18"/>
  <c r="G8" i="18"/>
  <c r="M8" i="18"/>
  <c r="S8" i="18"/>
  <c r="N22" i="18"/>
  <c r="T22" i="18"/>
  <c r="E34" i="18"/>
  <c r="K34" i="18"/>
  <c r="M62" i="18"/>
  <c r="M92" i="18"/>
  <c r="E118" i="18"/>
  <c r="S146" i="18"/>
  <c r="E148" i="18"/>
  <c r="K7" i="16"/>
  <c r="D9" i="16"/>
  <c r="S9" i="16"/>
  <c r="D21" i="16"/>
  <c r="S21" i="16"/>
  <c r="D35" i="16"/>
  <c r="D37" i="16"/>
  <c r="D63" i="16"/>
  <c r="D65" i="16"/>
  <c r="D91" i="16"/>
  <c r="D93" i="16"/>
  <c r="D119" i="16"/>
  <c r="D121" i="16"/>
  <c r="D147" i="16"/>
  <c r="D149" i="16"/>
  <c r="G9" i="17"/>
  <c r="P9" i="17"/>
  <c r="G21" i="17"/>
  <c r="P21" i="17"/>
  <c r="D23" i="17"/>
  <c r="G35" i="17"/>
  <c r="G37" i="17"/>
  <c r="D49" i="17"/>
  <c r="D51" i="17"/>
  <c r="G63" i="17"/>
  <c r="G65" i="17"/>
  <c r="D77" i="17"/>
  <c r="D79" i="17"/>
  <c r="G91" i="17"/>
  <c r="G93" i="17"/>
  <c r="D105" i="17"/>
  <c r="D107" i="17"/>
  <c r="G119" i="17"/>
  <c r="G121" i="17"/>
  <c r="D133" i="17"/>
  <c r="D135" i="17"/>
  <c r="G147" i="17"/>
  <c r="G149" i="17"/>
  <c r="D161" i="17"/>
  <c r="F146" i="18"/>
  <c r="F92" i="18"/>
  <c r="F62" i="18"/>
  <c r="F160" i="18"/>
  <c r="F106" i="18"/>
  <c r="F76" i="18"/>
  <c r="F120" i="18"/>
  <c r="F90" i="18"/>
  <c r="F36" i="18"/>
  <c r="F134" i="18"/>
  <c r="F104" i="18"/>
  <c r="F50" i="18"/>
  <c r="F148" i="18"/>
  <c r="F118" i="18"/>
  <c r="F64" i="18"/>
  <c r="L146" i="18"/>
  <c r="L92" i="18"/>
  <c r="L62" i="18"/>
  <c r="L160" i="18"/>
  <c r="L106" i="18"/>
  <c r="L76" i="18"/>
  <c r="L120" i="18"/>
  <c r="L90" i="18"/>
  <c r="L36" i="18"/>
  <c r="L134" i="18"/>
  <c r="L104" i="18"/>
  <c r="L50" i="18"/>
  <c r="L148" i="18"/>
  <c r="L118" i="18"/>
  <c r="L64" i="18"/>
  <c r="X6" i="18"/>
  <c r="N8" i="18"/>
  <c r="T8" i="18"/>
  <c r="E20" i="18"/>
  <c r="K20" i="18"/>
  <c r="C22" i="18"/>
  <c r="O22" i="18"/>
  <c r="U22" i="18"/>
  <c r="F34" i="18"/>
  <c r="L34" i="18"/>
  <c r="M36" i="18"/>
  <c r="S62" i="18"/>
  <c r="E64" i="18"/>
  <c r="S92" i="18"/>
  <c r="K118" i="18"/>
  <c r="K148" i="18"/>
  <c r="N160" i="18"/>
  <c r="U7" i="16"/>
  <c r="E9" i="16"/>
  <c r="E21" i="16"/>
  <c r="E35" i="16"/>
  <c r="E37" i="16"/>
  <c r="E63" i="16"/>
  <c r="E65" i="16"/>
  <c r="E91" i="16"/>
  <c r="E93" i="16"/>
  <c r="E119" i="16"/>
  <c r="E121" i="16"/>
  <c r="E147" i="16"/>
  <c r="E149" i="16"/>
  <c r="Q9" i="17"/>
  <c r="Q21" i="17"/>
  <c r="E23" i="17"/>
  <c r="E49" i="17"/>
  <c r="E51" i="17"/>
  <c r="E77" i="17"/>
  <c r="E79" i="17"/>
  <c r="E105" i="17"/>
  <c r="E107" i="17"/>
  <c r="E133" i="17"/>
  <c r="E135" i="17"/>
  <c r="E161" i="17"/>
  <c r="G160" i="18"/>
  <c r="G106" i="18"/>
  <c r="G76" i="18"/>
  <c r="G120" i="18"/>
  <c r="G90" i="18"/>
  <c r="G134" i="18"/>
  <c r="G104" i="18"/>
  <c r="G50" i="18"/>
  <c r="G148" i="18"/>
  <c r="G118" i="18"/>
  <c r="G64" i="18"/>
  <c r="G132" i="18"/>
  <c r="G78" i="18"/>
  <c r="G48" i="18"/>
  <c r="M160" i="18"/>
  <c r="M106" i="18"/>
  <c r="M76" i="18"/>
  <c r="M120" i="18"/>
  <c r="M90" i="18"/>
  <c r="M134" i="18"/>
  <c r="M104" i="18"/>
  <c r="M50" i="18"/>
  <c r="M148" i="18"/>
  <c r="M118" i="18"/>
  <c r="M64" i="18"/>
  <c r="M132" i="18"/>
  <c r="M78" i="18"/>
  <c r="M48" i="18"/>
  <c r="S160" i="18"/>
  <c r="S106" i="18"/>
  <c r="S76" i="18"/>
  <c r="S120" i="18"/>
  <c r="S90" i="18"/>
  <c r="S134" i="18"/>
  <c r="S104" i="18"/>
  <c r="S50" i="18"/>
  <c r="S148" i="18"/>
  <c r="S118" i="18"/>
  <c r="S64" i="18"/>
  <c r="S132" i="18"/>
  <c r="S78" i="18"/>
  <c r="S48" i="18"/>
  <c r="Y6" i="18"/>
  <c r="C8" i="18"/>
  <c r="O8" i="18"/>
  <c r="U8" i="18"/>
  <c r="F20" i="18"/>
  <c r="L20" i="18"/>
  <c r="G34" i="18"/>
  <c r="M34" i="18"/>
  <c r="S34" i="18"/>
  <c r="O36" i="18"/>
  <c r="K64" i="18"/>
  <c r="N76" i="18"/>
  <c r="C90" i="18"/>
  <c r="N106" i="18"/>
  <c r="C120" i="18"/>
  <c r="F132" i="18"/>
  <c r="F35" i="16"/>
  <c r="F37" i="16"/>
  <c r="F63" i="16"/>
  <c r="F65" i="16"/>
  <c r="F91" i="16"/>
  <c r="F93" i="16"/>
  <c r="F119" i="16"/>
  <c r="F121" i="16"/>
  <c r="F147" i="16"/>
  <c r="F149" i="16"/>
  <c r="C37" i="17"/>
  <c r="C63" i="17"/>
  <c r="C65" i="17"/>
  <c r="C91" i="17"/>
  <c r="C93" i="17"/>
  <c r="C119" i="17"/>
  <c r="C121" i="17"/>
  <c r="C147" i="17"/>
  <c r="C149" i="17"/>
  <c r="N120" i="18"/>
  <c r="N90" i="18"/>
  <c r="N36" i="18"/>
  <c r="N134" i="18"/>
  <c r="N104" i="18"/>
  <c r="N50" i="18"/>
  <c r="N148" i="18"/>
  <c r="N118" i="18"/>
  <c r="N64" i="18"/>
  <c r="N132" i="18"/>
  <c r="N78" i="18"/>
  <c r="N48" i="18"/>
  <c r="N146" i="18"/>
  <c r="N92" i="18"/>
  <c r="N62" i="18"/>
  <c r="T120" i="18"/>
  <c r="T90" i="18"/>
  <c r="T36" i="18"/>
  <c r="T134" i="18"/>
  <c r="T104" i="18"/>
  <c r="T50" i="18"/>
  <c r="T148" i="18"/>
  <c r="T118" i="18"/>
  <c r="T64" i="18"/>
  <c r="T132" i="18"/>
  <c r="T78" i="18"/>
  <c r="T48" i="18"/>
  <c r="T146" i="18"/>
  <c r="T92" i="18"/>
  <c r="T62" i="18"/>
  <c r="N34" i="18"/>
  <c r="T34" i="18"/>
  <c r="T76" i="18"/>
  <c r="F78" i="18"/>
  <c r="T106" i="18"/>
  <c r="L132" i="18"/>
  <c r="T21" i="22"/>
  <c r="S21" i="22"/>
  <c r="D23" i="16"/>
  <c r="D49" i="16"/>
  <c r="D51" i="16"/>
  <c r="D77" i="16"/>
  <c r="D79" i="16"/>
  <c r="D105" i="16"/>
  <c r="D107" i="16"/>
  <c r="D133" i="16"/>
  <c r="D135" i="16"/>
  <c r="D161" i="16"/>
  <c r="D9" i="17"/>
  <c r="S9" i="17"/>
  <c r="D21" i="17"/>
  <c r="S21" i="17"/>
  <c r="D35" i="17"/>
  <c r="D37" i="17"/>
  <c r="G51" i="17"/>
  <c r="D63" i="17"/>
  <c r="D65" i="17"/>
  <c r="G77" i="17"/>
  <c r="G79" i="17"/>
  <c r="D91" i="17"/>
  <c r="D93" i="17"/>
  <c r="G105" i="17"/>
  <c r="G107" i="17"/>
  <c r="D119" i="17"/>
  <c r="D121" i="17"/>
  <c r="G133" i="17"/>
  <c r="G135" i="17"/>
  <c r="D147" i="17"/>
  <c r="D149" i="17"/>
  <c r="G161" i="17"/>
  <c r="C134" i="18"/>
  <c r="C104" i="18"/>
  <c r="C50" i="18"/>
  <c r="C148" i="18"/>
  <c r="C118" i="18"/>
  <c r="C64" i="18"/>
  <c r="C132" i="18"/>
  <c r="C78" i="18"/>
  <c r="C48" i="18"/>
  <c r="C146" i="18"/>
  <c r="C92" i="18"/>
  <c r="C62" i="18"/>
  <c r="C160" i="18"/>
  <c r="C106" i="18"/>
  <c r="C76" i="18"/>
  <c r="O134" i="18"/>
  <c r="O104" i="18"/>
  <c r="O50" i="18"/>
  <c r="O148" i="18"/>
  <c r="O118" i="18"/>
  <c r="O64" i="18"/>
  <c r="O132" i="18"/>
  <c r="O78" i="18"/>
  <c r="O48" i="18"/>
  <c r="O146" i="18"/>
  <c r="O92" i="18"/>
  <c r="O62" i="18"/>
  <c r="O160" i="18"/>
  <c r="O106" i="18"/>
  <c r="O76" i="18"/>
  <c r="U134" i="18"/>
  <c r="U104" i="18"/>
  <c r="U50" i="18"/>
  <c r="U148" i="18"/>
  <c r="U118" i="18"/>
  <c r="U64" i="18"/>
  <c r="U132" i="18"/>
  <c r="U78" i="18"/>
  <c r="U48" i="18"/>
  <c r="U146" i="18"/>
  <c r="U92" i="18"/>
  <c r="U62" i="18"/>
  <c r="U160" i="18"/>
  <c r="U106" i="18"/>
  <c r="U76" i="18"/>
  <c r="N20" i="18"/>
  <c r="T20" i="18"/>
  <c r="C34" i="18"/>
  <c r="O34" i="18"/>
  <c r="U34" i="18"/>
  <c r="C36" i="18"/>
  <c r="U36" i="18"/>
  <c r="L78" i="18"/>
  <c r="O90" i="18"/>
  <c r="O120" i="18"/>
  <c r="G146" i="18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161" i="19"/>
  <c r="E149" i="19"/>
  <c r="D7" i="19"/>
  <c r="Q20" i="23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161" i="19"/>
  <c r="F149" i="19"/>
  <c r="J7" i="19"/>
  <c r="N7" i="19"/>
  <c r="P7" i="19" s="1"/>
  <c r="V7" i="19"/>
  <c r="X7" i="19" s="1"/>
  <c r="C78" i="21"/>
  <c r="D148" i="21"/>
  <c r="D35" i="22"/>
  <c r="D78" i="21"/>
  <c r="C161" i="22"/>
  <c r="C119" i="22"/>
  <c r="C77" i="22"/>
  <c r="C133" i="22"/>
  <c r="C91" i="22"/>
  <c r="C49" i="22"/>
  <c r="C147" i="22"/>
  <c r="C105" i="22"/>
  <c r="C63" i="22"/>
  <c r="L7" i="22"/>
  <c r="C21" i="22"/>
  <c r="R21" i="22"/>
  <c r="D49" i="22"/>
  <c r="C134" i="21"/>
  <c r="C50" i="21"/>
  <c r="C120" i="21"/>
  <c r="C36" i="21"/>
  <c r="C106" i="21"/>
  <c r="C22" i="21"/>
  <c r="C64" i="21"/>
  <c r="D134" i="21"/>
  <c r="D147" i="22"/>
  <c r="D105" i="22"/>
  <c r="D63" i="22"/>
  <c r="W7" i="22"/>
  <c r="D21" i="22"/>
  <c r="D119" i="22"/>
  <c r="K6" i="23"/>
  <c r="J6" i="23"/>
  <c r="I6" i="23"/>
  <c r="D120" i="21"/>
  <c r="D36" i="21"/>
  <c r="D106" i="21"/>
  <c r="D92" i="21"/>
  <c r="D22" i="21"/>
  <c r="D64" i="21"/>
  <c r="C162" i="21"/>
  <c r="E133" i="22"/>
  <c r="E91" i="22"/>
  <c r="E49" i="22"/>
  <c r="E147" i="22"/>
  <c r="E105" i="22"/>
  <c r="E63" i="22"/>
  <c r="E161" i="22"/>
  <c r="E119" i="22"/>
  <c r="E77" i="22"/>
  <c r="E35" i="22"/>
  <c r="E21" i="22"/>
  <c r="D133" i="22"/>
  <c r="D161" i="22"/>
  <c r="F22" i="21"/>
  <c r="N22" i="21"/>
  <c r="F64" i="21"/>
  <c r="E78" i="21"/>
  <c r="F148" i="21"/>
  <c r="E162" i="21"/>
  <c r="F21" i="22"/>
  <c r="G49" i="22"/>
  <c r="G91" i="22"/>
  <c r="G133" i="22"/>
  <c r="C146" i="23"/>
  <c r="C118" i="23"/>
  <c r="C90" i="23"/>
  <c r="C160" i="23"/>
  <c r="C132" i="23"/>
  <c r="C104" i="23"/>
  <c r="C76" i="23"/>
  <c r="E48" i="23"/>
  <c r="O22" i="21"/>
  <c r="F78" i="21"/>
  <c r="E92" i="21"/>
  <c r="F162" i="21"/>
  <c r="V7" i="22"/>
  <c r="G21" i="22"/>
  <c r="P21" i="22"/>
  <c r="F35" i="22"/>
  <c r="H49" i="22"/>
  <c r="F77" i="22"/>
  <c r="H91" i="22"/>
  <c r="F119" i="22"/>
  <c r="H133" i="22"/>
  <c r="F161" i="22"/>
  <c r="D146" i="23"/>
  <c r="D118" i="23"/>
  <c r="D160" i="23"/>
  <c r="D132" i="23"/>
  <c r="D104" i="23"/>
  <c r="D76" i="23"/>
  <c r="C20" i="23"/>
  <c r="R20" i="23"/>
  <c r="C34" i="23"/>
  <c r="F48" i="23"/>
  <c r="C62" i="23"/>
  <c r="E118" i="23"/>
  <c r="F92" i="21"/>
  <c r="E106" i="21"/>
  <c r="H21" i="22"/>
  <c r="Q21" i="22"/>
  <c r="G35" i="22"/>
  <c r="G77" i="22"/>
  <c r="G119" i="22"/>
  <c r="G161" i="22"/>
  <c r="E160" i="23"/>
  <c r="E132" i="23"/>
  <c r="E104" i="23"/>
  <c r="D20" i="23"/>
  <c r="S20" i="23"/>
  <c r="D34" i="23"/>
  <c r="G48" i="23"/>
  <c r="D62" i="23"/>
  <c r="F160" i="23"/>
  <c r="F132" i="23"/>
  <c r="F104" i="23"/>
  <c r="F76" i="23"/>
  <c r="F146" i="23"/>
  <c r="F118" i="23"/>
  <c r="F90" i="23"/>
  <c r="N80" i="26"/>
  <c r="N77" i="26"/>
  <c r="N81" i="26"/>
  <c r="N78" i="26"/>
  <c r="N75" i="26"/>
  <c r="N82" i="26"/>
  <c r="N79" i="26"/>
  <c r="N76" i="26"/>
  <c r="L197" i="26"/>
  <c r="J196" i="26"/>
  <c r="H195" i="26"/>
  <c r="H194" i="26"/>
  <c r="H193" i="26"/>
  <c r="N192" i="26"/>
  <c r="H192" i="26"/>
  <c r="N191" i="26"/>
  <c r="H191" i="26"/>
  <c r="N190" i="26"/>
  <c r="H190" i="26"/>
  <c r="N189" i="26"/>
  <c r="H189" i="26"/>
  <c r="N188" i="26"/>
  <c r="H188" i="26"/>
  <c r="N187" i="26"/>
  <c r="H187" i="26"/>
  <c r="N186" i="26"/>
  <c r="H186" i="26"/>
  <c r="N185" i="26"/>
  <c r="H185" i="26"/>
  <c r="J197" i="26"/>
  <c r="H196" i="26"/>
  <c r="L195" i="26"/>
  <c r="L194" i="26"/>
  <c r="L193" i="26"/>
  <c r="L192" i="26"/>
  <c r="L191" i="26"/>
  <c r="L190" i="26"/>
  <c r="L189" i="26"/>
  <c r="L188" i="26"/>
  <c r="L187" i="26"/>
  <c r="L186" i="26"/>
  <c r="L185" i="26"/>
  <c r="H197" i="26"/>
  <c r="L196" i="26"/>
  <c r="J195" i="26"/>
  <c r="J194" i="26"/>
  <c r="J193" i="26"/>
  <c r="J192" i="26"/>
  <c r="J191" i="26"/>
  <c r="J190" i="26"/>
  <c r="J189" i="26"/>
  <c r="J188" i="26"/>
  <c r="J187" i="26"/>
  <c r="J186" i="26"/>
  <c r="J185" i="26"/>
  <c r="G147" i="22"/>
  <c r="G160" i="23"/>
  <c r="G132" i="23"/>
  <c r="G104" i="23"/>
  <c r="G146" i="23"/>
  <c r="G118" i="23"/>
  <c r="G90" i="23"/>
  <c r="F20" i="23"/>
  <c r="O20" i="23"/>
  <c r="F34" i="23"/>
  <c r="F62" i="23"/>
  <c r="K95" i="26"/>
  <c r="H125" i="26"/>
  <c r="J127" i="26"/>
  <c r="L130" i="26"/>
  <c r="H142" i="26"/>
  <c r="N143" i="26"/>
  <c r="H145" i="26"/>
  <c r="N146" i="26"/>
  <c r="H148" i="26"/>
  <c r="H151" i="26"/>
  <c r="H152" i="26"/>
  <c r="J153" i="26"/>
  <c r="M205" i="26"/>
  <c r="I7" i="26"/>
  <c r="L8" i="26" s="1"/>
  <c r="K117" i="26"/>
  <c r="L120" i="26"/>
  <c r="N121" i="26"/>
  <c r="L123" i="26"/>
  <c r="N124" i="26"/>
  <c r="L127" i="26"/>
  <c r="K139" i="26"/>
  <c r="L141" i="26"/>
  <c r="L144" i="26"/>
  <c r="L147" i="26"/>
  <c r="L150" i="26"/>
  <c r="M183" i="26"/>
  <c r="K183" i="26"/>
  <c r="K205" i="26"/>
  <c r="K253" i="26"/>
  <c r="K227" i="26"/>
  <c r="K29" i="26"/>
  <c r="M117" i="26"/>
  <c r="J119" i="26"/>
  <c r="H121" i="26"/>
  <c r="J122" i="26"/>
  <c r="H124" i="26"/>
  <c r="J125" i="26"/>
  <c r="J128" i="26"/>
  <c r="N141" i="26"/>
  <c r="H143" i="26"/>
  <c r="N144" i="26"/>
  <c r="H146" i="26"/>
  <c r="N147" i="26"/>
  <c r="H149" i="26"/>
  <c r="M253" i="26"/>
  <c r="M227" i="26"/>
  <c r="M161" i="26"/>
  <c r="M95" i="26"/>
  <c r="M51" i="26"/>
  <c r="N8" i="26"/>
  <c r="M29" i="26"/>
  <c r="L131" i="26"/>
  <c r="J130" i="26"/>
  <c r="H129" i="26"/>
  <c r="H128" i="26"/>
  <c r="H127" i="26"/>
  <c r="N126" i="26"/>
  <c r="H126" i="26"/>
  <c r="N125" i="26"/>
  <c r="L119" i="26"/>
  <c r="N120" i="26"/>
  <c r="L122" i="26"/>
  <c r="N123" i="26"/>
  <c r="L125" i="26"/>
  <c r="L128" i="26"/>
  <c r="H130" i="26"/>
  <c r="L142" i="26"/>
  <c r="L145" i="26"/>
  <c r="L148" i="26"/>
  <c r="K51" i="26"/>
  <c r="K73" i="26"/>
  <c r="H153" i="26"/>
  <c r="L152" i="26"/>
  <c r="J151" i="26"/>
  <c r="J150" i="26"/>
  <c r="J149" i="26"/>
  <c r="J148" i="26"/>
  <c r="J147" i="26"/>
  <c r="J146" i="26"/>
  <c r="J145" i="26"/>
  <c r="J144" i="26"/>
  <c r="J143" i="26"/>
  <c r="J142" i="26"/>
  <c r="J141" i="26"/>
  <c r="L153" i="26"/>
  <c r="J152" i="26"/>
  <c r="H141" i="26"/>
  <c r="N142" i="26"/>
  <c r="H144" i="26"/>
  <c r="N145" i="26"/>
  <c r="H147" i="26"/>
  <c r="N148" i="26"/>
  <c r="H150" i="26"/>
  <c r="H219" i="26"/>
  <c r="L218" i="26"/>
  <c r="J217" i="26"/>
  <c r="J216" i="26"/>
  <c r="J215" i="26"/>
  <c r="J214" i="26"/>
  <c r="J213" i="26"/>
  <c r="J212" i="26"/>
  <c r="J211" i="26"/>
  <c r="J210" i="26"/>
  <c r="J209" i="26"/>
  <c r="J208" i="26"/>
  <c r="J207" i="26"/>
  <c r="L219" i="26"/>
  <c r="J218" i="26"/>
  <c r="H217" i="26"/>
  <c r="H216" i="26"/>
  <c r="H215" i="26"/>
  <c r="N214" i="26"/>
  <c r="H214" i="26"/>
  <c r="N213" i="26"/>
  <c r="H213" i="26"/>
  <c r="N212" i="26"/>
  <c r="H212" i="26"/>
  <c r="N211" i="26"/>
  <c r="H211" i="26"/>
  <c r="N210" i="26"/>
  <c r="H210" i="26"/>
  <c r="N209" i="26"/>
  <c r="H209" i="26"/>
  <c r="N208" i="26"/>
  <c r="H208" i="26"/>
  <c r="N207" i="26"/>
  <c r="H207" i="26"/>
  <c r="J219" i="26"/>
  <c r="H218" i="26"/>
  <c r="L217" i="26"/>
  <c r="L216" i="26"/>
  <c r="L215" i="26"/>
  <c r="L214" i="26"/>
  <c r="L213" i="26"/>
  <c r="L212" i="26"/>
  <c r="L211" i="26"/>
  <c r="L210" i="26"/>
  <c r="L209" i="26"/>
  <c r="L208" i="26"/>
  <c r="L207" i="26"/>
  <c r="C160" i="28"/>
  <c r="C132" i="28"/>
  <c r="C104" i="28"/>
  <c r="C146" i="28"/>
  <c r="C118" i="28"/>
  <c r="C76" i="28"/>
  <c r="C48" i="28"/>
  <c r="C20" i="28"/>
  <c r="C62" i="28"/>
  <c r="L240" i="26"/>
  <c r="M95" i="27"/>
  <c r="K7" i="27"/>
  <c r="M73" i="27"/>
  <c r="M29" i="27"/>
  <c r="L237" i="26"/>
  <c r="L238" i="26"/>
  <c r="H241" i="26"/>
  <c r="M51" i="27"/>
  <c r="F146" i="28"/>
  <c r="F118" i="28"/>
  <c r="F34" i="28"/>
  <c r="F62" i="28"/>
  <c r="F90" i="28"/>
  <c r="F118" i="32"/>
  <c r="H118" i="32"/>
  <c r="H262" i="26"/>
  <c r="N262" i="26"/>
  <c r="H263" i="26"/>
  <c r="H264" i="26"/>
  <c r="H265" i="26"/>
  <c r="J266" i="26"/>
  <c r="L267" i="26"/>
  <c r="G160" i="28"/>
  <c r="G132" i="28"/>
  <c r="G104" i="28"/>
  <c r="G146" i="28"/>
  <c r="G118" i="28"/>
  <c r="D20" i="28"/>
  <c r="G34" i="28"/>
  <c r="D48" i="28"/>
  <c r="G62" i="28"/>
  <c r="D76" i="28"/>
  <c r="G90" i="28"/>
  <c r="J6" i="29"/>
  <c r="I6" i="29"/>
  <c r="K6" i="29"/>
  <c r="E20" i="28"/>
  <c r="E48" i="28"/>
  <c r="E76" i="28"/>
  <c r="E118" i="28"/>
  <c r="E146" i="28"/>
  <c r="D146" i="28"/>
  <c r="D118" i="28"/>
  <c r="D160" i="28"/>
  <c r="D132" i="28"/>
  <c r="D104" i="28"/>
  <c r="J6" i="28"/>
  <c r="G20" i="28"/>
  <c r="D34" i="28"/>
  <c r="G48" i="28"/>
  <c r="D62" i="28"/>
  <c r="G76" i="28"/>
  <c r="D90" i="28"/>
  <c r="G118" i="30"/>
  <c r="G132" i="30"/>
  <c r="G146" i="30"/>
  <c r="G90" i="30"/>
  <c r="G104" i="30"/>
  <c r="G160" i="30"/>
  <c r="G48" i="30"/>
  <c r="G62" i="30"/>
  <c r="G76" i="30"/>
  <c r="G20" i="30"/>
  <c r="G34" i="30"/>
  <c r="E160" i="28"/>
  <c r="E132" i="28"/>
  <c r="E104" i="28"/>
  <c r="E34" i="28"/>
  <c r="E62" i="28"/>
  <c r="E90" i="28"/>
  <c r="F160" i="28"/>
  <c r="E34" i="29"/>
  <c r="E62" i="29"/>
  <c r="E90" i="29"/>
  <c r="G118" i="29"/>
  <c r="F132" i="29"/>
  <c r="G146" i="29"/>
  <c r="F160" i="29"/>
  <c r="D160" i="30"/>
  <c r="D76" i="30"/>
  <c r="D90" i="30"/>
  <c r="D132" i="30"/>
  <c r="D62" i="30"/>
  <c r="D48" i="30"/>
  <c r="D104" i="30"/>
  <c r="D146" i="30"/>
  <c r="D20" i="30"/>
  <c r="D34" i="30"/>
  <c r="L6" i="30"/>
  <c r="D118" i="30"/>
  <c r="F146" i="29"/>
  <c r="F118" i="29"/>
  <c r="C20" i="29"/>
  <c r="F34" i="29"/>
  <c r="C48" i="29"/>
  <c r="F62" i="29"/>
  <c r="C76" i="29"/>
  <c r="F90" i="29"/>
  <c r="G160" i="29"/>
  <c r="G132" i="29"/>
  <c r="D20" i="29"/>
  <c r="G34" i="29"/>
  <c r="D48" i="29"/>
  <c r="G62" i="29"/>
  <c r="D76" i="29"/>
  <c r="G90" i="29"/>
  <c r="D104" i="29"/>
  <c r="F104" i="30"/>
  <c r="F118" i="30"/>
  <c r="F132" i="30"/>
  <c r="F160" i="30"/>
  <c r="F76" i="30"/>
  <c r="F90" i="30"/>
  <c r="F146" i="30"/>
  <c r="F34" i="30"/>
  <c r="F48" i="30"/>
  <c r="F62" i="30"/>
  <c r="C160" i="29"/>
  <c r="C132" i="29"/>
  <c r="C104" i="29"/>
  <c r="F20" i="29"/>
  <c r="C34" i="29"/>
  <c r="F48" i="29"/>
  <c r="C62" i="29"/>
  <c r="F76" i="29"/>
  <c r="C90" i="29"/>
  <c r="F104" i="29"/>
  <c r="D118" i="29"/>
  <c r="D132" i="29"/>
  <c r="C146" i="29"/>
  <c r="D160" i="29"/>
  <c r="I6" i="30"/>
  <c r="K6" i="30"/>
  <c r="J85" i="32"/>
  <c r="J84" i="32"/>
  <c r="J83" i="32"/>
  <c r="J82" i="32"/>
  <c r="J81" i="32"/>
  <c r="J63" i="32"/>
  <c r="J62" i="32"/>
  <c r="J61" i="32"/>
  <c r="J60" i="32"/>
  <c r="J59" i="32"/>
  <c r="J58" i="32"/>
  <c r="J57" i="32"/>
  <c r="J56" i="32"/>
  <c r="J55" i="32"/>
  <c r="J54" i="32"/>
  <c r="J53" i="32"/>
  <c r="J87" i="32"/>
  <c r="J64" i="32"/>
  <c r="J86" i="32"/>
  <c r="J65" i="32"/>
  <c r="J78" i="32"/>
  <c r="J75" i="32"/>
  <c r="J79" i="32"/>
  <c r="J76" i="32"/>
  <c r="J52" i="32"/>
  <c r="J80" i="32"/>
  <c r="J77" i="32"/>
  <c r="N140" i="32"/>
  <c r="L140" i="32"/>
  <c r="D146" i="29"/>
  <c r="D34" i="29"/>
  <c r="D62" i="29"/>
  <c r="G76" i="29"/>
  <c r="D90" i="29"/>
  <c r="G104" i="29"/>
  <c r="E118" i="29"/>
  <c r="E132" i="29"/>
  <c r="E146" i="29"/>
  <c r="E160" i="29"/>
  <c r="E90" i="30"/>
  <c r="E104" i="30"/>
  <c r="E146" i="30"/>
  <c r="E62" i="30"/>
  <c r="E34" i="30"/>
  <c r="C132" i="30"/>
  <c r="E160" i="30"/>
  <c r="F30" i="32"/>
  <c r="F86" i="32"/>
  <c r="F83" i="32"/>
  <c r="F64" i="32"/>
  <c r="F80" i="32"/>
  <c r="F79" i="32"/>
  <c r="F78" i="32"/>
  <c r="F77" i="32"/>
  <c r="F76" i="32"/>
  <c r="F75" i="32"/>
  <c r="F84" i="32"/>
  <c r="F81" i="32"/>
  <c r="F65" i="32"/>
  <c r="F85" i="32"/>
  <c r="F82" i="32"/>
  <c r="F63" i="32"/>
  <c r="F62" i="32"/>
  <c r="F61" i="32"/>
  <c r="F60" i="32"/>
  <c r="F59" i="32"/>
  <c r="F58" i="32"/>
  <c r="F57" i="32"/>
  <c r="F56" i="32"/>
  <c r="F55" i="32"/>
  <c r="F54" i="32"/>
  <c r="F53" i="32"/>
  <c r="F74" i="32"/>
  <c r="E132" i="30"/>
  <c r="L8" i="32"/>
  <c r="C146" i="30"/>
  <c r="C62" i="30"/>
  <c r="C160" i="30"/>
  <c r="C76" i="30"/>
  <c r="C118" i="30"/>
  <c r="C34" i="30"/>
  <c r="E76" i="30"/>
  <c r="N30" i="32"/>
  <c r="H52" i="32"/>
  <c r="L54" i="32"/>
  <c r="L55" i="32"/>
  <c r="L56" i="32"/>
  <c r="L57" i="32"/>
  <c r="L58" i="32"/>
  <c r="L59" i="32"/>
  <c r="L60" i="32"/>
  <c r="L61" i="32"/>
  <c r="L62" i="32"/>
  <c r="H64" i="32"/>
  <c r="N74" i="32"/>
  <c r="H83" i="32"/>
  <c r="H153" i="32"/>
  <c r="F151" i="32"/>
  <c r="N148" i="32"/>
  <c r="F148" i="32"/>
  <c r="N145" i="32"/>
  <c r="F145" i="32"/>
  <c r="L144" i="32"/>
  <c r="F144" i="32"/>
  <c r="L143" i="32"/>
  <c r="F143" i="32"/>
  <c r="L142" i="32"/>
  <c r="F142" i="32"/>
  <c r="L141" i="32"/>
  <c r="F141" i="32"/>
  <c r="J152" i="32"/>
  <c r="L151" i="32"/>
  <c r="J150" i="32"/>
  <c r="H149" i="32"/>
  <c r="L148" i="32"/>
  <c r="J147" i="32"/>
  <c r="H146" i="32"/>
  <c r="L145" i="32"/>
  <c r="F153" i="32"/>
  <c r="H152" i="32"/>
  <c r="F149" i="32"/>
  <c r="N146" i="32"/>
  <c r="F146" i="32"/>
  <c r="J144" i="32"/>
  <c r="J143" i="32"/>
  <c r="J142" i="32"/>
  <c r="J141" i="32"/>
  <c r="L153" i="32"/>
  <c r="J151" i="32"/>
  <c r="H150" i="32"/>
  <c r="L149" i="32"/>
  <c r="J148" i="32"/>
  <c r="J145" i="32"/>
  <c r="L146" i="32"/>
  <c r="H148" i="32"/>
  <c r="F150" i="32"/>
  <c r="F152" i="32"/>
  <c r="N162" i="32"/>
  <c r="J184" i="32"/>
  <c r="L52" i="32"/>
  <c r="H53" i="32"/>
  <c r="N53" i="32"/>
  <c r="H54" i="32"/>
  <c r="N54" i="32"/>
  <c r="H55" i="32"/>
  <c r="N55" i="32"/>
  <c r="H56" i="32"/>
  <c r="N56" i="32"/>
  <c r="H57" i="32"/>
  <c r="N57" i="32"/>
  <c r="H58" i="32"/>
  <c r="N58" i="32"/>
  <c r="H59" i="32"/>
  <c r="N59" i="32"/>
  <c r="H60" i="32"/>
  <c r="N60" i="32"/>
  <c r="H61" i="32"/>
  <c r="H62" i="32"/>
  <c r="H63" i="32"/>
  <c r="L65" i="32"/>
  <c r="H82" i="32"/>
  <c r="H85" i="32"/>
  <c r="L118" i="32"/>
  <c r="N141" i="32"/>
  <c r="N142" i="32"/>
  <c r="N143" i="32"/>
  <c r="N144" i="32"/>
  <c r="F147" i="32"/>
  <c r="L150" i="32"/>
  <c r="L152" i="32"/>
  <c r="N52" i="32"/>
  <c r="N81" i="32"/>
  <c r="D52" i="32"/>
  <c r="H106" i="35"/>
  <c r="H100" i="35"/>
  <c r="H84" i="35"/>
  <c r="H107" i="35"/>
  <c r="H101" i="35"/>
  <c r="H85" i="35"/>
  <c r="H103" i="35"/>
  <c r="H99" i="35"/>
  <c r="H86" i="35"/>
  <c r="H79" i="35"/>
  <c r="H63" i="35"/>
  <c r="H57" i="35"/>
  <c r="H41" i="35"/>
  <c r="H35" i="35"/>
  <c r="H21" i="35"/>
  <c r="H102" i="35"/>
  <c r="H98" i="35"/>
  <c r="H58" i="35"/>
  <c r="H36" i="35"/>
  <c r="H80" i="35"/>
  <c r="H59" i="35"/>
  <c r="H53" i="35"/>
  <c r="H37" i="35"/>
  <c r="H31" i="35"/>
  <c r="H19" i="35"/>
  <c r="H18" i="35"/>
  <c r="H17" i="35"/>
  <c r="H16" i="35"/>
  <c r="H15" i="35"/>
  <c r="H14" i="35"/>
  <c r="H13" i="35"/>
  <c r="H12" i="35"/>
  <c r="H11" i="35"/>
  <c r="H10" i="35"/>
  <c r="H9" i="35"/>
  <c r="H83" i="35"/>
  <c r="H76" i="35"/>
  <c r="G73" i="35"/>
  <c r="H74" i="35" s="1"/>
  <c r="H64" i="35"/>
  <c r="H60" i="35"/>
  <c r="H54" i="35"/>
  <c r="G51" i="35"/>
  <c r="H42" i="35"/>
  <c r="H38" i="35"/>
  <c r="H32" i="35"/>
  <c r="G29" i="35"/>
  <c r="H108" i="35"/>
  <c r="H82" i="35"/>
  <c r="H62" i="35"/>
  <c r="H39" i="35"/>
  <c r="H20" i="35"/>
  <c r="H8" i="35"/>
  <c r="H78" i="35"/>
  <c r="H55" i="35"/>
  <c r="H34" i="35"/>
  <c r="H104" i="35"/>
  <c r="H81" i="35"/>
  <c r="H61" i="35"/>
  <c r="H40" i="35"/>
  <c r="G95" i="35"/>
  <c r="H77" i="35"/>
  <c r="H56" i="35"/>
  <c r="H33" i="35"/>
  <c r="J8" i="35"/>
  <c r="N206" i="32"/>
  <c r="N228" i="32"/>
  <c r="J263" i="32"/>
  <c r="H262" i="32"/>
  <c r="L261" i="32"/>
  <c r="F261" i="32"/>
  <c r="L260" i="32"/>
  <c r="F260" i="32"/>
  <c r="L259" i="32"/>
  <c r="F259" i="32"/>
  <c r="L258" i="32"/>
  <c r="F258" i="32"/>
  <c r="L257" i="32"/>
  <c r="F257" i="32"/>
  <c r="L256" i="32"/>
  <c r="F256" i="32"/>
  <c r="L255" i="32"/>
  <c r="F255" i="32"/>
  <c r="L254" i="32"/>
  <c r="F254" i="32"/>
  <c r="L253" i="32"/>
  <c r="F253" i="32"/>
  <c r="L252" i="32"/>
  <c r="F252" i="32"/>
  <c r="L251" i="32"/>
  <c r="F251" i="32"/>
  <c r="H263" i="32"/>
  <c r="L262" i="32"/>
  <c r="F262" i="32"/>
  <c r="J261" i="32"/>
  <c r="J260" i="32"/>
  <c r="J259" i="32"/>
  <c r="J258" i="32"/>
  <c r="J257" i="32"/>
  <c r="J256" i="32"/>
  <c r="J255" i="32"/>
  <c r="J254" i="32"/>
  <c r="N254" i="32"/>
  <c r="H256" i="32"/>
  <c r="N257" i="32"/>
  <c r="H259" i="32"/>
  <c r="J262" i="32"/>
  <c r="F106" i="33"/>
  <c r="F103" i="33"/>
  <c r="F86" i="33"/>
  <c r="F42" i="33"/>
  <c r="F100" i="33"/>
  <c r="F97" i="33"/>
  <c r="F63" i="33"/>
  <c r="F62" i="33"/>
  <c r="F61" i="33"/>
  <c r="F60" i="33"/>
  <c r="F59" i="33"/>
  <c r="F58" i="33"/>
  <c r="F57" i="33"/>
  <c r="F56" i="33"/>
  <c r="F55" i="33"/>
  <c r="F54" i="33"/>
  <c r="F53" i="33"/>
  <c r="F105" i="33"/>
  <c r="F102" i="33"/>
  <c r="F87" i="33"/>
  <c r="F43" i="33"/>
  <c r="F109" i="33"/>
  <c r="F108" i="33"/>
  <c r="F98" i="33"/>
  <c r="F64" i="33"/>
  <c r="F107" i="33"/>
  <c r="F104" i="33"/>
  <c r="F101" i="33"/>
  <c r="F85" i="33"/>
  <c r="F84" i="33"/>
  <c r="F83" i="33"/>
  <c r="F82" i="33"/>
  <c r="F81" i="33"/>
  <c r="F80" i="33"/>
  <c r="F79" i="33"/>
  <c r="F78" i="33"/>
  <c r="F77" i="33"/>
  <c r="F76" i="33"/>
  <c r="F75" i="33"/>
  <c r="F41" i="33"/>
  <c r="F40" i="33"/>
  <c r="F39" i="33"/>
  <c r="F38" i="33"/>
  <c r="F37" i="33"/>
  <c r="F36" i="33"/>
  <c r="F35" i="33"/>
  <c r="F34" i="33"/>
  <c r="F33" i="33"/>
  <c r="F32" i="33"/>
  <c r="F31" i="33"/>
  <c r="H74" i="33"/>
  <c r="H119" i="32"/>
  <c r="N119" i="32"/>
  <c r="H120" i="32"/>
  <c r="N120" i="32"/>
  <c r="H121" i="32"/>
  <c r="N121" i="32"/>
  <c r="H122" i="32"/>
  <c r="N122" i="32"/>
  <c r="H123" i="32"/>
  <c r="N123" i="32"/>
  <c r="H124" i="32"/>
  <c r="N124" i="32"/>
  <c r="H125" i="32"/>
  <c r="N125" i="32"/>
  <c r="H126" i="32"/>
  <c r="N126" i="32"/>
  <c r="H127" i="32"/>
  <c r="H128" i="32"/>
  <c r="H129" i="32"/>
  <c r="J130" i="32"/>
  <c r="F131" i="32"/>
  <c r="L131" i="32"/>
  <c r="F185" i="32"/>
  <c r="L186" i="32"/>
  <c r="F188" i="32"/>
  <c r="L189" i="32"/>
  <c r="F191" i="32"/>
  <c r="L192" i="32"/>
  <c r="F194" i="32"/>
  <c r="L195" i="32"/>
  <c r="J197" i="32"/>
  <c r="J251" i="32"/>
  <c r="J252" i="32"/>
  <c r="J253" i="32"/>
  <c r="F65" i="33"/>
  <c r="L196" i="32"/>
  <c r="L197" i="32"/>
  <c r="N251" i="32"/>
  <c r="N252" i="32"/>
  <c r="N253" i="32"/>
  <c r="H255" i="32"/>
  <c r="N256" i="32"/>
  <c r="H258" i="32"/>
  <c r="H261" i="32"/>
  <c r="F263" i="32"/>
  <c r="F43" i="35"/>
  <c r="F30" i="35"/>
  <c r="J119" i="32"/>
  <c r="J120" i="32"/>
  <c r="J121" i="32"/>
  <c r="J122" i="32"/>
  <c r="J123" i="32"/>
  <c r="J124" i="32"/>
  <c r="J125" i="32"/>
  <c r="J126" i="32"/>
  <c r="J127" i="32"/>
  <c r="J128" i="32"/>
  <c r="J129" i="32"/>
  <c r="F130" i="32"/>
  <c r="L130" i="32"/>
  <c r="H131" i="32"/>
  <c r="F184" i="32"/>
  <c r="F186" i="32"/>
  <c r="L187" i="32"/>
  <c r="F189" i="32"/>
  <c r="L190" i="32"/>
  <c r="F192" i="32"/>
  <c r="L193" i="32"/>
  <c r="F195" i="32"/>
  <c r="H284" i="32"/>
  <c r="J285" i="32"/>
  <c r="N8" i="33"/>
  <c r="H30" i="33"/>
  <c r="H42" i="33"/>
  <c r="M51" i="33"/>
  <c r="N52" i="33" s="1"/>
  <c r="L75" i="33"/>
  <c r="L76" i="33"/>
  <c r="L77" i="33"/>
  <c r="L78" i="33"/>
  <c r="L79" i="33"/>
  <c r="L80" i="33"/>
  <c r="L81" i="33"/>
  <c r="L82" i="33"/>
  <c r="L83" i="33"/>
  <c r="L84" i="33"/>
  <c r="L85" i="33"/>
  <c r="H86" i="33"/>
  <c r="J87" i="33"/>
  <c r="M95" i="33"/>
  <c r="N96" i="33" s="1"/>
  <c r="J97" i="33"/>
  <c r="L98" i="33"/>
  <c r="H99" i="33"/>
  <c r="J100" i="33"/>
  <c r="L102" i="33"/>
  <c r="L105" i="33"/>
  <c r="J102" i="35"/>
  <c r="J80" i="35"/>
  <c r="J103" i="35"/>
  <c r="J81" i="35"/>
  <c r="J105" i="35"/>
  <c r="J84" i="35"/>
  <c r="J59" i="35"/>
  <c r="J53" i="35"/>
  <c r="J37" i="35"/>
  <c r="J31" i="35"/>
  <c r="J19" i="35"/>
  <c r="J18" i="35"/>
  <c r="J17" i="35"/>
  <c r="J16" i="35"/>
  <c r="J15" i="35"/>
  <c r="J14" i="35"/>
  <c r="J13" i="35"/>
  <c r="J12" i="35"/>
  <c r="J11" i="35"/>
  <c r="J10" i="35"/>
  <c r="J9" i="35"/>
  <c r="J83" i="35"/>
  <c r="J76" i="35"/>
  <c r="J64" i="35"/>
  <c r="J60" i="35"/>
  <c r="J54" i="35"/>
  <c r="J42" i="35"/>
  <c r="J38" i="35"/>
  <c r="J32" i="35"/>
  <c r="J101" i="35"/>
  <c r="J82" i="35"/>
  <c r="J77" i="35"/>
  <c r="I73" i="35"/>
  <c r="J74" i="35" s="1"/>
  <c r="J61" i="35"/>
  <c r="J55" i="35"/>
  <c r="I51" i="35"/>
  <c r="J39" i="35"/>
  <c r="J33" i="35"/>
  <c r="I29" i="35"/>
  <c r="L30" i="35" s="1"/>
  <c r="J20" i="35"/>
  <c r="J108" i="35"/>
  <c r="J107" i="35"/>
  <c r="J106" i="35"/>
  <c r="J104" i="35"/>
  <c r="J100" i="35"/>
  <c r="J78" i="35"/>
  <c r="J62" i="35"/>
  <c r="J56" i="35"/>
  <c r="J40" i="35"/>
  <c r="J34" i="35"/>
  <c r="F11" i="35"/>
  <c r="F14" i="35"/>
  <c r="J41" i="35"/>
  <c r="E73" i="35"/>
  <c r="F74" i="35" s="1"/>
  <c r="J98" i="35"/>
  <c r="H15" i="37"/>
  <c r="H12" i="37"/>
  <c r="H9" i="37"/>
  <c r="H17" i="37"/>
  <c r="H14" i="37"/>
  <c r="H11" i="37"/>
  <c r="H8" i="37"/>
  <c r="H13" i="37"/>
  <c r="H10" i="37"/>
  <c r="H18" i="37"/>
  <c r="H16" i="37"/>
  <c r="N14" i="37"/>
  <c r="N11" i="37"/>
  <c r="N8" i="37"/>
  <c r="N18" i="37"/>
  <c r="N16" i="37"/>
  <c r="N13" i="37"/>
  <c r="N10" i="37"/>
  <c r="N15" i="37"/>
  <c r="N12" i="37"/>
  <c r="N9" i="37"/>
  <c r="N17" i="37"/>
  <c r="V13" i="37"/>
  <c r="V10" i="37"/>
  <c r="V17" i="37"/>
  <c r="V16" i="37"/>
  <c r="V15" i="37"/>
  <c r="V12" i="37"/>
  <c r="V9" i="37"/>
  <c r="V18" i="37"/>
  <c r="V14" i="37"/>
  <c r="V11" i="37"/>
  <c r="V8" i="37"/>
  <c r="AB15" i="37"/>
  <c r="AB12" i="37"/>
  <c r="AB9" i="37"/>
  <c r="AB16" i="37"/>
  <c r="AB18" i="37"/>
  <c r="AB14" i="37"/>
  <c r="AB11" i="37"/>
  <c r="AB8" i="37"/>
  <c r="AB17" i="37"/>
  <c r="AB13" i="37"/>
  <c r="AB10" i="37"/>
  <c r="J30" i="33"/>
  <c r="J53" i="33"/>
  <c r="J54" i="33"/>
  <c r="J55" i="33"/>
  <c r="J56" i="33"/>
  <c r="J57" i="33"/>
  <c r="J58" i="33"/>
  <c r="J59" i="33"/>
  <c r="J60" i="33"/>
  <c r="J61" i="33"/>
  <c r="J62" i="33"/>
  <c r="J63" i="33"/>
  <c r="L64" i="33"/>
  <c r="H65" i="33"/>
  <c r="H101" i="33"/>
  <c r="J103" i="33"/>
  <c r="H104" i="33"/>
  <c r="J106" i="33"/>
  <c r="H107" i="33"/>
  <c r="F32" i="35"/>
  <c r="F42" i="35"/>
  <c r="F53" i="35"/>
  <c r="F76" i="35"/>
  <c r="I95" i="35"/>
  <c r="J96" i="35" s="1"/>
  <c r="F101" i="35"/>
  <c r="F106" i="35"/>
  <c r="H7" i="37"/>
  <c r="N7" i="37"/>
  <c r="N273" i="32"/>
  <c r="H274" i="32"/>
  <c r="N274" i="32"/>
  <c r="H275" i="32"/>
  <c r="N275" i="32"/>
  <c r="H276" i="32"/>
  <c r="N276" i="32"/>
  <c r="H277" i="32"/>
  <c r="N277" i="32"/>
  <c r="H278" i="32"/>
  <c r="N278" i="32"/>
  <c r="H279" i="32"/>
  <c r="N279" i="32"/>
  <c r="H280" i="32"/>
  <c r="N280" i="32"/>
  <c r="H281" i="32"/>
  <c r="H282" i="32"/>
  <c r="H283" i="32"/>
  <c r="J284" i="32"/>
  <c r="F285" i="32"/>
  <c r="L285" i="32"/>
  <c r="L30" i="33"/>
  <c r="H31" i="33"/>
  <c r="H32" i="33"/>
  <c r="H33" i="33"/>
  <c r="H34" i="33"/>
  <c r="H35" i="33"/>
  <c r="H36" i="33"/>
  <c r="H37" i="33"/>
  <c r="H38" i="33"/>
  <c r="H39" i="33"/>
  <c r="H40" i="33"/>
  <c r="H41" i="33"/>
  <c r="J42" i="33"/>
  <c r="L43" i="33"/>
  <c r="H75" i="33"/>
  <c r="H76" i="33"/>
  <c r="H77" i="33"/>
  <c r="H78" i="33"/>
  <c r="H79" i="33"/>
  <c r="H80" i="33"/>
  <c r="H81" i="33"/>
  <c r="H82" i="33"/>
  <c r="H83" i="33"/>
  <c r="H84" i="33"/>
  <c r="H85" i="33"/>
  <c r="J86" i="33"/>
  <c r="L87" i="33"/>
  <c r="L97" i="33"/>
  <c r="H98" i="33"/>
  <c r="J99" i="33"/>
  <c r="L100" i="33"/>
  <c r="L103" i="33"/>
  <c r="L106" i="33"/>
  <c r="H108" i="33"/>
  <c r="N100" i="35"/>
  <c r="N101" i="35"/>
  <c r="M95" i="35"/>
  <c r="N96" i="35" s="1"/>
  <c r="M73" i="35"/>
  <c r="M51" i="35"/>
  <c r="M29" i="35"/>
  <c r="N104" i="35"/>
  <c r="N103" i="35"/>
  <c r="N99" i="35"/>
  <c r="N16" i="35"/>
  <c r="N15" i="35"/>
  <c r="N14" i="35"/>
  <c r="N13" i="35"/>
  <c r="N12" i="35"/>
  <c r="N11" i="35"/>
  <c r="N10" i="35"/>
  <c r="N9" i="35"/>
  <c r="N102" i="35"/>
  <c r="N98" i="35"/>
  <c r="F9" i="35"/>
  <c r="F12" i="35"/>
  <c r="F15" i="35"/>
  <c r="J21" i="35"/>
  <c r="J35" i="35"/>
  <c r="F37" i="35"/>
  <c r="J58" i="35"/>
  <c r="F60" i="35"/>
  <c r="J79" i="35"/>
  <c r="J86" i="35"/>
  <c r="M29" i="33"/>
  <c r="L53" i="33"/>
  <c r="L54" i="33"/>
  <c r="L55" i="33"/>
  <c r="L56" i="33"/>
  <c r="L57" i="33"/>
  <c r="L58" i="33"/>
  <c r="L59" i="33"/>
  <c r="L60" i="33"/>
  <c r="L61" i="33"/>
  <c r="L62" i="33"/>
  <c r="H64" i="33"/>
  <c r="J65" i="33"/>
  <c r="J101" i="33"/>
  <c r="H102" i="33"/>
  <c r="J104" i="33"/>
  <c r="H105" i="33"/>
  <c r="J107" i="33"/>
  <c r="H109" i="33"/>
  <c r="F8" i="35"/>
  <c r="E51" i="35"/>
  <c r="J63" i="35"/>
  <c r="J99" i="35"/>
  <c r="D30" i="33"/>
  <c r="H87" i="33"/>
  <c r="H97" i="33"/>
  <c r="F108" i="35"/>
  <c r="F104" i="35"/>
  <c r="F98" i="35"/>
  <c r="F86" i="35"/>
  <c r="F82" i="35"/>
  <c r="F105" i="35"/>
  <c r="F99" i="35"/>
  <c r="F83" i="35"/>
  <c r="F107" i="35"/>
  <c r="E95" i="35"/>
  <c r="F96" i="35" s="1"/>
  <c r="F77" i="35"/>
  <c r="F61" i="35"/>
  <c r="F55" i="35"/>
  <c r="F39" i="35"/>
  <c r="F33" i="35"/>
  <c r="F20" i="35"/>
  <c r="F85" i="35"/>
  <c r="F81" i="35"/>
  <c r="F78" i="35"/>
  <c r="F62" i="35"/>
  <c r="F56" i="35"/>
  <c r="F40" i="35"/>
  <c r="F34" i="35"/>
  <c r="F103" i="35"/>
  <c r="F84" i="35"/>
  <c r="F79" i="35"/>
  <c r="F63" i="35"/>
  <c r="F57" i="35"/>
  <c r="F41" i="35"/>
  <c r="F35" i="35"/>
  <c r="F21" i="35"/>
  <c r="F102" i="35"/>
  <c r="F58" i="35"/>
  <c r="F36" i="35"/>
  <c r="F10" i="35"/>
  <c r="F13" i="35"/>
  <c r="F16" i="35"/>
  <c r="F31" i="35"/>
  <c r="F54" i="35"/>
  <c r="F64" i="35"/>
  <c r="F80" i="35"/>
  <c r="F100" i="35"/>
  <c r="L36" i="35"/>
  <c r="L58" i="35"/>
  <c r="L81" i="35"/>
  <c r="L85" i="35"/>
  <c r="L108" i="35"/>
  <c r="L104" i="35"/>
  <c r="L98" i="35"/>
  <c r="L86" i="35"/>
  <c r="L82" i="35"/>
  <c r="L105" i="35"/>
  <c r="L99" i="35"/>
  <c r="L83" i="35"/>
  <c r="L8" i="35"/>
  <c r="L21" i="35"/>
  <c r="L35" i="35"/>
  <c r="L41" i="35"/>
  <c r="L43" i="35"/>
  <c r="L57" i="35"/>
  <c r="L63" i="35"/>
  <c r="L79" i="35"/>
  <c r="L34" i="35"/>
  <c r="L40" i="35"/>
  <c r="K51" i="35"/>
  <c r="L56" i="35"/>
  <c r="L62" i="35"/>
  <c r="K73" i="35"/>
  <c r="L78" i="35"/>
  <c r="L100" i="35"/>
  <c r="L106" i="35"/>
  <c r="L107" i="35"/>
  <c r="C109" i="35"/>
  <c r="C95" i="35"/>
  <c r="D96" i="35" s="1"/>
  <c r="D8" i="35"/>
  <c r="L20" i="35"/>
  <c r="L33" i="35"/>
  <c r="L39" i="35"/>
  <c r="L55" i="35"/>
  <c r="L61" i="35"/>
  <c r="L77" i="35"/>
  <c r="L101" i="35"/>
  <c r="I29" i="37"/>
  <c r="AL7" i="37"/>
  <c r="AK7" i="37"/>
  <c r="AT7" i="37"/>
  <c r="R5" i="41"/>
  <c r="Q5" i="41"/>
  <c r="H29" i="37"/>
  <c r="J5" i="39"/>
  <c r="I5" i="39"/>
  <c r="P5" i="38"/>
  <c r="F7" i="43"/>
  <c r="I5" i="43"/>
  <c r="F10" i="43"/>
  <c r="F9" i="43"/>
  <c r="F8" i="43"/>
  <c r="F6" i="43"/>
  <c r="F5" i="43"/>
  <c r="P5" i="39"/>
  <c r="O5" i="41"/>
  <c r="I123" i="41"/>
  <c r="I133" i="42"/>
  <c r="H133" i="42"/>
  <c r="G133" i="42"/>
  <c r="Q5" i="39"/>
  <c r="H5" i="41"/>
  <c r="G123" i="41"/>
  <c r="M5" i="41"/>
  <c r="L5" i="41"/>
  <c r="I5" i="42"/>
  <c r="M133" i="42"/>
  <c r="T5" i="43"/>
  <c r="S5" i="43"/>
  <c r="J5" i="44"/>
  <c r="I5" i="44"/>
  <c r="H5" i="44"/>
  <c r="I133" i="44"/>
  <c r="H133" i="44"/>
  <c r="M133" i="44"/>
  <c r="G133" i="44"/>
  <c r="G5" i="41"/>
  <c r="S5" i="41"/>
  <c r="J5" i="42"/>
  <c r="P5" i="42"/>
  <c r="N133" i="42"/>
  <c r="H5" i="43"/>
  <c r="P5" i="43"/>
  <c r="L5" i="44"/>
  <c r="K123" i="41"/>
  <c r="F6" i="42"/>
  <c r="F7" i="42"/>
  <c r="F8" i="42"/>
  <c r="F9" i="42"/>
  <c r="O133" i="42"/>
  <c r="Q5" i="43"/>
  <c r="M5" i="44"/>
  <c r="L5" i="42"/>
  <c r="R5" i="43"/>
  <c r="M5" i="42"/>
  <c r="K133" i="42"/>
  <c r="N5" i="43"/>
  <c r="M5" i="43"/>
  <c r="T5" i="44"/>
  <c r="G135" i="45"/>
  <c r="T5" i="46"/>
  <c r="S5" i="46"/>
  <c r="R5" i="46"/>
  <c r="Q5" i="46"/>
  <c r="P5" i="46"/>
  <c r="F14" i="45"/>
  <c r="F12" i="45"/>
  <c r="F10" i="45"/>
  <c r="F8" i="45"/>
  <c r="T5" i="45"/>
  <c r="R5" i="45"/>
  <c r="Q5" i="45"/>
  <c r="P5" i="45"/>
  <c r="F5" i="46"/>
  <c r="K133" i="43"/>
  <c r="P5" i="44"/>
  <c r="F5" i="45"/>
  <c r="S5" i="45"/>
  <c r="F9" i="45"/>
  <c r="F13" i="45"/>
  <c r="L135" i="45"/>
  <c r="L133" i="43"/>
  <c r="Q5" i="44"/>
  <c r="F6" i="44"/>
  <c r="F7" i="44"/>
  <c r="F8" i="44"/>
  <c r="F9" i="44"/>
  <c r="F10" i="44"/>
  <c r="H5" i="45"/>
  <c r="J5" i="45"/>
  <c r="I5" i="45"/>
  <c r="M135" i="45"/>
  <c r="G133" i="43"/>
  <c r="D16" i="45"/>
  <c r="E146" i="45"/>
  <c r="H135" i="45"/>
  <c r="I135" i="45"/>
  <c r="H5" i="46"/>
  <c r="C146" i="46"/>
  <c r="N5" i="47"/>
  <c r="L5" i="47"/>
  <c r="M5" i="47"/>
  <c r="C146" i="45"/>
  <c r="O135" i="46"/>
  <c r="N135" i="45"/>
  <c r="P5" i="47"/>
  <c r="K135" i="45"/>
  <c r="N5" i="46"/>
  <c r="M5" i="46"/>
  <c r="H135" i="46"/>
  <c r="G135" i="46"/>
  <c r="N135" i="47"/>
  <c r="C146" i="47"/>
  <c r="K135" i="46"/>
  <c r="D146" i="46"/>
  <c r="H5" i="47"/>
  <c r="F5" i="47"/>
  <c r="T5" i="47"/>
  <c r="R5" i="47"/>
  <c r="M135" i="46"/>
  <c r="I5" i="47"/>
  <c r="Q5" i="47"/>
  <c r="N135" i="46"/>
  <c r="S5" i="47"/>
  <c r="K135" i="47"/>
  <c r="D146" i="47"/>
  <c r="L135" i="47"/>
  <c r="M135" i="47"/>
  <c r="K145" i="47" l="1"/>
  <c r="K137" i="47"/>
  <c r="K140" i="47"/>
  <c r="J34" i="19"/>
  <c r="J18" i="19"/>
  <c r="J12" i="19"/>
  <c r="J13" i="19"/>
  <c r="Y29" i="18"/>
  <c r="J24" i="19"/>
  <c r="K102" i="16"/>
  <c r="K38" i="16"/>
  <c r="K29" i="16"/>
  <c r="K19" i="16"/>
  <c r="K15" i="16"/>
  <c r="Y97" i="18"/>
  <c r="K160" i="16"/>
  <c r="W13" i="17"/>
  <c r="K126" i="16"/>
  <c r="K74" i="16"/>
  <c r="K96" i="16"/>
  <c r="K44" i="16"/>
  <c r="K40" i="16"/>
  <c r="H96" i="35"/>
  <c r="K144" i="47"/>
  <c r="J44" i="19"/>
  <c r="J31" i="19"/>
  <c r="J25" i="19"/>
  <c r="Y65" i="18"/>
  <c r="Y15" i="18"/>
  <c r="Y10" i="18"/>
  <c r="J33" i="19"/>
  <c r="K11" i="16"/>
  <c r="K158" i="16"/>
  <c r="K94" i="16"/>
  <c r="K85" i="16"/>
  <c r="K76" i="16"/>
  <c r="K68" i="16"/>
  <c r="W19" i="17"/>
  <c r="K83" i="16"/>
  <c r="K31" i="16"/>
  <c r="W15" i="17"/>
  <c r="K130" i="16"/>
  <c r="K53" i="16"/>
  <c r="L74" i="35"/>
  <c r="K142" i="47"/>
  <c r="K139" i="47"/>
  <c r="K138" i="46"/>
  <c r="F109" i="35"/>
  <c r="J16" i="19"/>
  <c r="Y23" i="18"/>
  <c r="J27" i="19"/>
  <c r="K150" i="16"/>
  <c r="K141" i="16"/>
  <c r="K132" i="16"/>
  <c r="K124" i="16"/>
  <c r="K55" i="16"/>
  <c r="K42" i="16"/>
  <c r="Y58" i="18"/>
  <c r="K113" i="16"/>
  <c r="K61" i="16"/>
  <c r="K117" i="16"/>
  <c r="K66" i="16"/>
  <c r="K143" i="47"/>
  <c r="K141" i="47"/>
  <c r="K111" i="16"/>
  <c r="K98" i="16"/>
  <c r="K33" i="16"/>
  <c r="K25" i="16"/>
  <c r="K17" i="16"/>
  <c r="Y27" i="18"/>
  <c r="K109" i="16"/>
  <c r="K152" i="16"/>
  <c r="K100" i="16"/>
  <c r="K48" i="16"/>
  <c r="K122" i="16"/>
  <c r="K70" i="16"/>
  <c r="K20" i="16"/>
  <c r="L96" i="35"/>
  <c r="K138" i="47"/>
  <c r="K144" i="46"/>
  <c r="Y14" i="18"/>
  <c r="K57" i="16"/>
  <c r="K14" i="16"/>
  <c r="K156" i="16"/>
  <c r="K104" i="16"/>
  <c r="K159" i="16"/>
  <c r="O139" i="47"/>
  <c r="N139" i="47"/>
  <c r="M139" i="47"/>
  <c r="L139" i="47"/>
  <c r="O144" i="47"/>
  <c r="N144" i="47"/>
  <c r="M144" i="47"/>
  <c r="L144" i="47"/>
  <c r="O138" i="47"/>
  <c r="N138" i="47"/>
  <c r="M138" i="47"/>
  <c r="L138" i="47"/>
  <c r="L143" i="47"/>
  <c r="O143" i="47"/>
  <c r="N143" i="47"/>
  <c r="M143" i="47"/>
  <c r="L137" i="47"/>
  <c r="O137" i="47"/>
  <c r="N137" i="47"/>
  <c r="M137" i="47"/>
  <c r="M142" i="47"/>
  <c r="L142" i="47"/>
  <c r="O142" i="47"/>
  <c r="N142" i="47"/>
  <c r="M136" i="47"/>
  <c r="L136" i="47"/>
  <c r="O136" i="47"/>
  <c r="N136" i="47"/>
  <c r="J146" i="47"/>
  <c r="N141" i="47"/>
  <c r="M141" i="47"/>
  <c r="L141" i="47"/>
  <c r="O141" i="47"/>
  <c r="N145" i="46"/>
  <c r="M145" i="46"/>
  <c r="L145" i="46"/>
  <c r="O145" i="46"/>
  <c r="M140" i="46"/>
  <c r="N140" i="46"/>
  <c r="L140" i="46"/>
  <c r="O140" i="46"/>
  <c r="O139" i="46"/>
  <c r="M139" i="46"/>
  <c r="L139" i="46"/>
  <c r="N139" i="46"/>
  <c r="L141" i="46"/>
  <c r="O141" i="46"/>
  <c r="N141" i="46"/>
  <c r="M141" i="46"/>
  <c r="N138" i="46"/>
  <c r="M138" i="46"/>
  <c r="O138" i="46"/>
  <c r="L138" i="46"/>
  <c r="M136" i="46"/>
  <c r="L136" i="46"/>
  <c r="J146" i="46"/>
  <c r="O136" i="46"/>
  <c r="N136" i="46"/>
  <c r="I139" i="46"/>
  <c r="G139" i="46"/>
  <c r="H139" i="46"/>
  <c r="K139" i="46" s="1"/>
  <c r="G140" i="46"/>
  <c r="I140" i="46"/>
  <c r="H140" i="46"/>
  <c r="H145" i="46"/>
  <c r="K145" i="46" s="1"/>
  <c r="I145" i="46"/>
  <c r="G145" i="46"/>
  <c r="G136" i="46"/>
  <c r="I136" i="46"/>
  <c r="H136" i="46"/>
  <c r="K136" i="46" s="1"/>
  <c r="F146" i="46"/>
  <c r="G143" i="46"/>
  <c r="I143" i="46"/>
  <c r="H143" i="46"/>
  <c r="K143" i="46" s="1"/>
  <c r="I137" i="46"/>
  <c r="H137" i="46"/>
  <c r="K137" i="46" s="1"/>
  <c r="G137" i="46"/>
  <c r="I142" i="46"/>
  <c r="H142" i="46"/>
  <c r="K142" i="46" s="1"/>
  <c r="G142" i="46"/>
  <c r="H141" i="46"/>
  <c r="G141" i="46"/>
  <c r="I141" i="46"/>
  <c r="L143" i="45"/>
  <c r="O143" i="45"/>
  <c r="N143" i="45"/>
  <c r="M143" i="45"/>
  <c r="N141" i="45"/>
  <c r="M141" i="45"/>
  <c r="O141" i="45"/>
  <c r="L141" i="45"/>
  <c r="N15" i="45"/>
  <c r="M15" i="45"/>
  <c r="L15" i="45"/>
  <c r="N13" i="45"/>
  <c r="L13" i="45"/>
  <c r="M13" i="45"/>
  <c r="N11" i="45"/>
  <c r="M11" i="45"/>
  <c r="L11" i="45"/>
  <c r="N9" i="45"/>
  <c r="L9" i="45"/>
  <c r="M9" i="45"/>
  <c r="N7" i="45"/>
  <c r="M7" i="45"/>
  <c r="L7" i="45"/>
  <c r="O144" i="45"/>
  <c r="N144" i="45"/>
  <c r="M144" i="45"/>
  <c r="L144" i="45"/>
  <c r="O139" i="45"/>
  <c r="N139" i="45"/>
  <c r="M139" i="45"/>
  <c r="L139" i="45"/>
  <c r="O145" i="45"/>
  <c r="L145" i="45"/>
  <c r="N145" i="45"/>
  <c r="M145" i="45"/>
  <c r="I145" i="45"/>
  <c r="H145" i="45"/>
  <c r="G145" i="45"/>
  <c r="G136" i="45"/>
  <c r="F146" i="45"/>
  <c r="I136" i="45"/>
  <c r="H136" i="45"/>
  <c r="K136" i="45" s="1"/>
  <c r="H138" i="45"/>
  <c r="G138" i="45"/>
  <c r="I138" i="45"/>
  <c r="H141" i="45"/>
  <c r="G141" i="45"/>
  <c r="I141" i="45"/>
  <c r="G144" i="45"/>
  <c r="I144" i="45"/>
  <c r="H144" i="45"/>
  <c r="G142" i="45"/>
  <c r="I142" i="45"/>
  <c r="H142" i="45"/>
  <c r="K142" i="45" s="1"/>
  <c r="G137" i="45"/>
  <c r="H137" i="45"/>
  <c r="I137" i="45"/>
  <c r="I143" i="45"/>
  <c r="H143" i="45"/>
  <c r="G143" i="45"/>
  <c r="T15" i="45"/>
  <c r="R15" i="45"/>
  <c r="Q15" i="45"/>
  <c r="P15" i="45"/>
  <c r="S15" i="45"/>
  <c r="H13" i="45"/>
  <c r="J13" i="45"/>
  <c r="I13" i="45"/>
  <c r="T11" i="45"/>
  <c r="R11" i="45"/>
  <c r="Q11" i="45"/>
  <c r="P11" i="45"/>
  <c r="S11" i="45"/>
  <c r="H9" i="45"/>
  <c r="J9" i="45"/>
  <c r="I9" i="45"/>
  <c r="T7" i="45"/>
  <c r="R7" i="45"/>
  <c r="Q7" i="45"/>
  <c r="P7" i="45"/>
  <c r="S7" i="45"/>
  <c r="H6" i="45"/>
  <c r="G16" i="45"/>
  <c r="I6" i="45"/>
  <c r="J6" i="45"/>
  <c r="H8" i="45"/>
  <c r="J8" i="45"/>
  <c r="I8" i="45"/>
  <c r="H10" i="45"/>
  <c r="I10" i="45"/>
  <c r="J10" i="45"/>
  <c r="H12" i="45"/>
  <c r="J12" i="45"/>
  <c r="I12" i="45"/>
  <c r="H14" i="45"/>
  <c r="I14" i="45"/>
  <c r="J14" i="45"/>
  <c r="L10" i="44"/>
  <c r="N10" i="44"/>
  <c r="M10" i="44"/>
  <c r="L9" i="44"/>
  <c r="N9" i="44"/>
  <c r="L8" i="44"/>
  <c r="N8" i="44"/>
  <c r="L7" i="44"/>
  <c r="N7" i="44"/>
  <c r="M7" i="44"/>
  <c r="L6" i="44"/>
  <c r="N6" i="44"/>
  <c r="M6" i="44"/>
  <c r="I140" i="45"/>
  <c r="H140" i="45"/>
  <c r="G140" i="45"/>
  <c r="L134" i="43"/>
  <c r="K134" i="43"/>
  <c r="O134" i="43"/>
  <c r="N134" i="43"/>
  <c r="M134" i="43"/>
  <c r="I10" i="43"/>
  <c r="H10" i="43"/>
  <c r="J10" i="43"/>
  <c r="I9" i="43"/>
  <c r="H9" i="43"/>
  <c r="M9" i="43"/>
  <c r="J9" i="43"/>
  <c r="I8" i="43"/>
  <c r="H8" i="43"/>
  <c r="M8" i="43"/>
  <c r="J8" i="43"/>
  <c r="I7" i="43"/>
  <c r="H7" i="43"/>
  <c r="J7" i="43"/>
  <c r="H6" i="43"/>
  <c r="J6" i="43"/>
  <c r="I6" i="43"/>
  <c r="T13" i="45"/>
  <c r="R13" i="45"/>
  <c r="Q13" i="45"/>
  <c r="P13" i="45"/>
  <c r="S13" i="45"/>
  <c r="H11" i="45"/>
  <c r="J11" i="45"/>
  <c r="I11" i="45"/>
  <c r="T9" i="45"/>
  <c r="R9" i="45"/>
  <c r="Q9" i="45"/>
  <c r="P9" i="45"/>
  <c r="S9" i="45"/>
  <c r="T6" i="45"/>
  <c r="O16" i="45"/>
  <c r="S6" i="45"/>
  <c r="R6" i="45"/>
  <c r="Q6" i="45"/>
  <c r="P6" i="45"/>
  <c r="T8" i="45"/>
  <c r="S8" i="45"/>
  <c r="P8" i="45"/>
  <c r="R8" i="45"/>
  <c r="Q8" i="45"/>
  <c r="T10" i="45"/>
  <c r="S10" i="45"/>
  <c r="R10" i="45"/>
  <c r="Q10" i="45"/>
  <c r="P10" i="45"/>
  <c r="T12" i="45"/>
  <c r="S12" i="45"/>
  <c r="P12" i="45"/>
  <c r="R12" i="45"/>
  <c r="Q12" i="45"/>
  <c r="T14" i="45"/>
  <c r="S14" i="45"/>
  <c r="R14" i="45"/>
  <c r="Q14" i="45"/>
  <c r="P14" i="45"/>
  <c r="F6" i="45"/>
  <c r="E16" i="45"/>
  <c r="F16" i="45" s="1"/>
  <c r="R10" i="44"/>
  <c r="Q10" i="44"/>
  <c r="P10" i="44"/>
  <c r="AA20" i="44"/>
  <c r="T10" i="44"/>
  <c r="S10" i="44"/>
  <c r="R9" i="44"/>
  <c r="Q9" i="44"/>
  <c r="P9" i="44"/>
  <c r="T9" i="44"/>
  <c r="S9" i="44"/>
  <c r="R8" i="44"/>
  <c r="Q8" i="44"/>
  <c r="P8" i="44"/>
  <c r="T8" i="44"/>
  <c r="S8" i="44"/>
  <c r="R7" i="44"/>
  <c r="Q7" i="44"/>
  <c r="P7" i="44"/>
  <c r="T7" i="44"/>
  <c r="AA19" i="44" s="1"/>
  <c r="S7" i="44"/>
  <c r="R6" i="44"/>
  <c r="Q6" i="44"/>
  <c r="P6" i="44"/>
  <c r="T6" i="44"/>
  <c r="S6" i="44"/>
  <c r="N6" i="43"/>
  <c r="M6" i="43"/>
  <c r="L6" i="43"/>
  <c r="M9" i="42"/>
  <c r="J9" i="42"/>
  <c r="I9" i="42"/>
  <c r="H9" i="42"/>
  <c r="M8" i="42"/>
  <c r="J8" i="42"/>
  <c r="I8" i="42"/>
  <c r="H8" i="42"/>
  <c r="J7" i="42"/>
  <c r="I7" i="42"/>
  <c r="H7" i="42"/>
  <c r="J6" i="42"/>
  <c r="I6" i="42"/>
  <c r="H6" i="42"/>
  <c r="N9" i="43"/>
  <c r="L9" i="43"/>
  <c r="N8" i="43"/>
  <c r="L8" i="43"/>
  <c r="L9" i="42"/>
  <c r="N9" i="42"/>
  <c r="L8" i="42"/>
  <c r="N8" i="42"/>
  <c r="M7" i="42"/>
  <c r="L7" i="42"/>
  <c r="N7" i="42"/>
  <c r="M6" i="42"/>
  <c r="L6" i="42"/>
  <c r="N6" i="42"/>
  <c r="N7" i="43"/>
  <c r="M7" i="43"/>
  <c r="L7" i="43"/>
  <c r="K125" i="41"/>
  <c r="O125" i="41"/>
  <c r="N125" i="41"/>
  <c r="M125" i="41"/>
  <c r="L125" i="41"/>
  <c r="L124" i="41"/>
  <c r="O124" i="41"/>
  <c r="N124" i="41"/>
  <c r="M124" i="41"/>
  <c r="I134" i="44"/>
  <c r="H134" i="44"/>
  <c r="G134" i="44"/>
  <c r="J10" i="44"/>
  <c r="I10" i="44"/>
  <c r="H10" i="44"/>
  <c r="J8" i="44"/>
  <c r="I8" i="44"/>
  <c r="H8" i="44"/>
  <c r="M8" i="44"/>
  <c r="J6" i="44"/>
  <c r="I6" i="44"/>
  <c r="H6" i="44"/>
  <c r="T6" i="43"/>
  <c r="S6" i="43"/>
  <c r="R6" i="43"/>
  <c r="Q6" i="43"/>
  <c r="P6" i="43"/>
  <c r="T7" i="43"/>
  <c r="AA19" i="43" s="1"/>
  <c r="S7" i="43"/>
  <c r="R7" i="43"/>
  <c r="Q7" i="43"/>
  <c r="P7" i="43"/>
  <c r="T8" i="43"/>
  <c r="S8" i="43"/>
  <c r="R8" i="43"/>
  <c r="Q8" i="43"/>
  <c r="P8" i="43"/>
  <c r="T9" i="43"/>
  <c r="S9" i="43"/>
  <c r="R9" i="43"/>
  <c r="Q9" i="43"/>
  <c r="P9" i="43"/>
  <c r="T10" i="43"/>
  <c r="AA20" i="43" s="1"/>
  <c r="S10" i="43"/>
  <c r="R10" i="43"/>
  <c r="Q10" i="43"/>
  <c r="P10" i="43"/>
  <c r="S10" i="42"/>
  <c r="R10" i="42"/>
  <c r="Q10" i="42"/>
  <c r="AA20" i="42"/>
  <c r="P10" i="42"/>
  <c r="T10" i="42"/>
  <c r="S9" i="42"/>
  <c r="R9" i="42"/>
  <c r="Q9" i="42"/>
  <c r="P9" i="42"/>
  <c r="T9" i="42"/>
  <c r="S8" i="42"/>
  <c r="R8" i="42"/>
  <c r="Q8" i="42"/>
  <c r="P8" i="42"/>
  <c r="T8" i="42"/>
  <c r="S7" i="42"/>
  <c r="R7" i="42"/>
  <c r="Q7" i="42"/>
  <c r="P7" i="42"/>
  <c r="T7" i="42"/>
  <c r="AA19" i="42" s="1"/>
  <c r="S6" i="42"/>
  <c r="R6" i="42"/>
  <c r="Q6" i="42"/>
  <c r="P6" i="42"/>
  <c r="T6" i="42"/>
  <c r="Q49" i="39"/>
  <c r="P49" i="39"/>
  <c r="Q45" i="39"/>
  <c r="P45" i="39"/>
  <c r="Q21" i="39"/>
  <c r="P21" i="39"/>
  <c r="I134" i="42"/>
  <c r="H134" i="42"/>
  <c r="G134" i="42"/>
  <c r="I128" i="41"/>
  <c r="H128" i="41"/>
  <c r="G128" i="41"/>
  <c r="Q51" i="39"/>
  <c r="P51" i="39"/>
  <c r="Q47" i="39"/>
  <c r="P47" i="39"/>
  <c r="Q43" i="39"/>
  <c r="P43" i="39"/>
  <c r="Q39" i="39"/>
  <c r="P39" i="39"/>
  <c r="Q35" i="39"/>
  <c r="P35" i="39"/>
  <c r="Q31" i="39"/>
  <c r="P31" i="39"/>
  <c r="Q27" i="39"/>
  <c r="P27" i="39"/>
  <c r="Q19" i="39"/>
  <c r="P19" i="39"/>
  <c r="Q15" i="39"/>
  <c r="P15" i="39"/>
  <c r="Q13" i="39"/>
  <c r="P13" i="39"/>
  <c r="Q11" i="39"/>
  <c r="P11" i="39"/>
  <c r="Q9" i="39"/>
  <c r="P9" i="39"/>
  <c r="Q7" i="39"/>
  <c r="P7" i="39"/>
  <c r="P18" i="39"/>
  <c r="Q18" i="39"/>
  <c r="P20" i="39"/>
  <c r="Q20" i="39"/>
  <c r="P22" i="39"/>
  <c r="Q22" i="39"/>
  <c r="P24" i="39"/>
  <c r="Q24" i="39"/>
  <c r="P26" i="39"/>
  <c r="Q26" i="39"/>
  <c r="P28" i="39"/>
  <c r="Q28" i="39"/>
  <c r="P30" i="39"/>
  <c r="Q30" i="39"/>
  <c r="P32" i="39"/>
  <c r="Q32" i="39"/>
  <c r="P34" i="39"/>
  <c r="Q34" i="39"/>
  <c r="P36" i="39"/>
  <c r="Q36" i="39"/>
  <c r="P38" i="39"/>
  <c r="Q38" i="39"/>
  <c r="P40" i="39"/>
  <c r="Q40" i="39"/>
  <c r="P42" i="39"/>
  <c r="Q42" i="39"/>
  <c r="P44" i="39"/>
  <c r="Q44" i="39"/>
  <c r="P46" i="39"/>
  <c r="Q46" i="39"/>
  <c r="P48" i="39"/>
  <c r="Q48" i="39"/>
  <c r="P50" i="39"/>
  <c r="Q50" i="39"/>
  <c r="Q50" i="38"/>
  <c r="P50" i="38"/>
  <c r="Q46" i="38"/>
  <c r="P46" i="38"/>
  <c r="Q42" i="38"/>
  <c r="P42" i="38"/>
  <c r="Q38" i="38"/>
  <c r="P38" i="38"/>
  <c r="Q34" i="38"/>
  <c r="P34" i="38"/>
  <c r="Q26" i="38"/>
  <c r="P26" i="38"/>
  <c r="Q21" i="38"/>
  <c r="P21" i="38"/>
  <c r="Q19" i="38"/>
  <c r="P19" i="38"/>
  <c r="Q17" i="38"/>
  <c r="P17" i="38"/>
  <c r="P23" i="38"/>
  <c r="Q23" i="38"/>
  <c r="P15" i="38"/>
  <c r="Q15" i="38"/>
  <c r="P13" i="38"/>
  <c r="Q13" i="38"/>
  <c r="P11" i="38"/>
  <c r="Q11" i="38"/>
  <c r="P9" i="38"/>
  <c r="Q9" i="38"/>
  <c r="P7" i="38"/>
  <c r="Q7" i="38"/>
  <c r="Q25" i="38"/>
  <c r="P25" i="38"/>
  <c r="Q27" i="38"/>
  <c r="P27" i="38"/>
  <c r="P29" i="38"/>
  <c r="Q29" i="38"/>
  <c r="Q31" i="38"/>
  <c r="P31" i="38"/>
  <c r="Q33" i="38"/>
  <c r="P33" i="38"/>
  <c r="Q35" i="38"/>
  <c r="P35" i="38"/>
  <c r="Q37" i="38"/>
  <c r="P37" i="38"/>
  <c r="Q39" i="38"/>
  <c r="P39" i="38"/>
  <c r="Q41" i="38"/>
  <c r="P41" i="38"/>
  <c r="Q43" i="38"/>
  <c r="P43" i="38"/>
  <c r="Q45" i="38"/>
  <c r="P45" i="38"/>
  <c r="Q47" i="38"/>
  <c r="P47" i="38"/>
  <c r="Q49" i="38"/>
  <c r="P49" i="38"/>
  <c r="Q51" i="38"/>
  <c r="P51" i="38"/>
  <c r="I51" i="39"/>
  <c r="J51" i="39"/>
  <c r="I39" i="39"/>
  <c r="J39" i="39"/>
  <c r="I27" i="39"/>
  <c r="J27" i="39"/>
  <c r="J18" i="39"/>
  <c r="I18" i="39"/>
  <c r="Q24" i="38"/>
  <c r="P24" i="38"/>
  <c r="J15" i="38"/>
  <c r="I15" i="38"/>
  <c r="J13" i="38"/>
  <c r="I13" i="38"/>
  <c r="J11" i="38"/>
  <c r="I11" i="38"/>
  <c r="J9" i="38"/>
  <c r="I9" i="38"/>
  <c r="J7" i="38"/>
  <c r="I7" i="38"/>
  <c r="I25" i="38"/>
  <c r="J25" i="38"/>
  <c r="I27" i="38"/>
  <c r="J27" i="38"/>
  <c r="I29" i="38"/>
  <c r="J29" i="38"/>
  <c r="I31" i="38"/>
  <c r="J31" i="38"/>
  <c r="I33" i="38"/>
  <c r="J33" i="38"/>
  <c r="I35" i="38"/>
  <c r="J35" i="38"/>
  <c r="I37" i="38"/>
  <c r="J37" i="38"/>
  <c r="I39" i="38"/>
  <c r="J39" i="38"/>
  <c r="I41" i="38"/>
  <c r="J41" i="38"/>
  <c r="I43" i="38"/>
  <c r="J43" i="38"/>
  <c r="I45" i="38"/>
  <c r="J45" i="38"/>
  <c r="I47" i="38"/>
  <c r="J47" i="38"/>
  <c r="I49" i="38"/>
  <c r="J49" i="38"/>
  <c r="I51" i="38"/>
  <c r="J51" i="38"/>
  <c r="AL37" i="37"/>
  <c r="AK37" i="37"/>
  <c r="AL35" i="37"/>
  <c r="AK35" i="37"/>
  <c r="AL33" i="37"/>
  <c r="AK33" i="37"/>
  <c r="AL31" i="37"/>
  <c r="AK31" i="37"/>
  <c r="J16" i="39"/>
  <c r="I16" i="39"/>
  <c r="J20" i="39"/>
  <c r="I20" i="39"/>
  <c r="J25" i="39"/>
  <c r="I25" i="39"/>
  <c r="J29" i="39"/>
  <c r="I29" i="39"/>
  <c r="J33" i="39"/>
  <c r="I33" i="39"/>
  <c r="J37" i="39"/>
  <c r="I37" i="39"/>
  <c r="J41" i="39"/>
  <c r="I41" i="39"/>
  <c r="J45" i="39"/>
  <c r="I45" i="39"/>
  <c r="J49" i="39"/>
  <c r="I49" i="39"/>
  <c r="I19" i="39"/>
  <c r="J19" i="39"/>
  <c r="I6" i="39"/>
  <c r="J6" i="39"/>
  <c r="J8" i="39"/>
  <c r="I8" i="39"/>
  <c r="I10" i="39"/>
  <c r="J10" i="39"/>
  <c r="J12" i="39"/>
  <c r="I12" i="39"/>
  <c r="I14" i="39"/>
  <c r="J14" i="39"/>
  <c r="J22" i="39"/>
  <c r="I22" i="39"/>
  <c r="J24" i="39"/>
  <c r="I24" i="39"/>
  <c r="J26" i="39"/>
  <c r="I26" i="39"/>
  <c r="J28" i="39"/>
  <c r="I28" i="39"/>
  <c r="J30" i="39"/>
  <c r="I30" i="39"/>
  <c r="J32" i="39"/>
  <c r="I32" i="39"/>
  <c r="J34" i="39"/>
  <c r="I34" i="39"/>
  <c r="J36" i="39"/>
  <c r="I36" i="39"/>
  <c r="J38" i="39"/>
  <c r="I38" i="39"/>
  <c r="J40" i="39"/>
  <c r="I40" i="39"/>
  <c r="J42" i="39"/>
  <c r="I42" i="39"/>
  <c r="J44" i="39"/>
  <c r="I44" i="39"/>
  <c r="J46" i="39"/>
  <c r="I46" i="39"/>
  <c r="J48" i="39"/>
  <c r="I48" i="39"/>
  <c r="J50" i="39"/>
  <c r="I50" i="39"/>
  <c r="Q48" i="38"/>
  <c r="P48" i="38"/>
  <c r="Q44" i="38"/>
  <c r="P44" i="38"/>
  <c r="Q40" i="38"/>
  <c r="P40" i="38"/>
  <c r="Q36" i="38"/>
  <c r="P36" i="38"/>
  <c r="Q32" i="38"/>
  <c r="P32" i="38"/>
  <c r="Q22" i="38"/>
  <c r="P22" i="38"/>
  <c r="Q20" i="38"/>
  <c r="P20" i="38"/>
  <c r="Q18" i="38"/>
  <c r="P18" i="38"/>
  <c r="Q16" i="38"/>
  <c r="P16" i="38"/>
  <c r="V39" i="37"/>
  <c r="W39" i="37"/>
  <c r="V37" i="37"/>
  <c r="W37" i="37"/>
  <c r="V35" i="37"/>
  <c r="W35" i="37"/>
  <c r="V33" i="37"/>
  <c r="W33" i="37"/>
  <c r="V31" i="37"/>
  <c r="W31" i="37"/>
  <c r="AT18" i="37"/>
  <c r="AR18" i="37"/>
  <c r="AV18" i="37"/>
  <c r="AU18" i="37"/>
  <c r="AS18" i="37"/>
  <c r="AR17" i="37"/>
  <c r="AV17" i="37"/>
  <c r="AU17" i="37"/>
  <c r="AT17" i="37"/>
  <c r="AS17" i="37"/>
  <c r="AR16" i="37"/>
  <c r="AV16" i="37"/>
  <c r="AS16" i="37"/>
  <c r="AU16" i="37"/>
  <c r="AT16" i="37"/>
  <c r="AR15" i="37"/>
  <c r="AV15" i="37"/>
  <c r="AU15" i="37"/>
  <c r="AS15" i="37"/>
  <c r="AT15" i="37"/>
  <c r="AR14" i="37"/>
  <c r="AS14" i="37"/>
  <c r="AV14" i="37"/>
  <c r="AU14" i="37"/>
  <c r="AT14" i="37"/>
  <c r="AR13" i="37"/>
  <c r="AV13" i="37"/>
  <c r="AT13" i="37"/>
  <c r="AU13" i="37"/>
  <c r="AS13" i="37"/>
  <c r="AR12" i="37"/>
  <c r="AU12" i="37"/>
  <c r="AT12" i="37"/>
  <c r="AS12" i="37"/>
  <c r="AV12" i="37"/>
  <c r="AR11" i="37"/>
  <c r="AQ22" i="37"/>
  <c r="AS11" i="37"/>
  <c r="AV11" i="37"/>
  <c r="AU11" i="37"/>
  <c r="AT11" i="37"/>
  <c r="AR10" i="37"/>
  <c r="AV10" i="37"/>
  <c r="AT10" i="37"/>
  <c r="AU10" i="37"/>
  <c r="AS10" i="37"/>
  <c r="AR9" i="37"/>
  <c r="AU9" i="37"/>
  <c r="AT9" i="37"/>
  <c r="AS9" i="37"/>
  <c r="AV9" i="37"/>
  <c r="AR8" i="37"/>
  <c r="AS8" i="37"/>
  <c r="AV8" i="37"/>
  <c r="AU8" i="37"/>
  <c r="AT8" i="37"/>
  <c r="Q28" i="38"/>
  <c r="P28" i="38"/>
  <c r="J20" i="38"/>
  <c r="I20" i="38"/>
  <c r="J18" i="38"/>
  <c r="I18" i="38"/>
  <c r="J16" i="38"/>
  <c r="I16" i="38"/>
  <c r="Q14" i="38"/>
  <c r="P14" i="38"/>
  <c r="Q12" i="38"/>
  <c r="P12" i="38"/>
  <c r="Q10" i="38"/>
  <c r="P10" i="38"/>
  <c r="Q8" i="38"/>
  <c r="P8" i="38"/>
  <c r="Q6" i="38"/>
  <c r="P6" i="38"/>
  <c r="I39" i="37"/>
  <c r="H39" i="37"/>
  <c r="I37" i="37"/>
  <c r="H37" i="37"/>
  <c r="I35" i="37"/>
  <c r="H35" i="37"/>
  <c r="I33" i="37"/>
  <c r="H33" i="37"/>
  <c r="I31" i="37"/>
  <c r="H31" i="37"/>
  <c r="AL17" i="37"/>
  <c r="AK17" i="37"/>
  <c r="AJ17" i="37"/>
  <c r="AL18" i="37"/>
  <c r="AK18" i="37"/>
  <c r="AJ18" i="37"/>
  <c r="AL8" i="37"/>
  <c r="AK8" i="37"/>
  <c r="AJ8" i="37"/>
  <c r="AL11" i="37"/>
  <c r="AK11" i="37"/>
  <c r="AJ11" i="37"/>
  <c r="AL14" i="37"/>
  <c r="AK14" i="37"/>
  <c r="AJ14" i="37"/>
  <c r="AL10" i="37"/>
  <c r="AK10" i="37"/>
  <c r="AJ10" i="37"/>
  <c r="L97" i="35"/>
  <c r="K109" i="35"/>
  <c r="L109" i="35" s="1"/>
  <c r="L52" i="35"/>
  <c r="L65" i="35"/>
  <c r="AL15" i="37"/>
  <c r="AK15" i="37"/>
  <c r="AJ15" i="37"/>
  <c r="AL12" i="37"/>
  <c r="AK12" i="37"/>
  <c r="AJ12" i="37"/>
  <c r="AL9" i="37"/>
  <c r="AK9" i="37"/>
  <c r="AJ9" i="37"/>
  <c r="AL16" i="37"/>
  <c r="AK16" i="37"/>
  <c r="AJ16" i="37"/>
  <c r="E87" i="35"/>
  <c r="F87" i="35" s="1"/>
  <c r="F75" i="35"/>
  <c r="F65" i="35"/>
  <c r="F52" i="35"/>
  <c r="N103" i="33"/>
  <c r="N100" i="33"/>
  <c r="N97" i="33"/>
  <c r="N30" i="33"/>
  <c r="N82" i="33"/>
  <c r="N81" i="33"/>
  <c r="N80" i="33"/>
  <c r="N79" i="33"/>
  <c r="N78" i="33"/>
  <c r="N77" i="33"/>
  <c r="N76" i="33"/>
  <c r="N75" i="33"/>
  <c r="N38" i="33"/>
  <c r="N37" i="33"/>
  <c r="N36" i="33"/>
  <c r="N35" i="33"/>
  <c r="N34" i="33"/>
  <c r="N33" i="33"/>
  <c r="N32" i="33"/>
  <c r="N31" i="33"/>
  <c r="N102" i="33"/>
  <c r="N98" i="33"/>
  <c r="N59" i="33"/>
  <c r="N56" i="33"/>
  <c r="N53" i="33"/>
  <c r="N101" i="33"/>
  <c r="N58" i="33"/>
  <c r="N55" i="33"/>
  <c r="N104" i="33"/>
  <c r="N57" i="33"/>
  <c r="N99" i="33"/>
  <c r="N54" i="33"/>
  <c r="N60" i="33"/>
  <c r="N35" i="35"/>
  <c r="N30" i="35"/>
  <c r="N36" i="35"/>
  <c r="N37" i="35"/>
  <c r="N31" i="35"/>
  <c r="N38" i="35"/>
  <c r="N32" i="35"/>
  <c r="N33" i="35"/>
  <c r="N34" i="35"/>
  <c r="N57" i="35"/>
  <c r="N52" i="35"/>
  <c r="N58" i="35"/>
  <c r="N59" i="35"/>
  <c r="N53" i="35"/>
  <c r="N60" i="35"/>
  <c r="N54" i="35"/>
  <c r="N56" i="35"/>
  <c r="N55" i="35"/>
  <c r="N82" i="35"/>
  <c r="N79" i="35"/>
  <c r="N74" i="35"/>
  <c r="N81" i="35"/>
  <c r="N75" i="35"/>
  <c r="N80" i="35"/>
  <c r="N76" i="35"/>
  <c r="N77" i="35"/>
  <c r="N78" i="35"/>
  <c r="J30" i="35"/>
  <c r="J43" i="35"/>
  <c r="J52" i="35"/>
  <c r="J65" i="35"/>
  <c r="I87" i="35"/>
  <c r="J87" i="35" s="1"/>
  <c r="J75" i="35"/>
  <c r="J97" i="35"/>
  <c r="I109" i="35"/>
  <c r="H43" i="35"/>
  <c r="H30" i="35"/>
  <c r="H65" i="35"/>
  <c r="H52" i="35"/>
  <c r="G87" i="35"/>
  <c r="H87" i="35" s="1"/>
  <c r="H75" i="35"/>
  <c r="G109" i="35"/>
  <c r="H109" i="35" s="1"/>
  <c r="H97" i="35"/>
  <c r="K114" i="30"/>
  <c r="J114" i="30"/>
  <c r="M114" i="30"/>
  <c r="L114" i="30"/>
  <c r="I114" i="30"/>
  <c r="J46" i="30"/>
  <c r="M46" i="30"/>
  <c r="L46" i="30"/>
  <c r="K46" i="30"/>
  <c r="I46" i="30"/>
  <c r="J27" i="30"/>
  <c r="M27" i="30"/>
  <c r="L27" i="30"/>
  <c r="K27" i="30"/>
  <c r="I27" i="30"/>
  <c r="M24" i="30"/>
  <c r="J24" i="30"/>
  <c r="I24" i="30"/>
  <c r="L24" i="30"/>
  <c r="K24" i="30"/>
  <c r="M30" i="30"/>
  <c r="J30" i="30"/>
  <c r="I30" i="30"/>
  <c r="L30" i="30"/>
  <c r="K30" i="30"/>
  <c r="M37" i="30"/>
  <c r="J37" i="30"/>
  <c r="I37" i="30"/>
  <c r="K37" i="30"/>
  <c r="L37" i="30"/>
  <c r="M43" i="30"/>
  <c r="J43" i="30"/>
  <c r="I43" i="30"/>
  <c r="L43" i="30"/>
  <c r="K43" i="30"/>
  <c r="M50" i="30"/>
  <c r="J50" i="30"/>
  <c r="I50" i="30"/>
  <c r="L50" i="30"/>
  <c r="K50" i="30"/>
  <c r="K56" i="30"/>
  <c r="J56" i="30"/>
  <c r="M56" i="30"/>
  <c r="L56" i="30"/>
  <c r="I56" i="30"/>
  <c r="K69" i="30"/>
  <c r="J69" i="30"/>
  <c r="M69" i="30"/>
  <c r="L69" i="30"/>
  <c r="I69" i="30"/>
  <c r="K82" i="30"/>
  <c r="J82" i="30"/>
  <c r="M82" i="30"/>
  <c r="H90" i="30"/>
  <c r="L82" i="30"/>
  <c r="I82" i="30"/>
  <c r="K95" i="30"/>
  <c r="J95" i="30"/>
  <c r="M95" i="30"/>
  <c r="L95" i="30"/>
  <c r="I95" i="30"/>
  <c r="K108" i="30"/>
  <c r="J108" i="30"/>
  <c r="M108" i="30"/>
  <c r="L108" i="30"/>
  <c r="I108" i="30"/>
  <c r="K134" i="30"/>
  <c r="J134" i="30"/>
  <c r="I134" i="30"/>
  <c r="M134" i="30"/>
  <c r="L134" i="30"/>
  <c r="K153" i="30"/>
  <c r="J153" i="30"/>
  <c r="I153" i="30"/>
  <c r="M153" i="30"/>
  <c r="L153" i="30"/>
  <c r="L10" i="30"/>
  <c r="M10" i="30"/>
  <c r="K10" i="30"/>
  <c r="I10" i="30"/>
  <c r="J10" i="30"/>
  <c r="L16" i="30"/>
  <c r="J16" i="30"/>
  <c r="I16" i="30"/>
  <c r="M16" i="30"/>
  <c r="K16" i="30"/>
  <c r="L23" i="30"/>
  <c r="I23" i="30"/>
  <c r="M23" i="30"/>
  <c r="J23" i="30"/>
  <c r="K23" i="30"/>
  <c r="L29" i="30"/>
  <c r="I29" i="30"/>
  <c r="M29" i="30"/>
  <c r="K29" i="30"/>
  <c r="J29" i="30"/>
  <c r="L36" i="30"/>
  <c r="I36" i="30"/>
  <c r="M36" i="30"/>
  <c r="K36" i="30"/>
  <c r="J36" i="30"/>
  <c r="L42" i="30"/>
  <c r="I42" i="30"/>
  <c r="M42" i="30"/>
  <c r="J42" i="30"/>
  <c r="K42" i="30"/>
  <c r="M53" i="30"/>
  <c r="J53" i="30"/>
  <c r="I53" i="30"/>
  <c r="K53" i="30"/>
  <c r="L53" i="30"/>
  <c r="J55" i="30"/>
  <c r="I55" i="30"/>
  <c r="L55" i="30"/>
  <c r="K55" i="30"/>
  <c r="M55" i="30"/>
  <c r="J68" i="30"/>
  <c r="I68" i="30"/>
  <c r="H76" i="30"/>
  <c r="L68" i="30"/>
  <c r="K68" i="30"/>
  <c r="M68" i="30"/>
  <c r="J81" i="30"/>
  <c r="I81" i="30"/>
  <c r="L81" i="30"/>
  <c r="K81" i="30"/>
  <c r="M81" i="30"/>
  <c r="J94" i="30"/>
  <c r="I94" i="30"/>
  <c r="L94" i="30"/>
  <c r="K94" i="30"/>
  <c r="M94" i="30"/>
  <c r="J107" i="30"/>
  <c r="I107" i="30"/>
  <c r="L107" i="30"/>
  <c r="K107" i="30"/>
  <c r="M107" i="30"/>
  <c r="M136" i="30"/>
  <c r="L136" i="30"/>
  <c r="K136" i="30"/>
  <c r="I136" i="30"/>
  <c r="J136" i="30"/>
  <c r="M155" i="30"/>
  <c r="L155" i="30"/>
  <c r="K155" i="30"/>
  <c r="I155" i="30"/>
  <c r="J155" i="30"/>
  <c r="K22" i="30"/>
  <c r="M22" i="30"/>
  <c r="L22" i="30"/>
  <c r="J22" i="30"/>
  <c r="I22" i="30"/>
  <c r="K28" i="30"/>
  <c r="M28" i="30"/>
  <c r="L28" i="30"/>
  <c r="I28" i="30"/>
  <c r="J28" i="30"/>
  <c r="K41" i="30"/>
  <c r="M41" i="30"/>
  <c r="L41" i="30"/>
  <c r="J41" i="30"/>
  <c r="I41" i="30"/>
  <c r="K47" i="30"/>
  <c r="M47" i="30"/>
  <c r="L47" i="30"/>
  <c r="I47" i="30"/>
  <c r="J47" i="30"/>
  <c r="M65" i="30"/>
  <c r="L65" i="30"/>
  <c r="I65" i="30"/>
  <c r="K65" i="30"/>
  <c r="J65" i="30"/>
  <c r="M78" i="30"/>
  <c r="L78" i="30"/>
  <c r="I78" i="30"/>
  <c r="K78" i="30"/>
  <c r="J78" i="30"/>
  <c r="M103" i="30"/>
  <c r="L103" i="30"/>
  <c r="I103" i="30"/>
  <c r="K103" i="30"/>
  <c r="J103" i="30"/>
  <c r="M116" i="30"/>
  <c r="L116" i="30"/>
  <c r="I116" i="30"/>
  <c r="K116" i="30"/>
  <c r="J116" i="30"/>
  <c r="K127" i="30"/>
  <c r="J127" i="30"/>
  <c r="I127" i="30"/>
  <c r="M127" i="30"/>
  <c r="L127" i="30"/>
  <c r="J61" i="30"/>
  <c r="I61" i="30"/>
  <c r="L61" i="30"/>
  <c r="K61" i="30"/>
  <c r="M61" i="30"/>
  <c r="J74" i="30"/>
  <c r="I74" i="30"/>
  <c r="L74" i="30"/>
  <c r="K74" i="30"/>
  <c r="M74" i="30"/>
  <c r="J87" i="30"/>
  <c r="I87" i="30"/>
  <c r="L87" i="30"/>
  <c r="K87" i="30"/>
  <c r="M87" i="30"/>
  <c r="J100" i="30"/>
  <c r="I100" i="30"/>
  <c r="L100" i="30"/>
  <c r="K100" i="30"/>
  <c r="M100" i="30"/>
  <c r="J113" i="30"/>
  <c r="I113" i="30"/>
  <c r="L113" i="30"/>
  <c r="K113" i="30"/>
  <c r="M113" i="30"/>
  <c r="K121" i="30"/>
  <c r="J121" i="30"/>
  <c r="I121" i="30"/>
  <c r="M121" i="30"/>
  <c r="L121" i="30"/>
  <c r="K140" i="30"/>
  <c r="J140" i="30"/>
  <c r="I140" i="30"/>
  <c r="M140" i="30"/>
  <c r="L140" i="30"/>
  <c r="K159" i="30"/>
  <c r="J159" i="30"/>
  <c r="I159" i="30"/>
  <c r="M159" i="30"/>
  <c r="L159" i="30"/>
  <c r="J12" i="30"/>
  <c r="I12" i="30"/>
  <c r="M12" i="30"/>
  <c r="L12" i="30"/>
  <c r="H20" i="30"/>
  <c r="K12" i="30"/>
  <c r="K18" i="30"/>
  <c r="J18" i="30"/>
  <c r="I18" i="30"/>
  <c r="M18" i="30"/>
  <c r="L18" i="30"/>
  <c r="K25" i="30"/>
  <c r="J25" i="30"/>
  <c r="I25" i="30"/>
  <c r="M25" i="30"/>
  <c r="L25" i="30"/>
  <c r="K31" i="30"/>
  <c r="J31" i="30"/>
  <c r="I31" i="30"/>
  <c r="L31" i="30"/>
  <c r="M31" i="30"/>
  <c r="K38" i="30"/>
  <c r="J38" i="30"/>
  <c r="I38" i="30"/>
  <c r="M38" i="30"/>
  <c r="L38" i="30"/>
  <c r="K44" i="30"/>
  <c r="J44" i="30"/>
  <c r="I44" i="30"/>
  <c r="M44" i="30"/>
  <c r="L44" i="30"/>
  <c r="K51" i="30"/>
  <c r="J51" i="30"/>
  <c r="I51" i="30"/>
  <c r="L51" i="30"/>
  <c r="M51" i="30"/>
  <c r="M58" i="30"/>
  <c r="L58" i="30"/>
  <c r="I58" i="30"/>
  <c r="K58" i="30"/>
  <c r="J58" i="30"/>
  <c r="M71" i="30"/>
  <c r="L71" i="30"/>
  <c r="I71" i="30"/>
  <c r="K71" i="30"/>
  <c r="J71" i="30"/>
  <c r="M84" i="30"/>
  <c r="L84" i="30"/>
  <c r="I84" i="30"/>
  <c r="K84" i="30"/>
  <c r="J84" i="30"/>
  <c r="M97" i="30"/>
  <c r="L97" i="30"/>
  <c r="I97" i="30"/>
  <c r="K97" i="30"/>
  <c r="J97" i="30"/>
  <c r="M110" i="30"/>
  <c r="H118" i="30"/>
  <c r="L110" i="30"/>
  <c r="I110" i="30"/>
  <c r="K110" i="30"/>
  <c r="J110" i="30"/>
  <c r="M123" i="30"/>
  <c r="L123" i="30"/>
  <c r="K123" i="30"/>
  <c r="I123" i="30"/>
  <c r="J123" i="30"/>
  <c r="M142" i="30"/>
  <c r="L142" i="30"/>
  <c r="K142" i="30"/>
  <c r="I142" i="30"/>
  <c r="J142" i="30"/>
  <c r="L57" i="30"/>
  <c r="K57" i="30"/>
  <c r="M57" i="30"/>
  <c r="J57" i="30"/>
  <c r="I57" i="30"/>
  <c r="L64" i="30"/>
  <c r="K64" i="30"/>
  <c r="M64" i="30"/>
  <c r="J64" i="30"/>
  <c r="I64" i="30"/>
  <c r="L70" i="30"/>
  <c r="K70" i="30"/>
  <c r="M70" i="30"/>
  <c r="J70" i="30"/>
  <c r="I70" i="30"/>
  <c r="L83" i="30"/>
  <c r="K83" i="30"/>
  <c r="M83" i="30"/>
  <c r="J83" i="30"/>
  <c r="I83" i="30"/>
  <c r="L89" i="30"/>
  <c r="K89" i="30"/>
  <c r="M89" i="30"/>
  <c r="J89" i="30"/>
  <c r="I89" i="30"/>
  <c r="H104" i="30"/>
  <c r="L96" i="30"/>
  <c r="K96" i="30"/>
  <c r="M96" i="30"/>
  <c r="J96" i="30"/>
  <c r="I96" i="30"/>
  <c r="L102" i="30"/>
  <c r="K102" i="30"/>
  <c r="M102" i="30"/>
  <c r="J102" i="30"/>
  <c r="I102" i="30"/>
  <c r="L109" i="30"/>
  <c r="K109" i="30"/>
  <c r="M109" i="30"/>
  <c r="J109" i="30"/>
  <c r="I109" i="30"/>
  <c r="L115" i="30"/>
  <c r="K115" i="30"/>
  <c r="M115" i="30"/>
  <c r="J115" i="30"/>
  <c r="I115" i="30"/>
  <c r="L122" i="30"/>
  <c r="K122" i="30"/>
  <c r="J122" i="30"/>
  <c r="I122" i="30"/>
  <c r="M122" i="30"/>
  <c r="L128" i="30"/>
  <c r="K128" i="30"/>
  <c r="J128" i="30"/>
  <c r="M128" i="30"/>
  <c r="I128" i="30"/>
  <c r="L135" i="30"/>
  <c r="K135" i="30"/>
  <c r="J135" i="30"/>
  <c r="M135" i="30"/>
  <c r="I135" i="30"/>
  <c r="L141" i="30"/>
  <c r="K141" i="30"/>
  <c r="J141" i="30"/>
  <c r="I141" i="30"/>
  <c r="M141" i="30"/>
  <c r="L148" i="30"/>
  <c r="K148" i="30"/>
  <c r="J148" i="30"/>
  <c r="M148" i="30"/>
  <c r="I148" i="30"/>
  <c r="L154" i="30"/>
  <c r="K154" i="30"/>
  <c r="J154" i="30"/>
  <c r="M154" i="30"/>
  <c r="I154" i="30"/>
  <c r="J120" i="30"/>
  <c r="I120" i="30"/>
  <c r="L120" i="30"/>
  <c r="M120" i="30"/>
  <c r="K120" i="30"/>
  <c r="J126" i="30"/>
  <c r="I126" i="30"/>
  <c r="L126" i="30"/>
  <c r="K126" i="30"/>
  <c r="M126" i="30"/>
  <c r="J139" i="30"/>
  <c r="I139" i="30"/>
  <c r="L139" i="30"/>
  <c r="M139" i="30"/>
  <c r="K139" i="30"/>
  <c r="J145" i="30"/>
  <c r="I145" i="30"/>
  <c r="L145" i="30"/>
  <c r="K145" i="30"/>
  <c r="M145" i="30"/>
  <c r="J152" i="30"/>
  <c r="I152" i="30"/>
  <c r="H160" i="30"/>
  <c r="L152" i="30"/>
  <c r="M152" i="30"/>
  <c r="K152" i="30"/>
  <c r="J158" i="30"/>
  <c r="I158" i="30"/>
  <c r="L158" i="30"/>
  <c r="M158" i="30"/>
  <c r="K158" i="30"/>
  <c r="I54" i="30"/>
  <c r="K54" i="30"/>
  <c r="J54" i="30"/>
  <c r="M54" i="30"/>
  <c r="L54" i="30"/>
  <c r="H62" i="30"/>
  <c r="I60" i="30"/>
  <c r="K60" i="30"/>
  <c r="J60" i="30"/>
  <c r="M60" i="30"/>
  <c r="L60" i="30"/>
  <c r="I67" i="30"/>
  <c r="K67" i="30"/>
  <c r="M67" i="30"/>
  <c r="J67" i="30"/>
  <c r="L67" i="30"/>
  <c r="I73" i="30"/>
  <c r="K73" i="30"/>
  <c r="J73" i="30"/>
  <c r="M73" i="30"/>
  <c r="L73" i="30"/>
  <c r="I80" i="30"/>
  <c r="K80" i="30"/>
  <c r="M80" i="30"/>
  <c r="J80" i="30"/>
  <c r="L80" i="30"/>
  <c r="I86" i="30"/>
  <c r="K86" i="30"/>
  <c r="J86" i="30"/>
  <c r="M86" i="30"/>
  <c r="L86" i="30"/>
  <c r="I93" i="30"/>
  <c r="K93" i="30"/>
  <c r="M93" i="30"/>
  <c r="J93" i="30"/>
  <c r="L93" i="30"/>
  <c r="I99" i="30"/>
  <c r="K99" i="30"/>
  <c r="J99" i="30"/>
  <c r="M99" i="30"/>
  <c r="L99" i="30"/>
  <c r="I106" i="30"/>
  <c r="K106" i="30"/>
  <c r="M106" i="30"/>
  <c r="J106" i="30"/>
  <c r="L106" i="30"/>
  <c r="I112" i="30"/>
  <c r="K112" i="30"/>
  <c r="J112" i="30"/>
  <c r="M112" i="30"/>
  <c r="L112" i="30"/>
  <c r="I125" i="30"/>
  <c r="M125" i="30"/>
  <c r="K125" i="30"/>
  <c r="L125" i="30"/>
  <c r="J125" i="30"/>
  <c r="I131" i="30"/>
  <c r="M131" i="30"/>
  <c r="K131" i="30"/>
  <c r="J131" i="30"/>
  <c r="L131" i="30"/>
  <c r="I138" i="30"/>
  <c r="M138" i="30"/>
  <c r="K138" i="30"/>
  <c r="L138" i="30"/>
  <c r="H146" i="30"/>
  <c r="J138" i="30"/>
  <c r="I144" i="30"/>
  <c r="M144" i="30"/>
  <c r="K144" i="30"/>
  <c r="L144" i="30"/>
  <c r="J144" i="30"/>
  <c r="I151" i="30"/>
  <c r="M151" i="30"/>
  <c r="K151" i="30"/>
  <c r="J151" i="30"/>
  <c r="L151" i="30"/>
  <c r="I157" i="30"/>
  <c r="M157" i="30"/>
  <c r="K157" i="30"/>
  <c r="L157" i="30"/>
  <c r="J157" i="30"/>
  <c r="M59" i="30"/>
  <c r="J59" i="30"/>
  <c r="I59" i="30"/>
  <c r="L59" i="30"/>
  <c r="K59" i="30"/>
  <c r="M66" i="30"/>
  <c r="J66" i="30"/>
  <c r="L66" i="30"/>
  <c r="I66" i="30"/>
  <c r="K66" i="30"/>
  <c r="M72" i="30"/>
  <c r="J72" i="30"/>
  <c r="I72" i="30"/>
  <c r="L72" i="30"/>
  <c r="K72" i="30"/>
  <c r="M79" i="30"/>
  <c r="J79" i="30"/>
  <c r="L79" i="30"/>
  <c r="I79" i="30"/>
  <c r="K79" i="30"/>
  <c r="M85" i="30"/>
  <c r="J85" i="30"/>
  <c r="I85" i="30"/>
  <c r="L85" i="30"/>
  <c r="K85" i="30"/>
  <c r="M92" i="30"/>
  <c r="J92" i="30"/>
  <c r="L92" i="30"/>
  <c r="I92" i="30"/>
  <c r="K92" i="30"/>
  <c r="M98" i="30"/>
  <c r="J98" i="30"/>
  <c r="I98" i="30"/>
  <c r="L98" i="30"/>
  <c r="K98" i="30"/>
  <c r="M111" i="30"/>
  <c r="J111" i="30"/>
  <c r="I111" i="30"/>
  <c r="L111" i="30"/>
  <c r="K111" i="30"/>
  <c r="M117" i="30"/>
  <c r="J117" i="30"/>
  <c r="L117" i="30"/>
  <c r="I117" i="30"/>
  <c r="K117" i="30"/>
  <c r="M124" i="30"/>
  <c r="H132" i="30"/>
  <c r="L124" i="30"/>
  <c r="J124" i="30"/>
  <c r="K124" i="30"/>
  <c r="I124" i="30"/>
  <c r="M130" i="30"/>
  <c r="L130" i="30"/>
  <c r="J130" i="30"/>
  <c r="K130" i="30"/>
  <c r="I130" i="30"/>
  <c r="M137" i="30"/>
  <c r="L137" i="30"/>
  <c r="J137" i="30"/>
  <c r="I137" i="30"/>
  <c r="K137" i="30"/>
  <c r="M143" i="30"/>
  <c r="L143" i="30"/>
  <c r="J143" i="30"/>
  <c r="K143" i="30"/>
  <c r="I143" i="30"/>
  <c r="M150" i="30"/>
  <c r="L150" i="30"/>
  <c r="J150" i="30"/>
  <c r="K150" i="30"/>
  <c r="I150" i="30"/>
  <c r="M156" i="30"/>
  <c r="L156" i="30"/>
  <c r="J156" i="30"/>
  <c r="I156" i="30"/>
  <c r="K156" i="30"/>
  <c r="J33" i="30"/>
  <c r="M33" i="30"/>
  <c r="L33" i="30"/>
  <c r="K33" i="30"/>
  <c r="I33" i="30"/>
  <c r="K15" i="30"/>
  <c r="M15" i="30"/>
  <c r="L15" i="30"/>
  <c r="J15" i="30"/>
  <c r="I15" i="30"/>
  <c r="M149" i="30"/>
  <c r="L149" i="30"/>
  <c r="K149" i="30"/>
  <c r="I149" i="30"/>
  <c r="J149" i="30"/>
  <c r="K75" i="30"/>
  <c r="J75" i="30"/>
  <c r="M75" i="30"/>
  <c r="L75" i="30"/>
  <c r="I75" i="30"/>
  <c r="I45" i="30"/>
  <c r="L45" i="30"/>
  <c r="K45" i="30"/>
  <c r="J45" i="30"/>
  <c r="M45" i="30"/>
  <c r="I26" i="30"/>
  <c r="H34" i="30"/>
  <c r="L26" i="30"/>
  <c r="K26" i="30"/>
  <c r="J26" i="30"/>
  <c r="M26" i="30"/>
  <c r="K88" i="30"/>
  <c r="J88" i="30"/>
  <c r="M88" i="30"/>
  <c r="L88" i="30"/>
  <c r="I88" i="30"/>
  <c r="J40" i="30"/>
  <c r="M40" i="30"/>
  <c r="H48" i="30"/>
  <c r="L40" i="30"/>
  <c r="K40" i="30"/>
  <c r="I40" i="30"/>
  <c r="I13" i="30"/>
  <c r="K13" i="30"/>
  <c r="L13" i="30"/>
  <c r="J13" i="30"/>
  <c r="M13" i="30"/>
  <c r="K9" i="30"/>
  <c r="M9" i="30"/>
  <c r="J9" i="30"/>
  <c r="I9" i="30"/>
  <c r="L9" i="30"/>
  <c r="I111" i="29"/>
  <c r="K111" i="29"/>
  <c r="J111" i="29"/>
  <c r="J86" i="29"/>
  <c r="I86" i="29"/>
  <c r="K86" i="29"/>
  <c r="J82" i="29"/>
  <c r="I82" i="29"/>
  <c r="K82" i="29"/>
  <c r="H90" i="29"/>
  <c r="J78" i="29"/>
  <c r="I78" i="29"/>
  <c r="K78" i="29"/>
  <c r="J73" i="29"/>
  <c r="I73" i="29"/>
  <c r="K73" i="29"/>
  <c r="J69" i="29"/>
  <c r="I69" i="29"/>
  <c r="K69" i="29"/>
  <c r="J65" i="29"/>
  <c r="I65" i="29"/>
  <c r="K65" i="29"/>
  <c r="J60" i="29"/>
  <c r="I60" i="29"/>
  <c r="K60" i="29"/>
  <c r="J56" i="29"/>
  <c r="I56" i="29"/>
  <c r="K56" i="29"/>
  <c r="J52" i="29"/>
  <c r="I52" i="29"/>
  <c r="K52" i="29"/>
  <c r="J47" i="29"/>
  <c r="I47" i="29"/>
  <c r="K47" i="29"/>
  <c r="J43" i="29"/>
  <c r="I43" i="29"/>
  <c r="K43" i="29"/>
  <c r="J39" i="29"/>
  <c r="I39" i="29"/>
  <c r="K39" i="29"/>
  <c r="J30" i="29"/>
  <c r="I30" i="29"/>
  <c r="K30" i="29"/>
  <c r="J26" i="29"/>
  <c r="I26" i="29"/>
  <c r="K26" i="29"/>
  <c r="H34" i="29"/>
  <c r="J22" i="29"/>
  <c r="I22" i="29"/>
  <c r="K22" i="29"/>
  <c r="J17" i="29"/>
  <c r="I17" i="29"/>
  <c r="K17" i="29"/>
  <c r="J13" i="29"/>
  <c r="I13" i="29"/>
  <c r="K13" i="29"/>
  <c r="J9" i="29"/>
  <c r="I9" i="29"/>
  <c r="K9" i="29"/>
  <c r="I94" i="29"/>
  <c r="K94" i="29"/>
  <c r="J94" i="29"/>
  <c r="K88" i="28"/>
  <c r="J88" i="28"/>
  <c r="I88" i="28"/>
  <c r="K86" i="28"/>
  <c r="J86" i="28"/>
  <c r="I86" i="28"/>
  <c r="K84" i="28"/>
  <c r="J84" i="28"/>
  <c r="I84" i="28"/>
  <c r="H90" i="28"/>
  <c r="K82" i="28"/>
  <c r="J82" i="28"/>
  <c r="I82" i="28"/>
  <c r="K80" i="28"/>
  <c r="J80" i="28"/>
  <c r="I80" i="28"/>
  <c r="K78" i="28"/>
  <c r="J78" i="28"/>
  <c r="I78" i="28"/>
  <c r="K75" i="28"/>
  <c r="J75" i="28"/>
  <c r="I75" i="28"/>
  <c r="K73" i="28"/>
  <c r="J73" i="28"/>
  <c r="I73" i="28"/>
  <c r="K71" i="28"/>
  <c r="J71" i="28"/>
  <c r="I71" i="28"/>
  <c r="K69" i="28"/>
  <c r="J69" i="28"/>
  <c r="I69" i="28"/>
  <c r="K67" i="28"/>
  <c r="J67" i="28"/>
  <c r="I67" i="28"/>
  <c r="K65" i="28"/>
  <c r="J65" i="28"/>
  <c r="I65" i="28"/>
  <c r="K60" i="28"/>
  <c r="J60" i="28"/>
  <c r="I60" i="28"/>
  <c r="K58" i="28"/>
  <c r="J58" i="28"/>
  <c r="I58" i="28"/>
  <c r="K56" i="28"/>
  <c r="J56" i="28"/>
  <c r="I56" i="28"/>
  <c r="K54" i="28"/>
  <c r="J54" i="28"/>
  <c r="H62" i="28"/>
  <c r="I54" i="28"/>
  <c r="K52" i="28"/>
  <c r="J52" i="28"/>
  <c r="I52" i="28"/>
  <c r="K50" i="28"/>
  <c r="J50" i="28"/>
  <c r="I50" i="28"/>
  <c r="K47" i="28"/>
  <c r="J47" i="28"/>
  <c r="I47" i="28"/>
  <c r="K45" i="28"/>
  <c r="J45" i="28"/>
  <c r="I45" i="28"/>
  <c r="K43" i="28"/>
  <c r="J43" i="28"/>
  <c r="I43" i="28"/>
  <c r="K41" i="28"/>
  <c r="J41" i="28"/>
  <c r="I41" i="28"/>
  <c r="K39" i="28"/>
  <c r="J39" i="28"/>
  <c r="I39" i="28"/>
  <c r="K37" i="28"/>
  <c r="J37" i="28"/>
  <c r="I37" i="28"/>
  <c r="K32" i="28"/>
  <c r="J32" i="28"/>
  <c r="I32" i="28"/>
  <c r="K30" i="28"/>
  <c r="J30" i="28"/>
  <c r="I30" i="28"/>
  <c r="K28" i="28"/>
  <c r="J28" i="28"/>
  <c r="I28" i="28"/>
  <c r="K26" i="28"/>
  <c r="J26" i="28"/>
  <c r="H34" i="28"/>
  <c r="I26" i="28"/>
  <c r="K24" i="28"/>
  <c r="J24" i="28"/>
  <c r="I24" i="28"/>
  <c r="K22" i="28"/>
  <c r="J22" i="28"/>
  <c r="I22" i="28"/>
  <c r="K19" i="28"/>
  <c r="J19" i="28"/>
  <c r="I19" i="28"/>
  <c r="K17" i="28"/>
  <c r="J17" i="28"/>
  <c r="I17" i="28"/>
  <c r="K15" i="28"/>
  <c r="J15" i="28"/>
  <c r="I15" i="28"/>
  <c r="K13" i="28"/>
  <c r="J13" i="28"/>
  <c r="I13" i="28"/>
  <c r="K11" i="28"/>
  <c r="J11" i="28"/>
  <c r="I11" i="28"/>
  <c r="K9" i="28"/>
  <c r="J9" i="28"/>
  <c r="I9" i="28"/>
  <c r="J93" i="28"/>
  <c r="K93" i="28"/>
  <c r="I93" i="28"/>
  <c r="J95" i="28"/>
  <c r="K95" i="28"/>
  <c r="I95" i="28"/>
  <c r="J97" i="28"/>
  <c r="K97" i="28"/>
  <c r="I97" i="28"/>
  <c r="J99" i="28"/>
  <c r="K99" i="28"/>
  <c r="I99" i="28"/>
  <c r="J101" i="28"/>
  <c r="K101" i="28"/>
  <c r="I101" i="28"/>
  <c r="J103" i="28"/>
  <c r="K103" i="28"/>
  <c r="I103" i="28"/>
  <c r="J106" i="28"/>
  <c r="K106" i="28"/>
  <c r="I106" i="28"/>
  <c r="J108" i="28"/>
  <c r="K108" i="28"/>
  <c r="I108" i="28"/>
  <c r="J110" i="28"/>
  <c r="H118" i="28"/>
  <c r="K110" i="28"/>
  <c r="I110" i="28"/>
  <c r="J112" i="28"/>
  <c r="K112" i="28"/>
  <c r="I112" i="28"/>
  <c r="J114" i="28"/>
  <c r="K114" i="28"/>
  <c r="I114" i="28"/>
  <c r="J116" i="28"/>
  <c r="K116" i="28"/>
  <c r="I116" i="28"/>
  <c r="J121" i="28"/>
  <c r="K121" i="28"/>
  <c r="I121" i="28"/>
  <c r="J123" i="28"/>
  <c r="K123" i="28"/>
  <c r="I123" i="28"/>
  <c r="J125" i="28"/>
  <c r="K125" i="28"/>
  <c r="I125" i="28"/>
  <c r="J127" i="28"/>
  <c r="K127" i="28"/>
  <c r="I127" i="28"/>
  <c r="J129" i="28"/>
  <c r="K129" i="28"/>
  <c r="I129" i="28"/>
  <c r="J131" i="28"/>
  <c r="K131" i="28"/>
  <c r="I131" i="28"/>
  <c r="J134" i="28"/>
  <c r="K134" i="28"/>
  <c r="I134" i="28"/>
  <c r="J136" i="28"/>
  <c r="K136" i="28"/>
  <c r="I136" i="28"/>
  <c r="J138" i="28"/>
  <c r="H146" i="28"/>
  <c r="K138" i="28"/>
  <c r="I138" i="28"/>
  <c r="J140" i="28"/>
  <c r="K140" i="28"/>
  <c r="I140" i="28"/>
  <c r="J142" i="28"/>
  <c r="K142" i="28"/>
  <c r="I142" i="28"/>
  <c r="J144" i="28"/>
  <c r="K144" i="28"/>
  <c r="I144" i="28"/>
  <c r="J149" i="28"/>
  <c r="K149" i="28"/>
  <c r="I149" i="28"/>
  <c r="J151" i="28"/>
  <c r="K151" i="28"/>
  <c r="I151" i="28"/>
  <c r="J153" i="28"/>
  <c r="K153" i="28"/>
  <c r="I153" i="28"/>
  <c r="J155" i="28"/>
  <c r="K155" i="28"/>
  <c r="I155" i="28"/>
  <c r="J157" i="28"/>
  <c r="K157" i="28"/>
  <c r="I157" i="28"/>
  <c r="J159" i="28"/>
  <c r="K159" i="28"/>
  <c r="I159" i="28"/>
  <c r="I98" i="29"/>
  <c r="K98" i="29"/>
  <c r="J98" i="29"/>
  <c r="J88" i="29"/>
  <c r="I88" i="29"/>
  <c r="K88" i="29"/>
  <c r="J84" i="29"/>
  <c r="I84" i="29"/>
  <c r="K84" i="29"/>
  <c r="J80" i="29"/>
  <c r="I80" i="29"/>
  <c r="K80" i="29"/>
  <c r="J75" i="29"/>
  <c r="I75" i="29"/>
  <c r="K75" i="29"/>
  <c r="J71" i="29"/>
  <c r="I71" i="29"/>
  <c r="K71" i="29"/>
  <c r="J67" i="29"/>
  <c r="I67" i="29"/>
  <c r="K67" i="29"/>
  <c r="J58" i="29"/>
  <c r="I58" i="29"/>
  <c r="K58" i="29"/>
  <c r="J54" i="29"/>
  <c r="I54" i="29"/>
  <c r="K54" i="29"/>
  <c r="H62" i="29"/>
  <c r="J50" i="29"/>
  <c r="I50" i="29"/>
  <c r="K50" i="29"/>
  <c r="J45" i="29"/>
  <c r="I45" i="29"/>
  <c r="K45" i="29"/>
  <c r="J41" i="29"/>
  <c r="I41" i="29"/>
  <c r="K41" i="29"/>
  <c r="J37" i="29"/>
  <c r="I37" i="29"/>
  <c r="K37" i="29"/>
  <c r="J32" i="29"/>
  <c r="I32" i="29"/>
  <c r="K32" i="29"/>
  <c r="J28" i="29"/>
  <c r="I28" i="29"/>
  <c r="K28" i="29"/>
  <c r="J24" i="29"/>
  <c r="I24" i="29"/>
  <c r="K24" i="29"/>
  <c r="J19" i="29"/>
  <c r="I19" i="29"/>
  <c r="K19" i="29"/>
  <c r="J15" i="29"/>
  <c r="I15" i="29"/>
  <c r="K15" i="29"/>
  <c r="J11" i="29"/>
  <c r="I11" i="29"/>
  <c r="K11" i="29"/>
  <c r="J8" i="29"/>
  <c r="I8" i="29"/>
  <c r="K8" i="29"/>
  <c r="J10" i="29"/>
  <c r="I10" i="29"/>
  <c r="K10" i="29"/>
  <c r="J12" i="29"/>
  <c r="I12" i="29"/>
  <c r="H20" i="29"/>
  <c r="K12" i="29"/>
  <c r="J14" i="29"/>
  <c r="I14" i="29"/>
  <c r="K14" i="29"/>
  <c r="J16" i="29"/>
  <c r="I16" i="29"/>
  <c r="K16" i="29"/>
  <c r="J18" i="29"/>
  <c r="I18" i="29"/>
  <c r="K18" i="29"/>
  <c r="J23" i="29"/>
  <c r="I23" i="29"/>
  <c r="K23" i="29"/>
  <c r="J25" i="29"/>
  <c r="I25" i="29"/>
  <c r="K25" i="29"/>
  <c r="J27" i="29"/>
  <c r="I27" i="29"/>
  <c r="K27" i="29"/>
  <c r="J29" i="29"/>
  <c r="I29" i="29"/>
  <c r="K29" i="29"/>
  <c r="J31" i="29"/>
  <c r="I31" i="29"/>
  <c r="K31" i="29"/>
  <c r="J33" i="29"/>
  <c r="I33" i="29"/>
  <c r="K33" i="29"/>
  <c r="J36" i="29"/>
  <c r="I36" i="29"/>
  <c r="K36" i="29"/>
  <c r="J38" i="29"/>
  <c r="I38" i="29"/>
  <c r="K38" i="29"/>
  <c r="J40" i="29"/>
  <c r="I40" i="29"/>
  <c r="H48" i="29"/>
  <c r="K40" i="29"/>
  <c r="J42" i="29"/>
  <c r="I42" i="29"/>
  <c r="K42" i="29"/>
  <c r="J44" i="29"/>
  <c r="I44" i="29"/>
  <c r="K44" i="29"/>
  <c r="J46" i="29"/>
  <c r="I46" i="29"/>
  <c r="K46" i="29"/>
  <c r="J51" i="29"/>
  <c r="I51" i="29"/>
  <c r="K51" i="29"/>
  <c r="J53" i="29"/>
  <c r="I53" i="29"/>
  <c r="K53" i="29"/>
  <c r="J55" i="29"/>
  <c r="I55" i="29"/>
  <c r="K55" i="29"/>
  <c r="J57" i="29"/>
  <c r="I57" i="29"/>
  <c r="K57" i="29"/>
  <c r="J59" i="29"/>
  <c r="I59" i="29"/>
  <c r="K59" i="29"/>
  <c r="J61" i="29"/>
  <c r="I61" i="29"/>
  <c r="K61" i="29"/>
  <c r="J64" i="29"/>
  <c r="I64" i="29"/>
  <c r="K64" i="29"/>
  <c r="J66" i="29"/>
  <c r="I66" i="29"/>
  <c r="K66" i="29"/>
  <c r="J68" i="29"/>
  <c r="I68" i="29"/>
  <c r="H76" i="29"/>
  <c r="K68" i="29"/>
  <c r="J70" i="29"/>
  <c r="I70" i="29"/>
  <c r="K70" i="29"/>
  <c r="J72" i="29"/>
  <c r="I72" i="29"/>
  <c r="K72" i="29"/>
  <c r="J74" i="29"/>
  <c r="I74" i="29"/>
  <c r="K74" i="29"/>
  <c r="J79" i="29"/>
  <c r="I79" i="29"/>
  <c r="K79" i="29"/>
  <c r="J81" i="29"/>
  <c r="I81" i="29"/>
  <c r="K81" i="29"/>
  <c r="J83" i="29"/>
  <c r="I83" i="29"/>
  <c r="K83" i="29"/>
  <c r="J85" i="29"/>
  <c r="I85" i="29"/>
  <c r="K85" i="29"/>
  <c r="J87" i="29"/>
  <c r="I87" i="29"/>
  <c r="K87" i="29"/>
  <c r="J89" i="29"/>
  <c r="I89" i="29"/>
  <c r="K89" i="29"/>
  <c r="I92" i="29"/>
  <c r="K92" i="29"/>
  <c r="J92" i="29"/>
  <c r="I96" i="29"/>
  <c r="K96" i="29"/>
  <c r="J96" i="29"/>
  <c r="H104" i="29"/>
  <c r="I100" i="29"/>
  <c r="K100" i="29"/>
  <c r="J100" i="29"/>
  <c r="I109" i="29"/>
  <c r="K109" i="29"/>
  <c r="J109" i="29"/>
  <c r="I113" i="29"/>
  <c r="K113" i="29"/>
  <c r="J113" i="29"/>
  <c r="I117" i="29"/>
  <c r="K117" i="29"/>
  <c r="J117" i="29"/>
  <c r="K93" i="29"/>
  <c r="I93" i="29"/>
  <c r="J93" i="29"/>
  <c r="K97" i="29"/>
  <c r="I97" i="29"/>
  <c r="J97" i="29"/>
  <c r="K101" i="29"/>
  <c r="I101" i="29"/>
  <c r="J101" i="29"/>
  <c r="K106" i="29"/>
  <c r="I106" i="29"/>
  <c r="J106" i="29"/>
  <c r="K110" i="29"/>
  <c r="I110" i="29"/>
  <c r="H118" i="29"/>
  <c r="J110" i="29"/>
  <c r="K114" i="29"/>
  <c r="I114" i="29"/>
  <c r="J114" i="29"/>
  <c r="I120" i="29"/>
  <c r="J120" i="29"/>
  <c r="K120" i="29"/>
  <c r="J121" i="29"/>
  <c r="I121" i="29"/>
  <c r="K121" i="29"/>
  <c r="I122" i="29"/>
  <c r="J122" i="29"/>
  <c r="K122" i="29"/>
  <c r="J123" i="29"/>
  <c r="I123" i="29"/>
  <c r="K123" i="29"/>
  <c r="I124" i="29"/>
  <c r="J124" i="29"/>
  <c r="H132" i="29"/>
  <c r="K124" i="29"/>
  <c r="J125" i="29"/>
  <c r="I125" i="29"/>
  <c r="K125" i="29"/>
  <c r="I126" i="29"/>
  <c r="J126" i="29"/>
  <c r="K126" i="29"/>
  <c r="J127" i="29"/>
  <c r="I127" i="29"/>
  <c r="K127" i="29"/>
  <c r="I128" i="29"/>
  <c r="J128" i="29"/>
  <c r="K128" i="29"/>
  <c r="J129" i="29"/>
  <c r="I129" i="29"/>
  <c r="K129" i="29"/>
  <c r="I130" i="29"/>
  <c r="J130" i="29"/>
  <c r="K130" i="29"/>
  <c r="J131" i="29"/>
  <c r="I131" i="29"/>
  <c r="K131" i="29"/>
  <c r="J134" i="29"/>
  <c r="I134" i="29"/>
  <c r="K134" i="29"/>
  <c r="I135" i="29"/>
  <c r="J135" i="29"/>
  <c r="K135" i="29"/>
  <c r="J136" i="29"/>
  <c r="I136" i="29"/>
  <c r="K136" i="29"/>
  <c r="I137" i="29"/>
  <c r="J137" i="29"/>
  <c r="K137" i="29"/>
  <c r="J138" i="29"/>
  <c r="I138" i="29"/>
  <c r="H146" i="29"/>
  <c r="K138" i="29"/>
  <c r="I139" i="29"/>
  <c r="J139" i="29"/>
  <c r="K139" i="29"/>
  <c r="J140" i="29"/>
  <c r="I140" i="29"/>
  <c r="K140" i="29"/>
  <c r="I141" i="29"/>
  <c r="J141" i="29"/>
  <c r="K141" i="29"/>
  <c r="J142" i="29"/>
  <c r="I142" i="29"/>
  <c r="K142" i="29"/>
  <c r="I143" i="29"/>
  <c r="J143" i="29"/>
  <c r="K143" i="29"/>
  <c r="J144" i="29"/>
  <c r="I144" i="29"/>
  <c r="K144" i="29"/>
  <c r="I145" i="29"/>
  <c r="J145" i="29"/>
  <c r="K145" i="29"/>
  <c r="I148" i="29"/>
  <c r="J148" i="29"/>
  <c r="K148" i="29"/>
  <c r="J149" i="29"/>
  <c r="I149" i="29"/>
  <c r="K149" i="29"/>
  <c r="I150" i="29"/>
  <c r="J150" i="29"/>
  <c r="K150" i="29"/>
  <c r="J151" i="29"/>
  <c r="I151" i="29"/>
  <c r="K151" i="29"/>
  <c r="I152" i="29"/>
  <c r="J152" i="29"/>
  <c r="H160" i="29"/>
  <c r="K152" i="29"/>
  <c r="J153" i="29"/>
  <c r="I153" i="29"/>
  <c r="K153" i="29"/>
  <c r="I154" i="29"/>
  <c r="J154" i="29"/>
  <c r="K154" i="29"/>
  <c r="J155" i="29"/>
  <c r="I155" i="29"/>
  <c r="K155" i="29"/>
  <c r="I156" i="29"/>
  <c r="J156" i="29"/>
  <c r="K156" i="29"/>
  <c r="J157" i="29"/>
  <c r="I157" i="29"/>
  <c r="K157" i="29"/>
  <c r="I158" i="29"/>
  <c r="J158" i="29"/>
  <c r="K158" i="29"/>
  <c r="J159" i="29"/>
  <c r="I159" i="29"/>
  <c r="K159" i="29"/>
  <c r="I95" i="29"/>
  <c r="K95" i="29"/>
  <c r="J95" i="29"/>
  <c r="I99" i="29"/>
  <c r="K99" i="29"/>
  <c r="J99" i="29"/>
  <c r="I103" i="29"/>
  <c r="K103" i="29"/>
  <c r="J103" i="29"/>
  <c r="I108" i="29"/>
  <c r="K108" i="29"/>
  <c r="J108" i="29"/>
  <c r="I112" i="29"/>
  <c r="K112" i="29"/>
  <c r="J112" i="29"/>
  <c r="I116" i="29"/>
  <c r="K116" i="29"/>
  <c r="J116" i="29"/>
  <c r="K156" i="28"/>
  <c r="J156" i="28"/>
  <c r="I156" i="28"/>
  <c r="K154" i="28"/>
  <c r="J154" i="28"/>
  <c r="I154" i="28"/>
  <c r="K152" i="28"/>
  <c r="J152" i="28"/>
  <c r="I152" i="28"/>
  <c r="H160" i="28"/>
  <c r="K150" i="28"/>
  <c r="J150" i="28"/>
  <c r="I150" i="28"/>
  <c r="K148" i="28"/>
  <c r="J148" i="28"/>
  <c r="I148" i="28"/>
  <c r="K145" i="28"/>
  <c r="J145" i="28"/>
  <c r="I145" i="28"/>
  <c r="K143" i="28"/>
  <c r="J143" i="28"/>
  <c r="I143" i="28"/>
  <c r="K141" i="28"/>
  <c r="J141" i="28"/>
  <c r="I141" i="28"/>
  <c r="K139" i="28"/>
  <c r="J139" i="28"/>
  <c r="I139" i="28"/>
  <c r="K137" i="28"/>
  <c r="J137" i="28"/>
  <c r="I137" i="28"/>
  <c r="K135" i="28"/>
  <c r="J135" i="28"/>
  <c r="I135" i="28"/>
  <c r="K130" i="28"/>
  <c r="J130" i="28"/>
  <c r="I130" i="28"/>
  <c r="K128" i="28"/>
  <c r="J128" i="28"/>
  <c r="I128" i="28"/>
  <c r="K126" i="28"/>
  <c r="J126" i="28"/>
  <c r="I126" i="28"/>
  <c r="K124" i="28"/>
  <c r="J124" i="28"/>
  <c r="I124" i="28"/>
  <c r="H132" i="28"/>
  <c r="K122" i="28"/>
  <c r="J122" i="28"/>
  <c r="I122" i="28"/>
  <c r="K120" i="28"/>
  <c r="J120" i="28"/>
  <c r="I120" i="28"/>
  <c r="K117" i="28"/>
  <c r="J117" i="28"/>
  <c r="I117" i="28"/>
  <c r="K115" i="28"/>
  <c r="J115" i="28"/>
  <c r="I115" i="28"/>
  <c r="K113" i="28"/>
  <c r="J113" i="28"/>
  <c r="I113" i="28"/>
  <c r="K111" i="28"/>
  <c r="J111" i="28"/>
  <c r="I111" i="28"/>
  <c r="K109" i="28"/>
  <c r="J109" i="28"/>
  <c r="I109" i="28"/>
  <c r="K107" i="28"/>
  <c r="J107" i="28"/>
  <c r="I107" i="28"/>
  <c r="K102" i="28"/>
  <c r="J102" i="28"/>
  <c r="I102" i="28"/>
  <c r="K100" i="28"/>
  <c r="J100" i="28"/>
  <c r="I100" i="28"/>
  <c r="K98" i="28"/>
  <c r="J98" i="28"/>
  <c r="I98" i="28"/>
  <c r="K96" i="28"/>
  <c r="J96" i="28"/>
  <c r="I96" i="28"/>
  <c r="H104" i="28"/>
  <c r="K94" i="28"/>
  <c r="J94" i="28"/>
  <c r="I94" i="28"/>
  <c r="K92" i="28"/>
  <c r="J92" i="28"/>
  <c r="I92" i="28"/>
  <c r="N104" i="27"/>
  <c r="N103" i="27"/>
  <c r="N102" i="27"/>
  <c r="N101" i="27"/>
  <c r="N100" i="27"/>
  <c r="N99" i="27"/>
  <c r="N98" i="27"/>
  <c r="N97" i="27"/>
  <c r="N60" i="27"/>
  <c r="N59" i="27"/>
  <c r="N58" i="27"/>
  <c r="N57" i="27"/>
  <c r="N56" i="27"/>
  <c r="N55" i="27"/>
  <c r="N54" i="27"/>
  <c r="N53" i="27"/>
  <c r="N82" i="27"/>
  <c r="N81" i="27"/>
  <c r="N80" i="27"/>
  <c r="N79" i="27"/>
  <c r="N78" i="27"/>
  <c r="N77" i="27"/>
  <c r="N76" i="27"/>
  <c r="N75" i="27"/>
  <c r="N38" i="27"/>
  <c r="N37" i="27"/>
  <c r="N36" i="27"/>
  <c r="N35" i="27"/>
  <c r="N34" i="27"/>
  <c r="N33" i="27"/>
  <c r="N32" i="27"/>
  <c r="N31" i="27"/>
  <c r="K95" i="27"/>
  <c r="K51" i="27"/>
  <c r="K73" i="27"/>
  <c r="N74" i="27" s="1"/>
  <c r="K29" i="27"/>
  <c r="N30" i="27" s="1"/>
  <c r="I7" i="27"/>
  <c r="L8" i="27" s="1"/>
  <c r="N8" i="27"/>
  <c r="L85" i="26"/>
  <c r="L84" i="26"/>
  <c r="L83" i="26"/>
  <c r="L82" i="26"/>
  <c r="L81" i="26"/>
  <c r="L80" i="26"/>
  <c r="L79" i="26"/>
  <c r="L78" i="26"/>
  <c r="L77" i="26"/>
  <c r="L76" i="26"/>
  <c r="L75" i="26"/>
  <c r="L86" i="26"/>
  <c r="L63" i="26"/>
  <c r="L60" i="26"/>
  <c r="L57" i="26"/>
  <c r="L54" i="26"/>
  <c r="L87" i="26"/>
  <c r="L65" i="26"/>
  <c r="L61" i="26"/>
  <c r="L58" i="26"/>
  <c r="L55" i="26"/>
  <c r="L64" i="26"/>
  <c r="L62" i="26"/>
  <c r="L59" i="26"/>
  <c r="L56" i="26"/>
  <c r="L53" i="26"/>
  <c r="N58" i="26"/>
  <c r="N55" i="26"/>
  <c r="N59" i="26"/>
  <c r="N56" i="26"/>
  <c r="N53" i="26"/>
  <c r="N60" i="26"/>
  <c r="N57" i="26"/>
  <c r="N54" i="26"/>
  <c r="I253" i="26"/>
  <c r="I205" i="26"/>
  <c r="I139" i="26"/>
  <c r="I73" i="26"/>
  <c r="I51" i="26"/>
  <c r="I29" i="26"/>
  <c r="J8" i="26"/>
  <c r="I227" i="26"/>
  <c r="I183" i="26"/>
  <c r="I161" i="26"/>
  <c r="I117" i="26"/>
  <c r="G7" i="26"/>
  <c r="I95" i="26"/>
  <c r="G162" i="21"/>
  <c r="I154" i="21"/>
  <c r="H154" i="21"/>
  <c r="I147" i="21"/>
  <c r="H147" i="21"/>
  <c r="I141" i="21"/>
  <c r="H141" i="21"/>
  <c r="I128" i="21"/>
  <c r="H128" i="21"/>
  <c r="I122" i="21"/>
  <c r="H122" i="21"/>
  <c r="I115" i="21"/>
  <c r="H115" i="21"/>
  <c r="I109" i="21"/>
  <c r="H109" i="21"/>
  <c r="I102" i="21"/>
  <c r="H102" i="21"/>
  <c r="I96" i="21"/>
  <c r="H96" i="21"/>
  <c r="I89" i="21"/>
  <c r="H89" i="21"/>
  <c r="I83" i="21"/>
  <c r="H83" i="21"/>
  <c r="I76" i="21"/>
  <c r="H76" i="21"/>
  <c r="I70" i="21"/>
  <c r="H70" i="21"/>
  <c r="G78" i="21"/>
  <c r="I63" i="21"/>
  <c r="H63" i="21"/>
  <c r="I57" i="21"/>
  <c r="H57" i="21"/>
  <c r="I44" i="21"/>
  <c r="H44" i="21"/>
  <c r="I38" i="21"/>
  <c r="H38" i="21"/>
  <c r="I31" i="21"/>
  <c r="H31" i="21"/>
  <c r="I25" i="21"/>
  <c r="H25" i="21"/>
  <c r="V14" i="22"/>
  <c r="X14" i="22"/>
  <c r="W14" i="22"/>
  <c r="H159" i="21"/>
  <c r="I159" i="21"/>
  <c r="H153" i="21"/>
  <c r="I153" i="21"/>
  <c r="H146" i="21"/>
  <c r="I146" i="21"/>
  <c r="H140" i="21"/>
  <c r="I140" i="21"/>
  <c r="G148" i="21"/>
  <c r="H133" i="21"/>
  <c r="I133" i="21"/>
  <c r="H127" i="21"/>
  <c r="I127" i="21"/>
  <c r="H114" i="21"/>
  <c r="I114" i="21"/>
  <c r="H108" i="21"/>
  <c r="I108" i="21"/>
  <c r="H101" i="21"/>
  <c r="I101" i="21"/>
  <c r="H95" i="21"/>
  <c r="I95" i="21"/>
  <c r="H88" i="21"/>
  <c r="I88" i="21"/>
  <c r="H82" i="21"/>
  <c r="I82" i="21"/>
  <c r="H75" i="21"/>
  <c r="I75" i="21"/>
  <c r="H69" i="21"/>
  <c r="I69" i="21"/>
  <c r="H62" i="21"/>
  <c r="I62" i="21"/>
  <c r="H56" i="21"/>
  <c r="G64" i="21"/>
  <c r="I56" i="21"/>
  <c r="H49" i="21"/>
  <c r="I49" i="21"/>
  <c r="H43" i="21"/>
  <c r="I43" i="21"/>
  <c r="H30" i="21"/>
  <c r="I30" i="21"/>
  <c r="H24" i="21"/>
  <c r="I24" i="21"/>
  <c r="H20" i="21"/>
  <c r="I20" i="21"/>
  <c r="H17" i="21"/>
  <c r="I17" i="21"/>
  <c r="H14" i="21"/>
  <c r="G22" i="21"/>
  <c r="I14" i="21"/>
  <c r="H11" i="21"/>
  <c r="I11" i="21"/>
  <c r="W19" i="22"/>
  <c r="V19" i="22"/>
  <c r="X19" i="22"/>
  <c r="U21" i="22"/>
  <c r="W13" i="22"/>
  <c r="V13" i="22"/>
  <c r="X13" i="22"/>
  <c r="I158" i="21"/>
  <c r="H158" i="21"/>
  <c r="I152" i="21"/>
  <c r="H152" i="21"/>
  <c r="I145" i="21"/>
  <c r="H145" i="21"/>
  <c r="I139" i="21"/>
  <c r="H139" i="21"/>
  <c r="I132" i="21"/>
  <c r="H132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I48" i="21"/>
  <c r="H48" i="21"/>
  <c r="G50" i="21"/>
  <c r="I42" i="21"/>
  <c r="H42" i="21"/>
  <c r="I35" i="21"/>
  <c r="H35" i="21"/>
  <c r="I29" i="21"/>
  <c r="H29" i="21"/>
  <c r="V20" i="22"/>
  <c r="W20" i="22"/>
  <c r="X20" i="22"/>
  <c r="K8" i="23"/>
  <c r="J8" i="23"/>
  <c r="I8" i="23"/>
  <c r="K9" i="23"/>
  <c r="J9" i="23"/>
  <c r="I9" i="23"/>
  <c r="K10" i="23"/>
  <c r="J10" i="23"/>
  <c r="I10" i="23"/>
  <c r="K11" i="23"/>
  <c r="J11" i="23"/>
  <c r="I11" i="23"/>
  <c r="K12" i="23"/>
  <c r="J12" i="23"/>
  <c r="I12" i="23"/>
  <c r="H20" i="23"/>
  <c r="K13" i="23"/>
  <c r="J13" i="23"/>
  <c r="I13" i="23"/>
  <c r="K14" i="23"/>
  <c r="J14" i="23"/>
  <c r="I14" i="23"/>
  <c r="K15" i="23"/>
  <c r="J15" i="23"/>
  <c r="I15" i="23"/>
  <c r="K16" i="23"/>
  <c r="J16" i="23"/>
  <c r="I16" i="23"/>
  <c r="K17" i="23"/>
  <c r="J17" i="23"/>
  <c r="I17" i="23"/>
  <c r="K18" i="23"/>
  <c r="J18" i="23"/>
  <c r="I18" i="23"/>
  <c r="K19" i="23"/>
  <c r="J19" i="23"/>
  <c r="I19" i="23"/>
  <c r="K22" i="23"/>
  <c r="J22" i="23"/>
  <c r="I22" i="23"/>
  <c r="K24" i="23"/>
  <c r="J24" i="23"/>
  <c r="I24" i="23"/>
  <c r="K26" i="23"/>
  <c r="J26" i="23"/>
  <c r="I26" i="23"/>
  <c r="H34" i="23"/>
  <c r="K28" i="23"/>
  <c r="J28" i="23"/>
  <c r="I28" i="23"/>
  <c r="K30" i="23"/>
  <c r="J30" i="23"/>
  <c r="I30" i="23"/>
  <c r="K32" i="23"/>
  <c r="J32" i="23"/>
  <c r="I32" i="23"/>
  <c r="K37" i="23"/>
  <c r="J37" i="23"/>
  <c r="I37" i="23"/>
  <c r="K39" i="23"/>
  <c r="J39" i="23"/>
  <c r="I39" i="23"/>
  <c r="K41" i="23"/>
  <c r="J41" i="23"/>
  <c r="I41" i="23"/>
  <c r="K43" i="23"/>
  <c r="J43" i="23"/>
  <c r="I43" i="23"/>
  <c r="K45" i="23"/>
  <c r="J45" i="23"/>
  <c r="I45" i="23"/>
  <c r="K47" i="23"/>
  <c r="J47" i="23"/>
  <c r="I47" i="23"/>
  <c r="K50" i="23"/>
  <c r="J50" i="23"/>
  <c r="I50" i="23"/>
  <c r="K52" i="23"/>
  <c r="J52" i="23"/>
  <c r="I52" i="23"/>
  <c r="K54" i="23"/>
  <c r="J54" i="23"/>
  <c r="H62" i="23"/>
  <c r="I54" i="23"/>
  <c r="K56" i="23"/>
  <c r="J56" i="23"/>
  <c r="I56" i="23"/>
  <c r="K58" i="23"/>
  <c r="J58" i="23"/>
  <c r="I58" i="23"/>
  <c r="J64" i="23"/>
  <c r="I64" i="23"/>
  <c r="K64" i="23"/>
  <c r="J68" i="23"/>
  <c r="I68" i="23"/>
  <c r="H76" i="23"/>
  <c r="K68" i="23"/>
  <c r="J72" i="23"/>
  <c r="I72" i="23"/>
  <c r="K72" i="23"/>
  <c r="K87" i="23"/>
  <c r="J87" i="23"/>
  <c r="I87" i="23"/>
  <c r="K92" i="23"/>
  <c r="J92" i="23"/>
  <c r="I92" i="23"/>
  <c r="K96" i="23"/>
  <c r="J96" i="23"/>
  <c r="I96" i="23"/>
  <c r="H104" i="23"/>
  <c r="K100" i="23"/>
  <c r="J100" i="23"/>
  <c r="I100" i="23"/>
  <c r="K109" i="23"/>
  <c r="J109" i="23"/>
  <c r="I109" i="23"/>
  <c r="K113" i="23"/>
  <c r="J113" i="23"/>
  <c r="I113" i="23"/>
  <c r="K117" i="23"/>
  <c r="J117" i="23"/>
  <c r="I117" i="23"/>
  <c r="K122" i="23"/>
  <c r="J122" i="23"/>
  <c r="I122" i="23"/>
  <c r="K126" i="23"/>
  <c r="J126" i="23"/>
  <c r="I126" i="23"/>
  <c r="K130" i="23"/>
  <c r="J130" i="23"/>
  <c r="I130" i="23"/>
  <c r="K135" i="23"/>
  <c r="J135" i="23"/>
  <c r="I135" i="23"/>
  <c r="K139" i="23"/>
  <c r="J139" i="23"/>
  <c r="I139" i="23"/>
  <c r="K143" i="23"/>
  <c r="J143" i="23"/>
  <c r="I143" i="23"/>
  <c r="K148" i="23"/>
  <c r="J148" i="23"/>
  <c r="I148" i="23"/>
  <c r="K152" i="23"/>
  <c r="J152" i="23"/>
  <c r="I152" i="23"/>
  <c r="H160" i="23"/>
  <c r="K156" i="23"/>
  <c r="J156" i="23"/>
  <c r="I156" i="23"/>
  <c r="J59" i="23"/>
  <c r="K59" i="23"/>
  <c r="I59" i="23"/>
  <c r="I60" i="23"/>
  <c r="K60" i="23"/>
  <c r="J60" i="23"/>
  <c r="J61" i="23"/>
  <c r="K61" i="23"/>
  <c r="I61" i="23"/>
  <c r="I67" i="23"/>
  <c r="K67" i="23"/>
  <c r="J67" i="23"/>
  <c r="I71" i="23"/>
  <c r="K71" i="23"/>
  <c r="J71" i="23"/>
  <c r="I23" i="23"/>
  <c r="K23" i="23"/>
  <c r="J23" i="23"/>
  <c r="I25" i="23"/>
  <c r="K25" i="23"/>
  <c r="J25" i="23"/>
  <c r="I27" i="23"/>
  <c r="K27" i="23"/>
  <c r="J27" i="23"/>
  <c r="I29" i="23"/>
  <c r="K29" i="23"/>
  <c r="J29" i="23"/>
  <c r="I31" i="23"/>
  <c r="K31" i="23"/>
  <c r="J31" i="23"/>
  <c r="I33" i="23"/>
  <c r="K33" i="23"/>
  <c r="J33" i="23"/>
  <c r="I36" i="23"/>
  <c r="K36" i="23"/>
  <c r="J36" i="23"/>
  <c r="I38" i="23"/>
  <c r="K38" i="23"/>
  <c r="J38" i="23"/>
  <c r="I40" i="23"/>
  <c r="H48" i="23"/>
  <c r="K40" i="23"/>
  <c r="J40" i="23"/>
  <c r="I42" i="23"/>
  <c r="K42" i="23"/>
  <c r="J42" i="23"/>
  <c r="I44" i="23"/>
  <c r="K44" i="23"/>
  <c r="J44" i="23"/>
  <c r="I46" i="23"/>
  <c r="K46" i="23"/>
  <c r="J46" i="23"/>
  <c r="I51" i="23"/>
  <c r="K51" i="23"/>
  <c r="J51" i="23"/>
  <c r="I53" i="23"/>
  <c r="K53" i="23"/>
  <c r="J53" i="23"/>
  <c r="I55" i="23"/>
  <c r="K55" i="23"/>
  <c r="J55" i="23"/>
  <c r="I57" i="23"/>
  <c r="K57" i="23"/>
  <c r="J57" i="23"/>
  <c r="J66" i="23"/>
  <c r="I66" i="23"/>
  <c r="K66" i="23"/>
  <c r="J70" i="23"/>
  <c r="I70" i="23"/>
  <c r="K70" i="23"/>
  <c r="K74" i="23"/>
  <c r="J74" i="23"/>
  <c r="I74" i="23"/>
  <c r="K79" i="23"/>
  <c r="J79" i="23"/>
  <c r="I79" i="23"/>
  <c r="K81" i="23"/>
  <c r="J81" i="23"/>
  <c r="I81" i="23"/>
  <c r="K83" i="23"/>
  <c r="J83" i="23"/>
  <c r="I83" i="23"/>
  <c r="K85" i="23"/>
  <c r="J85" i="23"/>
  <c r="I85" i="23"/>
  <c r="K89" i="23"/>
  <c r="J89" i="23"/>
  <c r="I89" i="23"/>
  <c r="K94" i="23"/>
  <c r="J94" i="23"/>
  <c r="I94" i="23"/>
  <c r="K98" i="23"/>
  <c r="J98" i="23"/>
  <c r="I98" i="23"/>
  <c r="K102" i="23"/>
  <c r="J102" i="23"/>
  <c r="I102" i="23"/>
  <c r="K107" i="23"/>
  <c r="J107" i="23"/>
  <c r="I107" i="23"/>
  <c r="K111" i="23"/>
  <c r="J111" i="23"/>
  <c r="I111" i="23"/>
  <c r="K115" i="23"/>
  <c r="J115" i="23"/>
  <c r="I115" i="23"/>
  <c r="K120" i="23"/>
  <c r="J120" i="23"/>
  <c r="I120" i="23"/>
  <c r="K124" i="23"/>
  <c r="J124" i="23"/>
  <c r="I124" i="23"/>
  <c r="H132" i="23"/>
  <c r="K128" i="23"/>
  <c r="J128" i="23"/>
  <c r="I128" i="23"/>
  <c r="K137" i="23"/>
  <c r="J137" i="23"/>
  <c r="I137" i="23"/>
  <c r="K141" i="23"/>
  <c r="J141" i="23"/>
  <c r="I141" i="23"/>
  <c r="K145" i="23"/>
  <c r="J145" i="23"/>
  <c r="I145" i="23"/>
  <c r="K150" i="23"/>
  <c r="J150" i="23"/>
  <c r="I150" i="23"/>
  <c r="K154" i="23"/>
  <c r="J154" i="23"/>
  <c r="I154" i="23"/>
  <c r="K158" i="23"/>
  <c r="J158" i="23"/>
  <c r="I158" i="23"/>
  <c r="I65" i="23"/>
  <c r="K65" i="23"/>
  <c r="J65" i="23"/>
  <c r="I69" i="23"/>
  <c r="K69" i="23"/>
  <c r="J69" i="23"/>
  <c r="I73" i="23"/>
  <c r="K73" i="23"/>
  <c r="J73" i="23"/>
  <c r="I75" i="23"/>
  <c r="K75" i="23"/>
  <c r="J75" i="23"/>
  <c r="I78" i="23"/>
  <c r="K78" i="23"/>
  <c r="J78" i="23"/>
  <c r="I80" i="23"/>
  <c r="K80" i="23"/>
  <c r="J80" i="23"/>
  <c r="I82" i="23"/>
  <c r="H90" i="23"/>
  <c r="K82" i="23"/>
  <c r="J82" i="23"/>
  <c r="I84" i="23"/>
  <c r="K84" i="23"/>
  <c r="J84" i="23"/>
  <c r="J86" i="23"/>
  <c r="I86" i="23"/>
  <c r="K86" i="23"/>
  <c r="J88" i="23"/>
  <c r="I88" i="23"/>
  <c r="K88" i="23"/>
  <c r="J93" i="23"/>
  <c r="I93" i="23"/>
  <c r="K93" i="23"/>
  <c r="J95" i="23"/>
  <c r="I95" i="23"/>
  <c r="K95" i="23"/>
  <c r="J97" i="23"/>
  <c r="I97" i="23"/>
  <c r="K97" i="23"/>
  <c r="J99" i="23"/>
  <c r="I99" i="23"/>
  <c r="K99" i="23"/>
  <c r="J101" i="23"/>
  <c r="I101" i="23"/>
  <c r="K101" i="23"/>
  <c r="J103" i="23"/>
  <c r="I103" i="23"/>
  <c r="K103" i="23"/>
  <c r="J106" i="23"/>
  <c r="I106" i="23"/>
  <c r="K106" i="23"/>
  <c r="J108" i="23"/>
  <c r="I108" i="23"/>
  <c r="K108" i="23"/>
  <c r="J110" i="23"/>
  <c r="I110" i="23"/>
  <c r="H118" i="23"/>
  <c r="K110" i="23"/>
  <c r="J112" i="23"/>
  <c r="I112" i="23"/>
  <c r="K112" i="23"/>
  <c r="J114" i="23"/>
  <c r="I114" i="23"/>
  <c r="K114" i="23"/>
  <c r="J116" i="23"/>
  <c r="I116" i="23"/>
  <c r="K116" i="23"/>
  <c r="J121" i="23"/>
  <c r="I121" i="23"/>
  <c r="K121" i="23"/>
  <c r="J123" i="23"/>
  <c r="I123" i="23"/>
  <c r="K123" i="23"/>
  <c r="J125" i="23"/>
  <c r="I125" i="23"/>
  <c r="K125" i="23"/>
  <c r="J127" i="23"/>
  <c r="I127" i="23"/>
  <c r="K127" i="23"/>
  <c r="J129" i="23"/>
  <c r="I129" i="23"/>
  <c r="K129" i="23"/>
  <c r="J131" i="23"/>
  <c r="I131" i="23"/>
  <c r="K131" i="23"/>
  <c r="J134" i="23"/>
  <c r="I134" i="23"/>
  <c r="K134" i="23"/>
  <c r="J136" i="23"/>
  <c r="I136" i="23"/>
  <c r="K136" i="23"/>
  <c r="J138" i="23"/>
  <c r="I138" i="23"/>
  <c r="H146" i="23"/>
  <c r="K138" i="23"/>
  <c r="J140" i="23"/>
  <c r="I140" i="23"/>
  <c r="K140" i="23"/>
  <c r="J142" i="23"/>
  <c r="I142" i="23"/>
  <c r="K142" i="23"/>
  <c r="J144" i="23"/>
  <c r="I144" i="23"/>
  <c r="K144" i="23"/>
  <c r="J149" i="23"/>
  <c r="I149" i="23"/>
  <c r="K149" i="23"/>
  <c r="J151" i="23"/>
  <c r="I151" i="23"/>
  <c r="K151" i="23"/>
  <c r="J153" i="23"/>
  <c r="I153" i="23"/>
  <c r="K153" i="23"/>
  <c r="J155" i="23"/>
  <c r="I155" i="23"/>
  <c r="K155" i="23"/>
  <c r="J157" i="23"/>
  <c r="I157" i="23"/>
  <c r="K157" i="23"/>
  <c r="J159" i="23"/>
  <c r="I159" i="23"/>
  <c r="K159" i="23"/>
  <c r="L19" i="22"/>
  <c r="K19" i="22"/>
  <c r="J19" i="22"/>
  <c r="K10" i="22"/>
  <c r="J10" i="22"/>
  <c r="L10" i="22"/>
  <c r="K16" i="22"/>
  <c r="J16" i="22"/>
  <c r="L16" i="22"/>
  <c r="K23" i="22"/>
  <c r="J23" i="22"/>
  <c r="L23" i="22"/>
  <c r="K26" i="22"/>
  <c r="J26" i="22"/>
  <c r="L26" i="22"/>
  <c r="K29" i="22"/>
  <c r="J29" i="22"/>
  <c r="L29" i="22"/>
  <c r="K32" i="22"/>
  <c r="J32" i="22"/>
  <c r="L32" i="22"/>
  <c r="K39" i="22"/>
  <c r="J39" i="22"/>
  <c r="L39" i="22"/>
  <c r="K42" i="22"/>
  <c r="J42" i="22"/>
  <c r="L42" i="22"/>
  <c r="K45" i="22"/>
  <c r="J45" i="22"/>
  <c r="L45" i="22"/>
  <c r="K48" i="22"/>
  <c r="J48" i="22"/>
  <c r="L48" i="22"/>
  <c r="K52" i="22"/>
  <c r="J52" i="22"/>
  <c r="L52" i="22"/>
  <c r="I63" i="22"/>
  <c r="K55" i="22"/>
  <c r="J55" i="22"/>
  <c r="L55" i="22"/>
  <c r="K58" i="22"/>
  <c r="J58" i="22"/>
  <c r="L58" i="22"/>
  <c r="K61" i="22"/>
  <c r="J61" i="22"/>
  <c r="L61" i="22"/>
  <c r="K65" i="22"/>
  <c r="J65" i="22"/>
  <c r="L65" i="22"/>
  <c r="K68" i="22"/>
  <c r="J68" i="22"/>
  <c r="L68" i="22"/>
  <c r="K71" i="22"/>
  <c r="J71" i="22"/>
  <c r="L71" i="22"/>
  <c r="K74" i="22"/>
  <c r="J74" i="22"/>
  <c r="L74" i="22"/>
  <c r="K81" i="22"/>
  <c r="J81" i="22"/>
  <c r="L81" i="22"/>
  <c r="K84" i="22"/>
  <c r="J84" i="22"/>
  <c r="L84" i="22"/>
  <c r="K87" i="22"/>
  <c r="J87" i="22"/>
  <c r="L87" i="22"/>
  <c r="K90" i="22"/>
  <c r="J90" i="22"/>
  <c r="L90" i="22"/>
  <c r="K94" i="22"/>
  <c r="J94" i="22"/>
  <c r="L94" i="22"/>
  <c r="I105" i="22"/>
  <c r="K97" i="22"/>
  <c r="J97" i="22"/>
  <c r="L97" i="22"/>
  <c r="K100" i="22"/>
  <c r="J100" i="22"/>
  <c r="L100" i="22"/>
  <c r="K103" i="22"/>
  <c r="J103" i="22"/>
  <c r="L103" i="22"/>
  <c r="K107" i="22"/>
  <c r="J107" i="22"/>
  <c r="L107" i="22"/>
  <c r="K110" i="22"/>
  <c r="J110" i="22"/>
  <c r="L110" i="22"/>
  <c r="K113" i="22"/>
  <c r="J113" i="22"/>
  <c r="L113" i="22"/>
  <c r="K116" i="22"/>
  <c r="J116" i="22"/>
  <c r="L116" i="22"/>
  <c r="K123" i="22"/>
  <c r="J123" i="22"/>
  <c r="L123" i="22"/>
  <c r="K126" i="22"/>
  <c r="J126" i="22"/>
  <c r="L126" i="22"/>
  <c r="K129" i="22"/>
  <c r="J129" i="22"/>
  <c r="L129" i="22"/>
  <c r="L132" i="22"/>
  <c r="K132" i="22"/>
  <c r="J132" i="22"/>
  <c r="L136" i="22"/>
  <c r="K136" i="22"/>
  <c r="J136" i="22"/>
  <c r="L139" i="22"/>
  <c r="I147" i="22"/>
  <c r="K139" i="22"/>
  <c r="J139" i="22"/>
  <c r="L142" i="22"/>
  <c r="K142" i="22"/>
  <c r="J142" i="22"/>
  <c r="L145" i="22"/>
  <c r="K145" i="22"/>
  <c r="J145" i="22"/>
  <c r="L149" i="22"/>
  <c r="K149" i="22"/>
  <c r="J149" i="22"/>
  <c r="L152" i="22"/>
  <c r="K152" i="22"/>
  <c r="J152" i="22"/>
  <c r="L155" i="22"/>
  <c r="K155" i="22"/>
  <c r="J155" i="22"/>
  <c r="L158" i="22"/>
  <c r="K158" i="22"/>
  <c r="J158" i="22"/>
  <c r="J11" i="22"/>
  <c r="K11" i="22"/>
  <c r="L11" i="22"/>
  <c r="J17" i="22"/>
  <c r="L17" i="22"/>
  <c r="K17" i="22"/>
  <c r="L12" i="22"/>
  <c r="K12" i="22"/>
  <c r="J12" i="22"/>
  <c r="J18" i="22"/>
  <c r="L18" i="22"/>
  <c r="K18" i="22"/>
  <c r="J25" i="22"/>
  <c r="L25" i="22"/>
  <c r="K25" i="22"/>
  <c r="K28" i="22"/>
  <c r="L28" i="22"/>
  <c r="J28" i="22"/>
  <c r="K31" i="22"/>
  <c r="L31" i="22"/>
  <c r="J31" i="22"/>
  <c r="K34" i="22"/>
  <c r="L34" i="22"/>
  <c r="J34" i="22"/>
  <c r="K38" i="22"/>
  <c r="L38" i="22"/>
  <c r="J38" i="22"/>
  <c r="I49" i="22"/>
  <c r="K41" i="22"/>
  <c r="L41" i="22"/>
  <c r="J41" i="22"/>
  <c r="K44" i="22"/>
  <c r="L44" i="22"/>
  <c r="J44" i="22"/>
  <c r="K47" i="22"/>
  <c r="L47" i="22"/>
  <c r="J47" i="22"/>
  <c r="K51" i="22"/>
  <c r="L51" i="22"/>
  <c r="J51" i="22"/>
  <c r="K54" i="22"/>
  <c r="L54" i="22"/>
  <c r="J54" i="22"/>
  <c r="K57" i="22"/>
  <c r="L57" i="22"/>
  <c r="J57" i="22"/>
  <c r="K60" i="22"/>
  <c r="L60" i="22"/>
  <c r="J60" i="22"/>
  <c r="K67" i="22"/>
  <c r="L67" i="22"/>
  <c r="J67" i="22"/>
  <c r="K70" i="22"/>
  <c r="L70" i="22"/>
  <c r="J70" i="22"/>
  <c r="K73" i="22"/>
  <c r="L73" i="22"/>
  <c r="J73" i="22"/>
  <c r="K76" i="22"/>
  <c r="L76" i="22"/>
  <c r="J76" i="22"/>
  <c r="K80" i="22"/>
  <c r="L80" i="22"/>
  <c r="J80" i="22"/>
  <c r="I91" i="22"/>
  <c r="K83" i="22"/>
  <c r="L83" i="22"/>
  <c r="J83" i="22"/>
  <c r="K86" i="22"/>
  <c r="L86" i="22"/>
  <c r="J86" i="22"/>
  <c r="K89" i="22"/>
  <c r="L89" i="22"/>
  <c r="J89" i="22"/>
  <c r="K93" i="22"/>
  <c r="L93" i="22"/>
  <c r="J93" i="22"/>
  <c r="K96" i="22"/>
  <c r="L96" i="22"/>
  <c r="J96" i="22"/>
  <c r="K99" i="22"/>
  <c r="L99" i="22"/>
  <c r="J99" i="22"/>
  <c r="K102" i="22"/>
  <c r="L102" i="22"/>
  <c r="J102" i="22"/>
  <c r="K109" i="22"/>
  <c r="L109" i="22"/>
  <c r="J109" i="22"/>
  <c r="K112" i="22"/>
  <c r="L112" i="22"/>
  <c r="J112" i="22"/>
  <c r="K115" i="22"/>
  <c r="L115" i="22"/>
  <c r="J115" i="22"/>
  <c r="K118" i="22"/>
  <c r="L118" i="22"/>
  <c r="J118" i="22"/>
  <c r="K122" i="22"/>
  <c r="L122" i="22"/>
  <c r="J122" i="22"/>
  <c r="I133" i="22"/>
  <c r="K125" i="22"/>
  <c r="L125" i="22"/>
  <c r="J125" i="22"/>
  <c r="K128" i="22"/>
  <c r="L128" i="22"/>
  <c r="J128" i="22"/>
  <c r="K131" i="22"/>
  <c r="L131" i="22"/>
  <c r="J131" i="22"/>
  <c r="K135" i="22"/>
  <c r="J135" i="22"/>
  <c r="L135" i="22"/>
  <c r="K138" i="22"/>
  <c r="J138" i="22"/>
  <c r="L138" i="22"/>
  <c r="K141" i="22"/>
  <c r="J141" i="22"/>
  <c r="L141" i="22"/>
  <c r="K144" i="22"/>
  <c r="J144" i="22"/>
  <c r="L144" i="22"/>
  <c r="K151" i="22"/>
  <c r="J151" i="22"/>
  <c r="L151" i="22"/>
  <c r="K154" i="22"/>
  <c r="J154" i="22"/>
  <c r="L154" i="22"/>
  <c r="K157" i="22"/>
  <c r="J157" i="22"/>
  <c r="L157" i="22"/>
  <c r="K160" i="22"/>
  <c r="J160" i="22"/>
  <c r="L160" i="22"/>
  <c r="L27" i="22"/>
  <c r="I35" i="22"/>
  <c r="K27" i="22"/>
  <c r="J27" i="22"/>
  <c r="L30" i="22"/>
  <c r="K30" i="22"/>
  <c r="J30" i="22"/>
  <c r="L33" i="22"/>
  <c r="K33" i="22"/>
  <c r="J33" i="22"/>
  <c r="L37" i="22"/>
  <c r="K37" i="22"/>
  <c r="J37" i="22"/>
  <c r="L40" i="22"/>
  <c r="K40" i="22"/>
  <c r="J40" i="22"/>
  <c r="L43" i="22"/>
  <c r="K43" i="22"/>
  <c r="J43" i="22"/>
  <c r="L46" i="22"/>
  <c r="K46" i="22"/>
  <c r="J46" i="22"/>
  <c r="L53" i="22"/>
  <c r="K53" i="22"/>
  <c r="J53" i="22"/>
  <c r="L56" i="22"/>
  <c r="K56" i="22"/>
  <c r="J56" i="22"/>
  <c r="L59" i="22"/>
  <c r="K59" i="22"/>
  <c r="J59" i="22"/>
  <c r="L62" i="22"/>
  <c r="K62" i="22"/>
  <c r="J62" i="22"/>
  <c r="L66" i="22"/>
  <c r="K66" i="22"/>
  <c r="J66" i="22"/>
  <c r="L69" i="22"/>
  <c r="I77" i="22"/>
  <c r="K69" i="22"/>
  <c r="J69" i="22"/>
  <c r="L72" i="22"/>
  <c r="K72" i="22"/>
  <c r="J72" i="22"/>
  <c r="L75" i="22"/>
  <c r="K75" i="22"/>
  <c r="J75" i="22"/>
  <c r="L79" i="22"/>
  <c r="K79" i="22"/>
  <c r="J79" i="22"/>
  <c r="L82" i="22"/>
  <c r="K82" i="22"/>
  <c r="J82" i="22"/>
  <c r="L85" i="22"/>
  <c r="K85" i="22"/>
  <c r="J85" i="22"/>
  <c r="L88" i="22"/>
  <c r="K88" i="22"/>
  <c r="J88" i="22"/>
  <c r="L95" i="22"/>
  <c r="K95" i="22"/>
  <c r="J95" i="22"/>
  <c r="L98" i="22"/>
  <c r="K98" i="22"/>
  <c r="J98" i="22"/>
  <c r="L101" i="22"/>
  <c r="K101" i="22"/>
  <c r="J101" i="22"/>
  <c r="L104" i="22"/>
  <c r="K104" i="22"/>
  <c r="J104" i="22"/>
  <c r="L108" i="22"/>
  <c r="K108" i="22"/>
  <c r="J108" i="22"/>
  <c r="L111" i="22"/>
  <c r="I119" i="22"/>
  <c r="K111" i="22"/>
  <c r="J111" i="22"/>
  <c r="L114" i="22"/>
  <c r="K114" i="22"/>
  <c r="J114" i="22"/>
  <c r="L117" i="22"/>
  <c r="K117" i="22"/>
  <c r="J117" i="22"/>
  <c r="L121" i="22"/>
  <c r="K121" i="22"/>
  <c r="J121" i="22"/>
  <c r="L124" i="22"/>
  <c r="K124" i="22"/>
  <c r="J124" i="22"/>
  <c r="L127" i="22"/>
  <c r="K127" i="22"/>
  <c r="J127" i="22"/>
  <c r="L130" i="22"/>
  <c r="K130" i="22"/>
  <c r="J130" i="22"/>
  <c r="L137" i="22"/>
  <c r="K137" i="22"/>
  <c r="J137" i="22"/>
  <c r="L140" i="22"/>
  <c r="K140" i="22"/>
  <c r="J140" i="22"/>
  <c r="L143" i="22"/>
  <c r="K143" i="22"/>
  <c r="J143" i="22"/>
  <c r="L146" i="22"/>
  <c r="K146" i="22"/>
  <c r="J146" i="22"/>
  <c r="L150" i="22"/>
  <c r="K150" i="22"/>
  <c r="J150" i="22"/>
  <c r="L153" i="22"/>
  <c r="I161" i="22"/>
  <c r="K153" i="22"/>
  <c r="J153" i="22"/>
  <c r="L156" i="22"/>
  <c r="K156" i="22"/>
  <c r="J156" i="22"/>
  <c r="L159" i="22"/>
  <c r="K159" i="22"/>
  <c r="J159" i="22"/>
  <c r="R10" i="21"/>
  <c r="Q10" i="21"/>
  <c r="R13" i="21"/>
  <c r="Q13" i="21"/>
  <c r="R16" i="21"/>
  <c r="Q16" i="21"/>
  <c r="R19" i="21"/>
  <c r="Q19" i="21"/>
  <c r="R11" i="21"/>
  <c r="Q11" i="21"/>
  <c r="P22" i="21"/>
  <c r="R14" i="21"/>
  <c r="Q14" i="21"/>
  <c r="R17" i="21"/>
  <c r="Q17" i="21"/>
  <c r="R20" i="21"/>
  <c r="Q20" i="21"/>
  <c r="J112" i="19"/>
  <c r="I112" i="19"/>
  <c r="H112" i="19"/>
  <c r="J109" i="19"/>
  <c r="I109" i="19"/>
  <c r="H109" i="19"/>
  <c r="J102" i="19"/>
  <c r="I102" i="19"/>
  <c r="H102" i="19"/>
  <c r="J99" i="19"/>
  <c r="I99" i="19"/>
  <c r="H99" i="19"/>
  <c r="J96" i="19"/>
  <c r="I96" i="19"/>
  <c r="H96" i="19"/>
  <c r="J89" i="19"/>
  <c r="I89" i="19"/>
  <c r="H89" i="19"/>
  <c r="J86" i="19"/>
  <c r="I86" i="19"/>
  <c r="H86" i="19"/>
  <c r="J83" i="19"/>
  <c r="I83" i="19"/>
  <c r="G91" i="19"/>
  <c r="H83" i="19"/>
  <c r="J80" i="19"/>
  <c r="I80" i="19"/>
  <c r="G79" i="19"/>
  <c r="H80" i="19"/>
  <c r="J76" i="19"/>
  <c r="I76" i="19"/>
  <c r="H76" i="19"/>
  <c r="J73" i="19"/>
  <c r="I73" i="19"/>
  <c r="H73" i="19"/>
  <c r="J70" i="19"/>
  <c r="I70" i="19"/>
  <c r="H70" i="19"/>
  <c r="J67" i="19"/>
  <c r="I67" i="19"/>
  <c r="H67" i="19"/>
  <c r="J60" i="19"/>
  <c r="I60" i="19"/>
  <c r="H60" i="19"/>
  <c r="J57" i="19"/>
  <c r="I57" i="19"/>
  <c r="H57" i="19"/>
  <c r="J54" i="19"/>
  <c r="I54" i="19"/>
  <c r="H54" i="19"/>
  <c r="Q33" i="19"/>
  <c r="P33" i="19"/>
  <c r="Q32" i="19"/>
  <c r="P32" i="19"/>
  <c r="Q31" i="19"/>
  <c r="P31" i="19"/>
  <c r="Q30" i="19"/>
  <c r="P30" i="19"/>
  <c r="Q29" i="19"/>
  <c r="P29" i="19"/>
  <c r="Q28" i="19"/>
  <c r="P28" i="19"/>
  <c r="Q27" i="19"/>
  <c r="P27" i="19"/>
  <c r="O35" i="19"/>
  <c r="Q26" i="19"/>
  <c r="P26" i="19"/>
  <c r="Q25" i="19"/>
  <c r="P25" i="19"/>
  <c r="Q24" i="19"/>
  <c r="P24" i="19"/>
  <c r="O23" i="19"/>
  <c r="P19" i="19"/>
  <c r="Q19" i="19"/>
  <c r="Y145" i="19"/>
  <c r="X145" i="19"/>
  <c r="X19" i="19"/>
  <c r="Y19" i="19"/>
  <c r="X17" i="19"/>
  <c r="Y17" i="19"/>
  <c r="P17" i="19"/>
  <c r="Q17" i="19"/>
  <c r="X14" i="19"/>
  <c r="Y14" i="19"/>
  <c r="P14" i="19"/>
  <c r="Q14" i="19"/>
  <c r="X11" i="19"/>
  <c r="Y11" i="19"/>
  <c r="P11" i="19"/>
  <c r="Q11" i="19"/>
  <c r="R11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U7" i="19"/>
  <c r="Y141" i="19"/>
  <c r="X141" i="19"/>
  <c r="Y144" i="19"/>
  <c r="X144" i="19"/>
  <c r="X24" i="19"/>
  <c r="W23" i="19"/>
  <c r="Y24" i="19"/>
  <c r="X25" i="19"/>
  <c r="Y25" i="19"/>
  <c r="X26" i="19"/>
  <c r="Y26" i="19"/>
  <c r="X27" i="19"/>
  <c r="W35" i="19"/>
  <c r="Y27" i="19"/>
  <c r="X28" i="19"/>
  <c r="Y28" i="19"/>
  <c r="X29" i="19"/>
  <c r="Y29" i="19"/>
  <c r="X30" i="19"/>
  <c r="Y30" i="19"/>
  <c r="X31" i="19"/>
  <c r="Y31" i="19"/>
  <c r="X32" i="19"/>
  <c r="Y32" i="19"/>
  <c r="X33" i="19"/>
  <c r="Y33" i="19"/>
  <c r="X34" i="19"/>
  <c r="Y34" i="19"/>
  <c r="X38" i="19"/>
  <c r="W37" i="19"/>
  <c r="Y38" i="19"/>
  <c r="X39" i="19"/>
  <c r="Y39" i="19"/>
  <c r="X40" i="19"/>
  <c r="Y40" i="19"/>
  <c r="X41" i="19"/>
  <c r="W49" i="19"/>
  <c r="Y41" i="19"/>
  <c r="X42" i="19"/>
  <c r="Y42" i="19"/>
  <c r="X43" i="19"/>
  <c r="Y43" i="19"/>
  <c r="X44" i="19"/>
  <c r="Y44" i="19"/>
  <c r="X45" i="19"/>
  <c r="Y45" i="19"/>
  <c r="X46" i="19"/>
  <c r="Y46" i="19"/>
  <c r="X47" i="19"/>
  <c r="Y47" i="19"/>
  <c r="X48" i="19"/>
  <c r="Y48" i="19"/>
  <c r="X52" i="19"/>
  <c r="W51" i="19"/>
  <c r="Y52" i="19"/>
  <c r="X53" i="19"/>
  <c r="Y53" i="19"/>
  <c r="X54" i="19"/>
  <c r="Y54" i="19"/>
  <c r="X55" i="19"/>
  <c r="W63" i="19"/>
  <c r="Y55" i="19"/>
  <c r="X56" i="19"/>
  <c r="Y56" i="19"/>
  <c r="X57" i="19"/>
  <c r="Y57" i="19"/>
  <c r="X58" i="19"/>
  <c r="Y58" i="19"/>
  <c r="X59" i="19"/>
  <c r="Y59" i="19"/>
  <c r="X60" i="19"/>
  <c r="Y60" i="19"/>
  <c r="X61" i="19"/>
  <c r="Y61" i="19"/>
  <c r="X62" i="19"/>
  <c r="Y62" i="19"/>
  <c r="X66" i="19"/>
  <c r="W65" i="19"/>
  <c r="Y66" i="19"/>
  <c r="X67" i="19"/>
  <c r="Y67" i="19"/>
  <c r="X68" i="19"/>
  <c r="Y68" i="19"/>
  <c r="X69" i="19"/>
  <c r="W77" i="19"/>
  <c r="Y69" i="19"/>
  <c r="X70" i="19"/>
  <c r="Y70" i="19"/>
  <c r="X71" i="19"/>
  <c r="Y71" i="19"/>
  <c r="X72" i="19"/>
  <c r="Y72" i="19"/>
  <c r="X73" i="19"/>
  <c r="Y73" i="19"/>
  <c r="X74" i="19"/>
  <c r="Y74" i="19"/>
  <c r="X75" i="19"/>
  <c r="Y75" i="19"/>
  <c r="X76" i="19"/>
  <c r="Y76" i="19"/>
  <c r="X80" i="19"/>
  <c r="W79" i="19"/>
  <c r="Y80" i="19"/>
  <c r="X81" i="19"/>
  <c r="Y81" i="19"/>
  <c r="X82" i="19"/>
  <c r="Y82" i="19"/>
  <c r="X83" i="19"/>
  <c r="W91" i="19"/>
  <c r="Y83" i="19"/>
  <c r="X84" i="19"/>
  <c r="Y84" i="19"/>
  <c r="X85" i="19"/>
  <c r="Y85" i="19"/>
  <c r="X86" i="19"/>
  <c r="Y86" i="19"/>
  <c r="X87" i="19"/>
  <c r="Y87" i="19"/>
  <c r="X88" i="19"/>
  <c r="Y88" i="19"/>
  <c r="X89" i="19"/>
  <c r="Y89" i="19"/>
  <c r="X90" i="19"/>
  <c r="Y90" i="19"/>
  <c r="X94" i="19"/>
  <c r="W93" i="19"/>
  <c r="Y94" i="19"/>
  <c r="X95" i="19"/>
  <c r="Y95" i="19"/>
  <c r="X96" i="19"/>
  <c r="Y96" i="19"/>
  <c r="X97" i="19"/>
  <c r="W105" i="19"/>
  <c r="Y97" i="19"/>
  <c r="X98" i="19"/>
  <c r="Y98" i="19"/>
  <c r="X99" i="19"/>
  <c r="Y99" i="19"/>
  <c r="X100" i="19"/>
  <c r="Y100" i="19"/>
  <c r="X101" i="19"/>
  <c r="Y101" i="19"/>
  <c r="X102" i="19"/>
  <c r="Y102" i="19"/>
  <c r="X103" i="19"/>
  <c r="Y103" i="19"/>
  <c r="X104" i="19"/>
  <c r="Y104" i="19"/>
  <c r="X108" i="19"/>
  <c r="W107" i="19"/>
  <c r="Y108" i="19"/>
  <c r="X109" i="19"/>
  <c r="Y109" i="19"/>
  <c r="X110" i="19"/>
  <c r="Y110" i="19"/>
  <c r="X111" i="19"/>
  <c r="W119" i="19"/>
  <c r="Y111" i="19"/>
  <c r="X112" i="19"/>
  <c r="Y112" i="19"/>
  <c r="X113" i="19"/>
  <c r="Y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W147" i="19"/>
  <c r="Y139" i="19"/>
  <c r="X139" i="19"/>
  <c r="Y140" i="19"/>
  <c r="X140" i="19"/>
  <c r="Y143" i="19"/>
  <c r="X143" i="19"/>
  <c r="Y146" i="19"/>
  <c r="X146" i="19"/>
  <c r="Y150" i="19"/>
  <c r="W149" i="19"/>
  <c r="X150" i="19"/>
  <c r="Y151" i="19"/>
  <c r="X151" i="19"/>
  <c r="Y152" i="19"/>
  <c r="X152" i="19"/>
  <c r="Y153" i="19"/>
  <c r="W161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Q34" i="19"/>
  <c r="P34" i="19"/>
  <c r="Q38" i="19"/>
  <c r="P38" i="19"/>
  <c r="O37" i="19"/>
  <c r="Q39" i="19"/>
  <c r="P39" i="19"/>
  <c r="R40" i="19"/>
  <c r="Q40" i="19"/>
  <c r="P40" i="19"/>
  <c r="Q41" i="19"/>
  <c r="P41" i="19"/>
  <c r="O49" i="19"/>
  <c r="Q42" i="19"/>
  <c r="P42" i="19"/>
  <c r="Q43" i="19"/>
  <c r="P43" i="19"/>
  <c r="Q44" i="19"/>
  <c r="P44" i="19"/>
  <c r="Q45" i="19"/>
  <c r="P45" i="19"/>
  <c r="Q46" i="19"/>
  <c r="P46" i="19"/>
  <c r="Q47" i="19"/>
  <c r="P47" i="19"/>
  <c r="Q48" i="19"/>
  <c r="P48" i="19"/>
  <c r="Q52" i="19"/>
  <c r="P52" i="19"/>
  <c r="O51" i="19"/>
  <c r="Q53" i="19"/>
  <c r="P53" i="19"/>
  <c r="Q54" i="19"/>
  <c r="P54" i="19"/>
  <c r="Q55" i="19"/>
  <c r="P55" i="19"/>
  <c r="O63" i="19"/>
  <c r="R56" i="19"/>
  <c r="Q56" i="19"/>
  <c r="P56" i="19"/>
  <c r="Q57" i="19"/>
  <c r="P57" i="19"/>
  <c r="R58" i="19"/>
  <c r="Q58" i="19"/>
  <c r="P58" i="19"/>
  <c r="Q59" i="19"/>
  <c r="P59" i="19"/>
  <c r="R60" i="19"/>
  <c r="Q60" i="19"/>
  <c r="P60" i="19"/>
  <c r="Q61" i="19"/>
  <c r="P61" i="19"/>
  <c r="R62" i="19"/>
  <c r="Q62" i="19"/>
  <c r="P62" i="19"/>
  <c r="Q66" i="19"/>
  <c r="P66" i="19"/>
  <c r="O65" i="19"/>
  <c r="Q67" i="19"/>
  <c r="P67" i="19"/>
  <c r="Q68" i="19"/>
  <c r="P68" i="19"/>
  <c r="Q69" i="19"/>
  <c r="P69" i="19"/>
  <c r="O77" i="19"/>
  <c r="Q70" i="19"/>
  <c r="P70" i="19"/>
  <c r="Q71" i="19"/>
  <c r="P71" i="19"/>
  <c r="Q72" i="19"/>
  <c r="P72" i="19"/>
  <c r="Q73" i="19"/>
  <c r="P73" i="19"/>
  <c r="Q74" i="19"/>
  <c r="P74" i="19"/>
  <c r="Q75" i="19"/>
  <c r="P75" i="19"/>
  <c r="Q76" i="19"/>
  <c r="P76" i="19"/>
  <c r="Q80" i="19"/>
  <c r="P80" i="19"/>
  <c r="O79" i="19"/>
  <c r="R81" i="19"/>
  <c r="Q81" i="19"/>
  <c r="P81" i="19"/>
  <c r="Q82" i="19"/>
  <c r="P82" i="19"/>
  <c r="R83" i="19"/>
  <c r="Q83" i="19"/>
  <c r="P83" i="19"/>
  <c r="O91" i="19"/>
  <c r="Q84" i="19"/>
  <c r="P84" i="19"/>
  <c r="Q85" i="19"/>
  <c r="P85" i="19"/>
  <c r="Q86" i="19"/>
  <c r="P86" i="19"/>
  <c r="Q87" i="19"/>
  <c r="P87" i="19"/>
  <c r="Q88" i="19"/>
  <c r="P88" i="19"/>
  <c r="Q89" i="19"/>
  <c r="P89" i="19"/>
  <c r="Q90" i="19"/>
  <c r="P90" i="19"/>
  <c r="Q94" i="19"/>
  <c r="P94" i="19"/>
  <c r="O93" i="19"/>
  <c r="Q95" i="19"/>
  <c r="P95" i="19"/>
  <c r="Q96" i="19"/>
  <c r="P96" i="19"/>
  <c r="Q97" i="19"/>
  <c r="P97" i="19"/>
  <c r="O105" i="19"/>
  <c r="Q98" i="19"/>
  <c r="P98" i="19"/>
  <c r="R99" i="19"/>
  <c r="Q99" i="19"/>
  <c r="P99" i="19"/>
  <c r="Q100" i="19"/>
  <c r="P100" i="19"/>
  <c r="R101" i="19"/>
  <c r="Q101" i="19"/>
  <c r="P101" i="19"/>
  <c r="Q102" i="19"/>
  <c r="P102" i="19"/>
  <c r="R103" i="19"/>
  <c r="Q103" i="19"/>
  <c r="P103" i="19"/>
  <c r="Q104" i="19"/>
  <c r="P104" i="19"/>
  <c r="R108" i="19"/>
  <c r="Q108" i="19"/>
  <c r="P108" i="19"/>
  <c r="O107" i="19"/>
  <c r="Q109" i="19"/>
  <c r="P109" i="19"/>
  <c r="Q110" i="19"/>
  <c r="P110" i="19"/>
  <c r="Q111" i="19"/>
  <c r="P111" i="19"/>
  <c r="O119" i="19"/>
  <c r="Q112" i="19"/>
  <c r="P112" i="19"/>
  <c r="Q113" i="19"/>
  <c r="P113" i="19"/>
  <c r="Q114" i="19"/>
  <c r="P114" i="19"/>
  <c r="Q115" i="19"/>
  <c r="P115" i="19"/>
  <c r="Q116" i="19"/>
  <c r="P116" i="19"/>
  <c r="Q117" i="19"/>
  <c r="P117" i="19"/>
  <c r="Q118" i="19"/>
  <c r="P118" i="19"/>
  <c r="Q122" i="19"/>
  <c r="P122" i="19"/>
  <c r="O121" i="19"/>
  <c r="Q123" i="19"/>
  <c r="P123" i="19"/>
  <c r="R124" i="19"/>
  <c r="Q124" i="19"/>
  <c r="P124" i="19"/>
  <c r="Q125" i="19"/>
  <c r="P125" i="19"/>
  <c r="O133" i="19"/>
  <c r="Q126" i="19"/>
  <c r="P126" i="19"/>
  <c r="Q127" i="19"/>
  <c r="P127" i="19"/>
  <c r="Q128" i="19"/>
  <c r="P128" i="19"/>
  <c r="Q129" i="19"/>
  <c r="P129" i="19"/>
  <c r="Q130" i="19"/>
  <c r="P130" i="19"/>
  <c r="Q131" i="19"/>
  <c r="P131" i="19"/>
  <c r="Q132" i="19"/>
  <c r="P132" i="19"/>
  <c r="Q136" i="19"/>
  <c r="P136" i="19"/>
  <c r="O135" i="19"/>
  <c r="Q137" i="19"/>
  <c r="P137" i="19"/>
  <c r="Q138" i="19"/>
  <c r="P138" i="19"/>
  <c r="O147" i="19"/>
  <c r="Q139" i="19"/>
  <c r="P139" i="19"/>
  <c r="R140" i="19"/>
  <c r="Q140" i="19"/>
  <c r="P140" i="19"/>
  <c r="Q141" i="19"/>
  <c r="P141" i="19"/>
  <c r="R144" i="19"/>
  <c r="Q144" i="19"/>
  <c r="P144" i="19"/>
  <c r="P143" i="19"/>
  <c r="Q143" i="19"/>
  <c r="P146" i="19"/>
  <c r="Q146" i="19"/>
  <c r="O149" i="19"/>
  <c r="Q150" i="19"/>
  <c r="P150" i="19"/>
  <c r="Q151" i="19"/>
  <c r="P151" i="19"/>
  <c r="Q152" i="19"/>
  <c r="P152" i="19"/>
  <c r="O161" i="19"/>
  <c r="Q153" i="19"/>
  <c r="P153" i="19"/>
  <c r="Q154" i="19"/>
  <c r="P154" i="19"/>
  <c r="Q155" i="19"/>
  <c r="P155" i="19"/>
  <c r="Q156" i="19"/>
  <c r="P156" i="19"/>
  <c r="Q157" i="19"/>
  <c r="P157" i="19"/>
  <c r="Q158" i="19"/>
  <c r="P158" i="19"/>
  <c r="Q159" i="19"/>
  <c r="P159" i="19"/>
  <c r="Q160" i="19"/>
  <c r="P160" i="19"/>
  <c r="J114" i="19"/>
  <c r="I114" i="19"/>
  <c r="H114" i="19"/>
  <c r="G119" i="19"/>
  <c r="J111" i="19"/>
  <c r="I111" i="19"/>
  <c r="H111" i="19"/>
  <c r="J108" i="19"/>
  <c r="I108" i="19"/>
  <c r="H108" i="19"/>
  <c r="G107" i="19"/>
  <c r="J104" i="19"/>
  <c r="I104" i="19"/>
  <c r="H104" i="19"/>
  <c r="J101" i="19"/>
  <c r="I101" i="19"/>
  <c r="H101" i="19"/>
  <c r="J98" i="19"/>
  <c r="I98" i="19"/>
  <c r="H98" i="19"/>
  <c r="J95" i="19"/>
  <c r="I95" i="19"/>
  <c r="H95" i="19"/>
  <c r="J88" i="19"/>
  <c r="I88" i="19"/>
  <c r="H88" i="19"/>
  <c r="J85" i="19"/>
  <c r="I85" i="19"/>
  <c r="H85" i="19"/>
  <c r="J82" i="19"/>
  <c r="I82" i="19"/>
  <c r="H82" i="19"/>
  <c r="J75" i="19"/>
  <c r="I75" i="19"/>
  <c r="H75" i="19"/>
  <c r="J72" i="19"/>
  <c r="I72" i="19"/>
  <c r="H72" i="19"/>
  <c r="J69" i="19"/>
  <c r="I69" i="19"/>
  <c r="H69" i="19"/>
  <c r="G77" i="19"/>
  <c r="J66" i="19"/>
  <c r="I66" i="19"/>
  <c r="H66" i="19"/>
  <c r="G65" i="19"/>
  <c r="J62" i="19"/>
  <c r="I62" i="19"/>
  <c r="H62" i="19"/>
  <c r="J59" i="19"/>
  <c r="I59" i="19"/>
  <c r="H59" i="19"/>
  <c r="J56" i="19"/>
  <c r="I56" i="19"/>
  <c r="H56" i="19"/>
  <c r="J53" i="19"/>
  <c r="I53" i="19"/>
  <c r="H53" i="19"/>
  <c r="J46" i="19"/>
  <c r="I46" i="19"/>
  <c r="H46" i="19"/>
  <c r="J43" i="19"/>
  <c r="I43" i="19"/>
  <c r="H43" i="19"/>
  <c r="J40" i="19"/>
  <c r="I40" i="19"/>
  <c r="H40" i="19"/>
  <c r="P20" i="19"/>
  <c r="Q20" i="19"/>
  <c r="J20" i="19"/>
  <c r="I20" i="19"/>
  <c r="H20" i="19"/>
  <c r="J17" i="19"/>
  <c r="I17" i="19"/>
  <c r="H17" i="19"/>
  <c r="J14" i="19"/>
  <c r="I14" i="19"/>
  <c r="H14" i="19"/>
  <c r="J11" i="19"/>
  <c r="I11" i="19"/>
  <c r="H11" i="19"/>
  <c r="N161" i="19"/>
  <c r="N149" i="19"/>
  <c r="N133" i="19"/>
  <c r="N121" i="19"/>
  <c r="N105" i="19"/>
  <c r="N93" i="19"/>
  <c r="N63" i="19"/>
  <c r="N51" i="19"/>
  <c r="N35" i="19"/>
  <c r="N23" i="19"/>
  <c r="N147" i="19"/>
  <c r="N135" i="19"/>
  <c r="N91" i="19"/>
  <c r="N79" i="19"/>
  <c r="N49" i="19"/>
  <c r="N37" i="19"/>
  <c r="M7" i="19"/>
  <c r="N21" i="19"/>
  <c r="N9" i="19"/>
  <c r="N119" i="19"/>
  <c r="N65" i="19"/>
  <c r="N77" i="19"/>
  <c r="N107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G121" i="19"/>
  <c r="J122" i="19"/>
  <c r="I122" i="19"/>
  <c r="H122" i="19"/>
  <c r="J123" i="19"/>
  <c r="I123" i="19"/>
  <c r="H123" i="19"/>
  <c r="J124" i="19"/>
  <c r="I124" i="19"/>
  <c r="H124" i="19"/>
  <c r="G133" i="19"/>
  <c r="J125" i="19"/>
  <c r="I125" i="19"/>
  <c r="H125" i="19"/>
  <c r="J126" i="19"/>
  <c r="I126" i="19"/>
  <c r="H126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G135" i="19"/>
  <c r="J136" i="19"/>
  <c r="I136" i="19"/>
  <c r="H136" i="19"/>
  <c r="J137" i="19"/>
  <c r="I137" i="19"/>
  <c r="H137" i="19"/>
  <c r="J138" i="19"/>
  <c r="I138" i="19"/>
  <c r="H138" i="19"/>
  <c r="G147" i="19"/>
  <c r="J139" i="19"/>
  <c r="I139" i="19"/>
  <c r="H139" i="19"/>
  <c r="J140" i="19"/>
  <c r="I140" i="19"/>
  <c r="H140" i="19"/>
  <c r="J141" i="19"/>
  <c r="I141" i="19"/>
  <c r="H141" i="19"/>
  <c r="H142" i="19"/>
  <c r="J142" i="19"/>
  <c r="I142" i="19"/>
  <c r="H143" i="19"/>
  <c r="J143" i="19"/>
  <c r="I143" i="19"/>
  <c r="H144" i="19"/>
  <c r="J144" i="19"/>
  <c r="I144" i="19"/>
  <c r="H145" i="19"/>
  <c r="J145" i="19"/>
  <c r="I145" i="19"/>
  <c r="H146" i="19"/>
  <c r="J146" i="19"/>
  <c r="I146" i="19"/>
  <c r="I150" i="19"/>
  <c r="H150" i="19"/>
  <c r="G149" i="19"/>
  <c r="J150" i="19"/>
  <c r="I151" i="19"/>
  <c r="H151" i="19"/>
  <c r="J151" i="19"/>
  <c r="I152" i="19"/>
  <c r="H152" i="19"/>
  <c r="J152" i="19"/>
  <c r="I153" i="19"/>
  <c r="H153" i="19"/>
  <c r="G161" i="19"/>
  <c r="J153" i="19"/>
  <c r="I154" i="19"/>
  <c r="H154" i="19"/>
  <c r="J154" i="19"/>
  <c r="I155" i="19"/>
  <c r="H155" i="19"/>
  <c r="J155" i="19"/>
  <c r="I156" i="19"/>
  <c r="H156" i="19"/>
  <c r="J156" i="19"/>
  <c r="I157" i="19"/>
  <c r="H157" i="19"/>
  <c r="J157" i="19"/>
  <c r="I158" i="19"/>
  <c r="H158" i="19"/>
  <c r="J158" i="19"/>
  <c r="I159" i="19"/>
  <c r="H159" i="19"/>
  <c r="J159" i="19"/>
  <c r="I160" i="19"/>
  <c r="H160" i="19"/>
  <c r="J160" i="19"/>
  <c r="X20" i="19"/>
  <c r="Y20" i="19"/>
  <c r="Y16" i="19"/>
  <c r="X16" i="19"/>
  <c r="P16" i="19"/>
  <c r="Q16" i="19"/>
  <c r="Y13" i="19"/>
  <c r="X13" i="19"/>
  <c r="W21" i="19"/>
  <c r="P13" i="19"/>
  <c r="Q13" i="19"/>
  <c r="O21" i="19"/>
  <c r="Y10" i="19"/>
  <c r="X10" i="19"/>
  <c r="W9" i="19"/>
  <c r="P10" i="19"/>
  <c r="Q10" i="19"/>
  <c r="O9" i="19"/>
  <c r="R26" i="19" s="1"/>
  <c r="Q142" i="19"/>
  <c r="P142" i="19"/>
  <c r="J110" i="19"/>
  <c r="I110" i="19"/>
  <c r="H110" i="19"/>
  <c r="J103" i="19"/>
  <c r="I103" i="19"/>
  <c r="H103" i="19"/>
  <c r="J100" i="19"/>
  <c r="I100" i="19"/>
  <c r="H100" i="19"/>
  <c r="J97" i="19"/>
  <c r="I97" i="19"/>
  <c r="G105" i="19"/>
  <c r="H97" i="19"/>
  <c r="J94" i="19"/>
  <c r="I94" i="19"/>
  <c r="G93" i="19"/>
  <c r="H94" i="19"/>
  <c r="J90" i="19"/>
  <c r="I90" i="19"/>
  <c r="H90" i="19"/>
  <c r="J87" i="19"/>
  <c r="I87" i="19"/>
  <c r="H87" i="19"/>
  <c r="J84" i="19"/>
  <c r="I84" i="19"/>
  <c r="H84" i="19"/>
  <c r="J81" i="19"/>
  <c r="I81" i="19"/>
  <c r="H81" i="19"/>
  <c r="J74" i="19"/>
  <c r="I74" i="19"/>
  <c r="H74" i="19"/>
  <c r="J71" i="19"/>
  <c r="I71" i="19"/>
  <c r="H71" i="19"/>
  <c r="J68" i="19"/>
  <c r="I68" i="19"/>
  <c r="H68" i="19"/>
  <c r="J61" i="19"/>
  <c r="I61" i="19"/>
  <c r="H61" i="19"/>
  <c r="J58" i="19"/>
  <c r="I58" i="19"/>
  <c r="H58" i="19"/>
  <c r="J55" i="19"/>
  <c r="I55" i="19"/>
  <c r="G63" i="19"/>
  <c r="H55" i="19"/>
  <c r="J52" i="19"/>
  <c r="I52" i="19"/>
  <c r="G51" i="19"/>
  <c r="H52" i="19"/>
  <c r="J48" i="19"/>
  <c r="I48" i="19"/>
  <c r="H48" i="19"/>
  <c r="J45" i="19"/>
  <c r="I45" i="19"/>
  <c r="H45" i="19"/>
  <c r="J42" i="19"/>
  <c r="I42" i="19"/>
  <c r="H42" i="19"/>
  <c r="J39" i="19"/>
  <c r="I39" i="19"/>
  <c r="H3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D161" i="19"/>
  <c r="D149" i="19"/>
  <c r="C7" i="19"/>
  <c r="Y142" i="18"/>
  <c r="X142" i="18"/>
  <c r="I126" i="18"/>
  <c r="Y103" i="18"/>
  <c r="X103" i="18"/>
  <c r="I87" i="18"/>
  <c r="I25" i="18"/>
  <c r="I18" i="18"/>
  <c r="H20" i="18"/>
  <c r="J12" i="18"/>
  <c r="I12" i="18"/>
  <c r="X17" i="22"/>
  <c r="W17" i="22"/>
  <c r="V17" i="22"/>
  <c r="X12" i="22"/>
  <c r="W12" i="22"/>
  <c r="V12" i="22"/>
  <c r="X16" i="22"/>
  <c r="W16" i="22"/>
  <c r="V16" i="22"/>
  <c r="X11" i="22"/>
  <c r="W11" i="22"/>
  <c r="V11" i="22"/>
  <c r="X18" i="22"/>
  <c r="W18" i="22"/>
  <c r="V18" i="22"/>
  <c r="X10" i="22"/>
  <c r="W10" i="22"/>
  <c r="V10" i="22"/>
  <c r="X9" i="22"/>
  <c r="W9" i="22"/>
  <c r="V9" i="22"/>
  <c r="V15" i="22"/>
  <c r="X15" i="22"/>
  <c r="W15" i="22"/>
  <c r="Y149" i="18"/>
  <c r="X149" i="18"/>
  <c r="W148" i="18"/>
  <c r="W118" i="18"/>
  <c r="Y110" i="18"/>
  <c r="X110" i="18"/>
  <c r="I94" i="18"/>
  <c r="Y71" i="18"/>
  <c r="X71" i="18"/>
  <c r="J55" i="18"/>
  <c r="I55" i="18"/>
  <c r="I31" i="18"/>
  <c r="H34" i="18"/>
  <c r="I26" i="18"/>
  <c r="J26" i="18"/>
  <c r="I19" i="18"/>
  <c r="I13" i="18"/>
  <c r="I41" i="18"/>
  <c r="I47" i="18"/>
  <c r="H62" i="18"/>
  <c r="I54" i="18"/>
  <c r="J60" i="18"/>
  <c r="I60" i="18"/>
  <c r="I67" i="18"/>
  <c r="I73" i="18"/>
  <c r="J80" i="18"/>
  <c r="I80" i="18"/>
  <c r="I86" i="18"/>
  <c r="I93" i="18"/>
  <c r="H92" i="18"/>
  <c r="I99" i="18"/>
  <c r="I112" i="18"/>
  <c r="I125" i="18"/>
  <c r="I131" i="18"/>
  <c r="H146" i="18"/>
  <c r="I138" i="18"/>
  <c r="J144" i="18"/>
  <c r="I144" i="18"/>
  <c r="I151" i="18"/>
  <c r="I157" i="18"/>
  <c r="I159" i="18"/>
  <c r="I33" i="18"/>
  <c r="I40" i="18"/>
  <c r="H48" i="18"/>
  <c r="I46" i="18"/>
  <c r="I53" i="18"/>
  <c r="I59" i="18"/>
  <c r="I66" i="18"/>
  <c r="I72" i="18"/>
  <c r="I79" i="18"/>
  <c r="H78" i="18"/>
  <c r="I85" i="18"/>
  <c r="I98" i="18"/>
  <c r="J111" i="18"/>
  <c r="I111" i="18"/>
  <c r="I117" i="18"/>
  <c r="I124" i="18"/>
  <c r="H132" i="18"/>
  <c r="I130" i="18"/>
  <c r="I137" i="18"/>
  <c r="I143" i="18"/>
  <c r="I150" i="18"/>
  <c r="I156" i="18"/>
  <c r="I32" i="18"/>
  <c r="I39" i="18"/>
  <c r="I45" i="18"/>
  <c r="I52" i="18"/>
  <c r="I58" i="18"/>
  <c r="I65" i="18"/>
  <c r="H64" i="18"/>
  <c r="J71" i="18"/>
  <c r="I71" i="18"/>
  <c r="I84" i="18"/>
  <c r="I97" i="18"/>
  <c r="J103" i="18"/>
  <c r="I103" i="18"/>
  <c r="I110" i="18"/>
  <c r="H118" i="18"/>
  <c r="I116" i="18"/>
  <c r="I123" i="18"/>
  <c r="I129" i="18"/>
  <c r="I136" i="18"/>
  <c r="I142" i="18"/>
  <c r="I149" i="18"/>
  <c r="H148" i="18"/>
  <c r="J155" i="18"/>
  <c r="I155" i="18"/>
  <c r="I44" i="18"/>
  <c r="I51" i="18"/>
  <c r="H50" i="18"/>
  <c r="J51" i="18"/>
  <c r="I57" i="18"/>
  <c r="I70" i="18"/>
  <c r="I83" i="18"/>
  <c r="J83" i="18"/>
  <c r="I89" i="18"/>
  <c r="I96" i="18"/>
  <c r="H104" i="18"/>
  <c r="I102" i="18"/>
  <c r="I109" i="18"/>
  <c r="I115" i="18"/>
  <c r="I122" i="18"/>
  <c r="I128" i="18"/>
  <c r="I135" i="18"/>
  <c r="H134" i="18"/>
  <c r="J135" i="18"/>
  <c r="I141" i="18"/>
  <c r="I154" i="18"/>
  <c r="H36" i="18"/>
  <c r="I37" i="18"/>
  <c r="I43" i="18"/>
  <c r="I56" i="18"/>
  <c r="J69" i="18"/>
  <c r="I69" i="18"/>
  <c r="I75" i="18"/>
  <c r="H90" i="18"/>
  <c r="I82" i="18"/>
  <c r="I88" i="18"/>
  <c r="I95" i="18"/>
  <c r="I101" i="18"/>
  <c r="I108" i="18"/>
  <c r="I114" i="18"/>
  <c r="I121" i="18"/>
  <c r="H120" i="18"/>
  <c r="I127" i="18"/>
  <c r="I140" i="18"/>
  <c r="J153" i="18"/>
  <c r="I153" i="18"/>
  <c r="I158" i="18"/>
  <c r="Y155" i="18"/>
  <c r="X155" i="18"/>
  <c r="Y116" i="18"/>
  <c r="X116" i="18"/>
  <c r="I100" i="18"/>
  <c r="I61" i="18"/>
  <c r="Y39" i="18"/>
  <c r="X39" i="18"/>
  <c r="I27" i="18"/>
  <c r="Y24" i="18"/>
  <c r="X24" i="18"/>
  <c r="Y17" i="18"/>
  <c r="X17" i="18"/>
  <c r="I14" i="18"/>
  <c r="Y11" i="18"/>
  <c r="X11" i="18"/>
  <c r="J158" i="17"/>
  <c r="I158" i="17"/>
  <c r="J156" i="17"/>
  <c r="I156" i="17"/>
  <c r="J154" i="17"/>
  <c r="I154" i="17"/>
  <c r="J152" i="17"/>
  <c r="I152" i="17"/>
  <c r="J150" i="17"/>
  <c r="I150" i="17"/>
  <c r="H149" i="17"/>
  <c r="J145" i="17"/>
  <c r="I145" i="17"/>
  <c r="K145" i="17"/>
  <c r="J143" i="17"/>
  <c r="I143" i="17"/>
  <c r="J141" i="17"/>
  <c r="I141" i="17"/>
  <c r="K141" i="17"/>
  <c r="J139" i="17"/>
  <c r="I139" i="17"/>
  <c r="H147" i="17"/>
  <c r="J137" i="17"/>
  <c r="I137" i="17"/>
  <c r="J132" i="17"/>
  <c r="I132" i="17"/>
  <c r="J130" i="17"/>
  <c r="I130" i="17"/>
  <c r="J128" i="17"/>
  <c r="I128" i="17"/>
  <c r="J126" i="17"/>
  <c r="I126" i="17"/>
  <c r="J124" i="17"/>
  <c r="I124" i="17"/>
  <c r="J122" i="17"/>
  <c r="I122" i="17"/>
  <c r="H121" i="17"/>
  <c r="J117" i="17"/>
  <c r="I117" i="17"/>
  <c r="J115" i="17"/>
  <c r="I115" i="17"/>
  <c r="J113" i="17"/>
  <c r="I113" i="17"/>
  <c r="J111" i="17"/>
  <c r="I111" i="17"/>
  <c r="H119" i="17"/>
  <c r="J109" i="17"/>
  <c r="I109" i="17"/>
  <c r="K109" i="17"/>
  <c r="J104" i="17"/>
  <c r="I104" i="17"/>
  <c r="J102" i="17"/>
  <c r="I102" i="17"/>
  <c r="K102" i="17"/>
  <c r="J100" i="17"/>
  <c r="I100" i="17"/>
  <c r="J98" i="17"/>
  <c r="I98" i="17"/>
  <c r="K98" i="17"/>
  <c r="J96" i="17"/>
  <c r="I96" i="17"/>
  <c r="J94" i="17"/>
  <c r="I94" i="17"/>
  <c r="K94" i="17"/>
  <c r="H93" i="17"/>
  <c r="J89" i="17"/>
  <c r="I89" i="17"/>
  <c r="J87" i="17"/>
  <c r="I87" i="17"/>
  <c r="J85" i="17"/>
  <c r="I85" i="17"/>
  <c r="J83" i="17"/>
  <c r="I83" i="17"/>
  <c r="H91" i="17"/>
  <c r="J81" i="17"/>
  <c r="I81" i="17"/>
  <c r="J76" i="17"/>
  <c r="I76" i="17"/>
  <c r="J74" i="17"/>
  <c r="I74" i="17"/>
  <c r="J72" i="17"/>
  <c r="I72" i="17"/>
  <c r="J70" i="17"/>
  <c r="I70" i="17"/>
  <c r="J68" i="17"/>
  <c r="I68" i="17"/>
  <c r="J66" i="17"/>
  <c r="I66" i="17"/>
  <c r="H65" i="17"/>
  <c r="J61" i="17"/>
  <c r="I61" i="17"/>
  <c r="J59" i="17"/>
  <c r="I59" i="17"/>
  <c r="K59" i="17"/>
  <c r="J57" i="17"/>
  <c r="I57" i="17"/>
  <c r="J55" i="17"/>
  <c r="I55" i="17"/>
  <c r="H63" i="17"/>
  <c r="J53" i="17"/>
  <c r="I53" i="17"/>
  <c r="J48" i="17"/>
  <c r="I48" i="17"/>
  <c r="J46" i="17"/>
  <c r="I46" i="17"/>
  <c r="J44" i="17"/>
  <c r="I44" i="17"/>
  <c r="J42" i="17"/>
  <c r="I42" i="17"/>
  <c r="J40" i="17"/>
  <c r="I40" i="17"/>
  <c r="J38" i="17"/>
  <c r="I38" i="17"/>
  <c r="H37" i="17"/>
  <c r="J33" i="17"/>
  <c r="I33" i="17"/>
  <c r="J31" i="17"/>
  <c r="I31" i="17"/>
  <c r="J29" i="17"/>
  <c r="I29" i="17"/>
  <c r="J27" i="17"/>
  <c r="I27" i="17"/>
  <c r="H35" i="17"/>
  <c r="K27" i="17"/>
  <c r="J25" i="17"/>
  <c r="I25" i="17"/>
  <c r="J20" i="17"/>
  <c r="I20" i="17"/>
  <c r="K20" i="17"/>
  <c r="J19" i="17"/>
  <c r="I19" i="17"/>
  <c r="J18" i="17"/>
  <c r="I18" i="17"/>
  <c r="K18" i="17"/>
  <c r="J17" i="17"/>
  <c r="I17" i="17"/>
  <c r="J16" i="17"/>
  <c r="I16" i="17"/>
  <c r="K16" i="17"/>
  <c r="J15" i="17"/>
  <c r="I15" i="17"/>
  <c r="J14" i="17"/>
  <c r="I14" i="17"/>
  <c r="K14" i="17"/>
  <c r="J13" i="17"/>
  <c r="I13" i="17"/>
  <c r="H21" i="17"/>
  <c r="J12" i="17"/>
  <c r="I12" i="17"/>
  <c r="J11" i="17"/>
  <c r="I11" i="17"/>
  <c r="J10" i="17"/>
  <c r="I10" i="17"/>
  <c r="H9" i="17"/>
  <c r="K158" i="17" s="1"/>
  <c r="J157" i="16"/>
  <c r="I157" i="16"/>
  <c r="K157" i="16"/>
  <c r="J155" i="16"/>
  <c r="I155" i="16"/>
  <c r="K155" i="16"/>
  <c r="J153" i="16"/>
  <c r="I153" i="16"/>
  <c r="H161" i="16"/>
  <c r="K153" i="16"/>
  <c r="J151" i="16"/>
  <c r="I151" i="16"/>
  <c r="K151" i="16"/>
  <c r="J146" i="16"/>
  <c r="I146" i="16"/>
  <c r="K146" i="16"/>
  <c r="J144" i="16"/>
  <c r="I144" i="16"/>
  <c r="K144" i="16"/>
  <c r="J142" i="16"/>
  <c r="I142" i="16"/>
  <c r="K142" i="16"/>
  <c r="J140" i="16"/>
  <c r="I140" i="16"/>
  <c r="K140" i="16"/>
  <c r="J138" i="16"/>
  <c r="I138" i="16"/>
  <c r="K138" i="16"/>
  <c r="J136" i="16"/>
  <c r="I136" i="16"/>
  <c r="K136" i="16"/>
  <c r="H135" i="16"/>
  <c r="J131" i="16"/>
  <c r="I131" i="16"/>
  <c r="K131" i="16"/>
  <c r="J129" i="16"/>
  <c r="I129" i="16"/>
  <c r="K129" i="16"/>
  <c r="J127" i="16"/>
  <c r="I127" i="16"/>
  <c r="K127" i="16"/>
  <c r="J125" i="16"/>
  <c r="I125" i="16"/>
  <c r="H133" i="16"/>
  <c r="K125" i="16"/>
  <c r="J123" i="16"/>
  <c r="I123" i="16"/>
  <c r="K123" i="16"/>
  <c r="J118" i="16"/>
  <c r="I118" i="16"/>
  <c r="K118" i="16"/>
  <c r="J116" i="16"/>
  <c r="I116" i="16"/>
  <c r="K116" i="16"/>
  <c r="J114" i="16"/>
  <c r="I114" i="16"/>
  <c r="K114" i="16"/>
  <c r="J112" i="16"/>
  <c r="I112" i="16"/>
  <c r="K112" i="16"/>
  <c r="J110" i="16"/>
  <c r="I110" i="16"/>
  <c r="K110" i="16"/>
  <c r="J108" i="16"/>
  <c r="I108" i="16"/>
  <c r="K108" i="16"/>
  <c r="H107" i="16"/>
  <c r="J103" i="16"/>
  <c r="I103" i="16"/>
  <c r="K103" i="16"/>
  <c r="J101" i="16"/>
  <c r="I101" i="16"/>
  <c r="K101" i="16"/>
  <c r="J99" i="16"/>
  <c r="I99" i="16"/>
  <c r="K99" i="16"/>
  <c r="J97" i="16"/>
  <c r="I97" i="16"/>
  <c r="H105" i="16"/>
  <c r="K97" i="16"/>
  <c r="J95" i="16"/>
  <c r="I95" i="16"/>
  <c r="K95" i="16"/>
  <c r="J90" i="16"/>
  <c r="I90" i="16"/>
  <c r="K90" i="16"/>
  <c r="J88" i="16"/>
  <c r="I88" i="16"/>
  <c r="K88" i="16"/>
  <c r="J86" i="16"/>
  <c r="I86" i="16"/>
  <c r="K86" i="16"/>
  <c r="J84" i="16"/>
  <c r="I84" i="16"/>
  <c r="K84" i="16"/>
  <c r="J82" i="16"/>
  <c r="I82" i="16"/>
  <c r="K82" i="16"/>
  <c r="J80" i="16"/>
  <c r="I80" i="16"/>
  <c r="K80" i="16"/>
  <c r="H79" i="16"/>
  <c r="J75" i="16"/>
  <c r="I75" i="16"/>
  <c r="K75" i="16"/>
  <c r="J73" i="16"/>
  <c r="I73" i="16"/>
  <c r="K73" i="16"/>
  <c r="J71" i="16"/>
  <c r="I71" i="16"/>
  <c r="K71" i="16"/>
  <c r="J69" i="16"/>
  <c r="I69" i="16"/>
  <c r="H77" i="16"/>
  <c r="K69" i="16"/>
  <c r="J67" i="16"/>
  <c r="I67" i="16"/>
  <c r="K67" i="16"/>
  <c r="J62" i="16"/>
  <c r="I62" i="16"/>
  <c r="K62" i="16"/>
  <c r="J60" i="16"/>
  <c r="I60" i="16"/>
  <c r="K60" i="16"/>
  <c r="J58" i="16"/>
  <c r="I58" i="16"/>
  <c r="K58" i="16"/>
  <c r="J56" i="16"/>
  <c r="I56" i="16"/>
  <c r="K56" i="16"/>
  <c r="J54" i="16"/>
  <c r="I54" i="16"/>
  <c r="K54" i="16"/>
  <c r="J52" i="16"/>
  <c r="I52" i="16"/>
  <c r="K52" i="16"/>
  <c r="H51" i="16"/>
  <c r="J47" i="16"/>
  <c r="I47" i="16"/>
  <c r="K47" i="16"/>
  <c r="J45" i="16"/>
  <c r="I45" i="16"/>
  <c r="K45" i="16"/>
  <c r="J43" i="16"/>
  <c r="I43" i="16"/>
  <c r="K43" i="16"/>
  <c r="J41" i="16"/>
  <c r="I41" i="16"/>
  <c r="H49" i="16"/>
  <c r="K41" i="16"/>
  <c r="J39" i="16"/>
  <c r="I39" i="16"/>
  <c r="K39" i="16"/>
  <c r="J34" i="16"/>
  <c r="I34" i="16"/>
  <c r="K34" i="16"/>
  <c r="J32" i="16"/>
  <c r="I32" i="16"/>
  <c r="K32" i="16"/>
  <c r="J30" i="16"/>
  <c r="I30" i="16"/>
  <c r="K30" i="16"/>
  <c r="J28" i="16"/>
  <c r="I28" i="16"/>
  <c r="K28" i="16"/>
  <c r="J26" i="16"/>
  <c r="I26" i="16"/>
  <c r="K26" i="16"/>
  <c r="J24" i="16"/>
  <c r="I24" i="16"/>
  <c r="K24" i="16"/>
  <c r="H23" i="16"/>
  <c r="V20" i="16"/>
  <c r="U20" i="16"/>
  <c r="V19" i="16"/>
  <c r="U19" i="16"/>
  <c r="W19" i="16"/>
  <c r="V18" i="16"/>
  <c r="U18" i="16"/>
  <c r="V17" i="16"/>
  <c r="U17" i="16"/>
  <c r="W17" i="16"/>
  <c r="V16" i="16"/>
  <c r="U16" i="16"/>
  <c r="V15" i="16"/>
  <c r="U15" i="16"/>
  <c r="W15" i="16"/>
  <c r="V14" i="16"/>
  <c r="U14" i="16"/>
  <c r="V13" i="16"/>
  <c r="U13" i="16"/>
  <c r="T21" i="16"/>
  <c r="V12" i="16"/>
  <c r="U12" i="16"/>
  <c r="V11" i="16"/>
  <c r="W11" i="16"/>
  <c r="U11" i="16"/>
  <c r="V10" i="16"/>
  <c r="T9" i="16"/>
  <c r="W13" i="16" s="1"/>
  <c r="W10" i="16"/>
  <c r="U10" i="16"/>
  <c r="Y158" i="18"/>
  <c r="X158" i="18"/>
  <c r="I145" i="18"/>
  <c r="Y123" i="18"/>
  <c r="X123" i="18"/>
  <c r="J107" i="18"/>
  <c r="I107" i="18"/>
  <c r="H106" i="18"/>
  <c r="Y84" i="18"/>
  <c r="X84" i="18"/>
  <c r="H76" i="18"/>
  <c r="J68" i="18"/>
  <c r="I68" i="18"/>
  <c r="Y45" i="18"/>
  <c r="X45" i="18"/>
  <c r="I38" i="18"/>
  <c r="J28" i="18"/>
  <c r="I28" i="18"/>
  <c r="Y25" i="18"/>
  <c r="X25" i="18"/>
  <c r="Y18" i="18"/>
  <c r="X18" i="18"/>
  <c r="J15" i="18"/>
  <c r="I15" i="18"/>
  <c r="Y12" i="18"/>
  <c r="X12" i="18"/>
  <c r="W20" i="18"/>
  <c r="J9" i="18"/>
  <c r="I9" i="18"/>
  <c r="H8" i="18"/>
  <c r="J94" i="18" s="1"/>
  <c r="H160" i="18"/>
  <c r="J152" i="18"/>
  <c r="I152" i="18"/>
  <c r="Y129" i="18"/>
  <c r="X129" i="18"/>
  <c r="J113" i="18"/>
  <c r="I113" i="18"/>
  <c r="J74" i="18"/>
  <c r="I74" i="18"/>
  <c r="Y52" i="18"/>
  <c r="X52" i="18"/>
  <c r="J29" i="18"/>
  <c r="I29" i="18"/>
  <c r="Y26" i="18"/>
  <c r="W34" i="18"/>
  <c r="X26" i="18"/>
  <c r="J23" i="18"/>
  <c r="I23" i="18"/>
  <c r="H22" i="18"/>
  <c r="Y19" i="18"/>
  <c r="X19" i="18"/>
  <c r="J16" i="18"/>
  <c r="I16" i="18"/>
  <c r="Y13" i="18"/>
  <c r="X13" i="18"/>
  <c r="J10" i="18"/>
  <c r="I10" i="18"/>
  <c r="Y31" i="18"/>
  <c r="X31" i="18"/>
  <c r="Y38" i="18"/>
  <c r="X38" i="18"/>
  <c r="Y44" i="18"/>
  <c r="X44" i="18"/>
  <c r="Y51" i="18"/>
  <c r="X51" i="18"/>
  <c r="W50" i="18"/>
  <c r="Y57" i="18"/>
  <c r="X57" i="18"/>
  <c r="Y70" i="18"/>
  <c r="X70" i="18"/>
  <c r="Y83" i="18"/>
  <c r="X83" i="18"/>
  <c r="Y89" i="18"/>
  <c r="X89" i="18"/>
  <c r="W104" i="18"/>
  <c r="Y96" i="18"/>
  <c r="X96" i="18"/>
  <c r="Y102" i="18"/>
  <c r="X102" i="18"/>
  <c r="Y109" i="18"/>
  <c r="X109" i="18"/>
  <c r="Y115" i="18"/>
  <c r="X115" i="18"/>
  <c r="Y122" i="18"/>
  <c r="X122" i="18"/>
  <c r="Y128" i="18"/>
  <c r="X128" i="18"/>
  <c r="Y135" i="18"/>
  <c r="X135" i="18"/>
  <c r="W134" i="18"/>
  <c r="Y141" i="18"/>
  <c r="X141" i="18"/>
  <c r="Y154" i="18"/>
  <c r="X154" i="18"/>
  <c r="Y159" i="18"/>
  <c r="X159" i="18"/>
  <c r="Y30" i="18"/>
  <c r="X30" i="18"/>
  <c r="X37" i="18"/>
  <c r="W36" i="18"/>
  <c r="Y37" i="18"/>
  <c r="Y43" i="18"/>
  <c r="X43" i="18"/>
  <c r="Y56" i="18"/>
  <c r="X56" i="18"/>
  <c r="Y69" i="18"/>
  <c r="X69" i="18"/>
  <c r="Y75" i="18"/>
  <c r="X75" i="18"/>
  <c r="Y82" i="18"/>
  <c r="X82" i="18"/>
  <c r="W90" i="18"/>
  <c r="Y88" i="18"/>
  <c r="X88" i="18"/>
  <c r="Y95" i="18"/>
  <c r="X95" i="18"/>
  <c r="Y101" i="18"/>
  <c r="X101" i="18"/>
  <c r="Y108" i="18"/>
  <c r="X108" i="18"/>
  <c r="Y114" i="18"/>
  <c r="X114" i="18"/>
  <c r="Y121" i="18"/>
  <c r="X121" i="18"/>
  <c r="W120" i="18"/>
  <c r="Y127" i="18"/>
  <c r="X127" i="18"/>
  <c r="Y140" i="18"/>
  <c r="X140" i="18"/>
  <c r="Y153" i="18"/>
  <c r="X153" i="18"/>
  <c r="Y42" i="18"/>
  <c r="X42" i="18"/>
  <c r="Y55" i="18"/>
  <c r="X55" i="18"/>
  <c r="Y61" i="18"/>
  <c r="X61" i="18"/>
  <c r="Y68" i="18"/>
  <c r="X68" i="18"/>
  <c r="W76" i="18"/>
  <c r="Y74" i="18"/>
  <c r="X74" i="18"/>
  <c r="Y81" i="18"/>
  <c r="X81" i="18"/>
  <c r="Y87" i="18"/>
  <c r="X87" i="18"/>
  <c r="Y94" i="18"/>
  <c r="X94" i="18"/>
  <c r="Y100" i="18"/>
  <c r="X100" i="18"/>
  <c r="Y107" i="18"/>
  <c r="X107" i="18"/>
  <c r="W106" i="18"/>
  <c r="Y113" i="18"/>
  <c r="X113" i="18"/>
  <c r="Y126" i="18"/>
  <c r="X126" i="18"/>
  <c r="Y139" i="18"/>
  <c r="X139" i="18"/>
  <c r="Y145" i="18"/>
  <c r="X145" i="18"/>
  <c r="Y152" i="18"/>
  <c r="X152" i="18"/>
  <c r="W160" i="18"/>
  <c r="X41" i="18"/>
  <c r="Y41" i="18"/>
  <c r="X47" i="18"/>
  <c r="Y47" i="18"/>
  <c r="X54" i="18"/>
  <c r="W62" i="18"/>
  <c r="Y54" i="18"/>
  <c r="X60" i="18"/>
  <c r="Y60" i="18"/>
  <c r="X67" i="18"/>
  <c r="Y67" i="18"/>
  <c r="X73" i="18"/>
  <c r="Y73" i="18"/>
  <c r="X80" i="18"/>
  <c r="Y80" i="18"/>
  <c r="X86" i="18"/>
  <c r="Y86" i="18"/>
  <c r="X93" i="18"/>
  <c r="W92" i="18"/>
  <c r="Y93" i="18"/>
  <c r="X99" i="18"/>
  <c r="Y99" i="18"/>
  <c r="X112" i="18"/>
  <c r="Y112" i="18"/>
  <c r="X125" i="18"/>
  <c r="Y125" i="18"/>
  <c r="X131" i="18"/>
  <c r="Y131" i="18"/>
  <c r="X138" i="18"/>
  <c r="W146" i="18"/>
  <c r="Y138" i="18"/>
  <c r="X144" i="18"/>
  <c r="Y144" i="18"/>
  <c r="X151" i="18"/>
  <c r="Y151" i="18"/>
  <c r="X157" i="18"/>
  <c r="Y157" i="18"/>
  <c r="Y33" i="18"/>
  <c r="X33" i="18"/>
  <c r="W48" i="18"/>
  <c r="Y40" i="18"/>
  <c r="X40" i="18"/>
  <c r="Y46" i="18"/>
  <c r="X46" i="18"/>
  <c r="Y53" i="18"/>
  <c r="X53" i="18"/>
  <c r="Y59" i="18"/>
  <c r="X59" i="18"/>
  <c r="Y66" i="18"/>
  <c r="X66" i="18"/>
  <c r="Y72" i="18"/>
  <c r="X72" i="18"/>
  <c r="Y79" i="18"/>
  <c r="W78" i="18"/>
  <c r="X79" i="18"/>
  <c r="Y85" i="18"/>
  <c r="X85" i="18"/>
  <c r="Y98" i="18"/>
  <c r="X98" i="18"/>
  <c r="Y111" i="18"/>
  <c r="X111" i="18"/>
  <c r="Y117" i="18"/>
  <c r="X117" i="18"/>
  <c r="W132" i="18"/>
  <c r="Y124" i="18"/>
  <c r="X124" i="18"/>
  <c r="Y130" i="18"/>
  <c r="X130" i="18"/>
  <c r="Y137" i="18"/>
  <c r="X137" i="18"/>
  <c r="Y143" i="18"/>
  <c r="X143" i="18"/>
  <c r="Y150" i="18"/>
  <c r="X150" i="18"/>
  <c r="Y156" i="18"/>
  <c r="X156" i="18"/>
  <c r="M151" i="15"/>
  <c r="L151" i="15"/>
  <c r="K151" i="15"/>
  <c r="J151" i="15"/>
  <c r="I151" i="15"/>
  <c r="M144" i="15"/>
  <c r="L144" i="15"/>
  <c r="K144" i="15"/>
  <c r="J144" i="15"/>
  <c r="I144" i="15"/>
  <c r="M138" i="15"/>
  <c r="L138" i="15"/>
  <c r="K138" i="15"/>
  <c r="J138" i="15"/>
  <c r="I138" i="15"/>
  <c r="M131" i="15"/>
  <c r="L131" i="15"/>
  <c r="K131" i="15"/>
  <c r="J131" i="15"/>
  <c r="I131" i="15"/>
  <c r="M125" i="15"/>
  <c r="H133" i="15"/>
  <c r="L125" i="15"/>
  <c r="K125" i="15"/>
  <c r="J125" i="15"/>
  <c r="I125" i="15"/>
  <c r="M118" i="15"/>
  <c r="L118" i="15"/>
  <c r="K118" i="15"/>
  <c r="J118" i="15"/>
  <c r="I118" i="15"/>
  <c r="M112" i="15"/>
  <c r="L112" i="15"/>
  <c r="K112" i="15"/>
  <c r="J112" i="15"/>
  <c r="I112" i="15"/>
  <c r="M99" i="15"/>
  <c r="L99" i="15"/>
  <c r="K99" i="15"/>
  <c r="J99" i="15"/>
  <c r="I99" i="15"/>
  <c r="M93" i="15"/>
  <c r="L93" i="15"/>
  <c r="K93" i="15"/>
  <c r="J93" i="15"/>
  <c r="I93" i="15"/>
  <c r="M86" i="15"/>
  <c r="L86" i="15"/>
  <c r="K86" i="15"/>
  <c r="J86" i="15"/>
  <c r="I86" i="15"/>
  <c r="M80" i="15"/>
  <c r="L80" i="15"/>
  <c r="K80" i="15"/>
  <c r="J80" i="15"/>
  <c r="I80" i="15"/>
  <c r="M73" i="15"/>
  <c r="L73" i="15"/>
  <c r="K73" i="15"/>
  <c r="J73" i="15"/>
  <c r="I73" i="15"/>
  <c r="M67" i="15"/>
  <c r="L67" i="15"/>
  <c r="K67" i="15"/>
  <c r="J67" i="15"/>
  <c r="I67" i="15"/>
  <c r="M60" i="15"/>
  <c r="L60" i="15"/>
  <c r="K60" i="15"/>
  <c r="J60" i="15"/>
  <c r="I60" i="15"/>
  <c r="M54" i="15"/>
  <c r="L54" i="15"/>
  <c r="K54" i="15"/>
  <c r="J54" i="15"/>
  <c r="I54" i="15"/>
  <c r="M47" i="15"/>
  <c r="L47" i="15"/>
  <c r="K47" i="15"/>
  <c r="J47" i="15"/>
  <c r="I47" i="15"/>
  <c r="M41" i="15"/>
  <c r="H49" i="15"/>
  <c r="L41" i="15"/>
  <c r="K41" i="15"/>
  <c r="J41" i="15"/>
  <c r="I41" i="15"/>
  <c r="M34" i="15"/>
  <c r="L34" i="15"/>
  <c r="K34" i="15"/>
  <c r="J34" i="15"/>
  <c r="I34" i="15"/>
  <c r="M28" i="15"/>
  <c r="L28" i="15"/>
  <c r="K28" i="15"/>
  <c r="J28" i="15"/>
  <c r="I28" i="15"/>
  <c r="Y17" i="15"/>
  <c r="X17" i="15"/>
  <c r="W17" i="15"/>
  <c r="Y14" i="15"/>
  <c r="X14" i="15"/>
  <c r="W14" i="15"/>
  <c r="Y11" i="15"/>
  <c r="X11" i="15"/>
  <c r="W11" i="15"/>
  <c r="L158" i="15"/>
  <c r="J158" i="15"/>
  <c r="I158" i="15"/>
  <c r="K158" i="15"/>
  <c r="M158" i="15"/>
  <c r="K157" i="15"/>
  <c r="I157" i="15"/>
  <c r="M157" i="15"/>
  <c r="L157" i="15"/>
  <c r="J157" i="15"/>
  <c r="L160" i="15"/>
  <c r="K160" i="15"/>
  <c r="J160" i="15"/>
  <c r="M160" i="15"/>
  <c r="I160" i="15"/>
  <c r="J153" i="15"/>
  <c r="I153" i="15"/>
  <c r="H161" i="15"/>
  <c r="M153" i="15"/>
  <c r="L153" i="15"/>
  <c r="K153" i="15"/>
  <c r="J146" i="15"/>
  <c r="I146" i="15"/>
  <c r="M146" i="15"/>
  <c r="L146" i="15"/>
  <c r="K146" i="15"/>
  <c r="J140" i="15"/>
  <c r="I140" i="15"/>
  <c r="M140" i="15"/>
  <c r="L140" i="15"/>
  <c r="K140" i="15"/>
  <c r="J127" i="15"/>
  <c r="I127" i="15"/>
  <c r="M127" i="15"/>
  <c r="L127" i="15"/>
  <c r="K127" i="15"/>
  <c r="J121" i="15"/>
  <c r="I121" i="15"/>
  <c r="M121" i="15"/>
  <c r="L121" i="15"/>
  <c r="K121" i="15"/>
  <c r="J114" i="15"/>
  <c r="I114" i="15"/>
  <c r="M114" i="15"/>
  <c r="L114" i="15"/>
  <c r="K114" i="15"/>
  <c r="J108" i="15"/>
  <c r="I108" i="15"/>
  <c r="M108" i="15"/>
  <c r="L108" i="15"/>
  <c r="K108" i="15"/>
  <c r="J101" i="15"/>
  <c r="I101" i="15"/>
  <c r="M101" i="15"/>
  <c r="L101" i="15"/>
  <c r="K101" i="15"/>
  <c r="J95" i="15"/>
  <c r="I95" i="15"/>
  <c r="M95" i="15"/>
  <c r="L95" i="15"/>
  <c r="K95" i="15"/>
  <c r="J88" i="15"/>
  <c r="I88" i="15"/>
  <c r="M88" i="15"/>
  <c r="L88" i="15"/>
  <c r="K88" i="15"/>
  <c r="J82" i="15"/>
  <c r="I82" i="15"/>
  <c r="M82" i="15"/>
  <c r="L82" i="15"/>
  <c r="K82" i="15"/>
  <c r="J75" i="15"/>
  <c r="I75" i="15"/>
  <c r="M75" i="15"/>
  <c r="L75" i="15"/>
  <c r="K75" i="15"/>
  <c r="X19" i="15"/>
  <c r="W19" i="15"/>
  <c r="Y19" i="15"/>
  <c r="X16" i="15"/>
  <c r="W16" i="15"/>
  <c r="Y16" i="15"/>
  <c r="X13" i="15"/>
  <c r="W13" i="15"/>
  <c r="V21" i="15"/>
  <c r="Y13" i="15"/>
  <c r="X10" i="15"/>
  <c r="W10" i="15"/>
  <c r="Y10" i="15"/>
  <c r="M159" i="15"/>
  <c r="K159" i="15"/>
  <c r="J159" i="15"/>
  <c r="I159" i="15"/>
  <c r="L159" i="15"/>
  <c r="K154" i="15"/>
  <c r="J154" i="15"/>
  <c r="I154" i="15"/>
  <c r="M154" i="15"/>
  <c r="L154" i="15"/>
  <c r="K141" i="15"/>
  <c r="J141" i="15"/>
  <c r="I141" i="15"/>
  <c r="M141" i="15"/>
  <c r="L141" i="15"/>
  <c r="K135" i="15"/>
  <c r="J135" i="15"/>
  <c r="I135" i="15"/>
  <c r="M135" i="15"/>
  <c r="L135" i="15"/>
  <c r="K128" i="15"/>
  <c r="J128" i="15"/>
  <c r="I128" i="15"/>
  <c r="M128" i="15"/>
  <c r="L128" i="15"/>
  <c r="K122" i="15"/>
  <c r="J122" i="15"/>
  <c r="I122" i="15"/>
  <c r="M122" i="15"/>
  <c r="L122" i="15"/>
  <c r="K115" i="15"/>
  <c r="J115" i="15"/>
  <c r="I115" i="15"/>
  <c r="M115" i="15"/>
  <c r="L115" i="15"/>
  <c r="K109" i="15"/>
  <c r="J109" i="15"/>
  <c r="I109" i="15"/>
  <c r="M109" i="15"/>
  <c r="L109" i="15"/>
  <c r="K102" i="15"/>
  <c r="J102" i="15"/>
  <c r="I102" i="15"/>
  <c r="M102" i="15"/>
  <c r="L102" i="15"/>
  <c r="K96" i="15"/>
  <c r="J96" i="15"/>
  <c r="I96" i="15"/>
  <c r="M96" i="15"/>
  <c r="L96" i="15"/>
  <c r="K89" i="15"/>
  <c r="J89" i="15"/>
  <c r="I89" i="15"/>
  <c r="M89" i="15"/>
  <c r="L89" i="15"/>
  <c r="K83" i="15"/>
  <c r="J83" i="15"/>
  <c r="I83" i="15"/>
  <c r="M83" i="15"/>
  <c r="L83" i="15"/>
  <c r="H91" i="15"/>
  <c r="K76" i="15"/>
  <c r="J76" i="15"/>
  <c r="I76" i="15"/>
  <c r="M76" i="15"/>
  <c r="L76" i="15"/>
  <c r="K70" i="15"/>
  <c r="J70" i="15"/>
  <c r="I70" i="15"/>
  <c r="M70" i="15"/>
  <c r="L70" i="15"/>
  <c r="K57" i="15"/>
  <c r="J57" i="15"/>
  <c r="I57" i="15"/>
  <c r="M57" i="15"/>
  <c r="L57" i="15"/>
  <c r="K51" i="15"/>
  <c r="J51" i="15"/>
  <c r="I51" i="15"/>
  <c r="M51" i="15"/>
  <c r="L51" i="15"/>
  <c r="K44" i="15"/>
  <c r="J44" i="15"/>
  <c r="I44" i="15"/>
  <c r="M44" i="15"/>
  <c r="L44" i="15"/>
  <c r="K38" i="15"/>
  <c r="J38" i="15"/>
  <c r="I38" i="15"/>
  <c r="M38" i="15"/>
  <c r="L38" i="15"/>
  <c r="K31" i="15"/>
  <c r="J31" i="15"/>
  <c r="I31" i="15"/>
  <c r="M31" i="15"/>
  <c r="L31" i="15"/>
  <c r="K25" i="15"/>
  <c r="J25" i="15"/>
  <c r="I25" i="15"/>
  <c r="M25" i="15"/>
  <c r="L25" i="15"/>
  <c r="K18" i="15"/>
  <c r="J18" i="15"/>
  <c r="I18" i="15"/>
  <c r="M18" i="15"/>
  <c r="L18" i="15"/>
  <c r="K15" i="15"/>
  <c r="J15" i="15"/>
  <c r="I15" i="15"/>
  <c r="M15" i="15"/>
  <c r="L15" i="15"/>
  <c r="K12" i="15"/>
  <c r="J12" i="15"/>
  <c r="I12" i="15"/>
  <c r="M12" i="15"/>
  <c r="L12" i="15"/>
  <c r="K9" i="15"/>
  <c r="J9" i="15"/>
  <c r="I9" i="15"/>
  <c r="M9" i="15"/>
  <c r="L9" i="15"/>
  <c r="L155" i="15"/>
  <c r="K155" i="15"/>
  <c r="J155" i="15"/>
  <c r="I155" i="15"/>
  <c r="M155" i="15"/>
  <c r="L149" i="15"/>
  <c r="K149" i="15"/>
  <c r="J149" i="15"/>
  <c r="I149" i="15"/>
  <c r="M149" i="15"/>
  <c r="L142" i="15"/>
  <c r="K142" i="15"/>
  <c r="J142" i="15"/>
  <c r="I142" i="15"/>
  <c r="M142" i="15"/>
  <c r="L136" i="15"/>
  <c r="K136" i="15"/>
  <c r="J136" i="15"/>
  <c r="I136" i="15"/>
  <c r="M136" i="15"/>
  <c r="L129" i="15"/>
  <c r="K129" i="15"/>
  <c r="J129" i="15"/>
  <c r="I129" i="15"/>
  <c r="M129" i="15"/>
  <c r="L123" i="15"/>
  <c r="K123" i="15"/>
  <c r="J123" i="15"/>
  <c r="I123" i="15"/>
  <c r="M123" i="15"/>
  <c r="L116" i="15"/>
  <c r="K116" i="15"/>
  <c r="J116" i="15"/>
  <c r="I116" i="15"/>
  <c r="M116" i="15"/>
  <c r="L110" i="15"/>
  <c r="K110" i="15"/>
  <c r="J110" i="15"/>
  <c r="I110" i="15"/>
  <c r="M110" i="15"/>
  <c r="L103" i="15"/>
  <c r="K103" i="15"/>
  <c r="J103" i="15"/>
  <c r="I103" i="15"/>
  <c r="M103" i="15"/>
  <c r="H105" i="15"/>
  <c r="L97" i="15"/>
  <c r="K97" i="15"/>
  <c r="J97" i="15"/>
  <c r="I97" i="15"/>
  <c r="M97" i="15"/>
  <c r="L90" i="15"/>
  <c r="K90" i="15"/>
  <c r="J90" i="15"/>
  <c r="I90" i="15"/>
  <c r="M90" i="15"/>
  <c r="L84" i="15"/>
  <c r="K84" i="15"/>
  <c r="J84" i="15"/>
  <c r="I84" i="15"/>
  <c r="M84" i="15"/>
  <c r="L71" i="15"/>
  <c r="K71" i="15"/>
  <c r="J71" i="15"/>
  <c r="I71" i="15"/>
  <c r="M71" i="15"/>
  <c r="L65" i="15"/>
  <c r="K65" i="15"/>
  <c r="J65" i="15"/>
  <c r="I65" i="15"/>
  <c r="M65" i="15"/>
  <c r="L58" i="15"/>
  <c r="K58" i="15"/>
  <c r="J58" i="15"/>
  <c r="I58" i="15"/>
  <c r="M58" i="15"/>
  <c r="L52" i="15"/>
  <c r="K52" i="15"/>
  <c r="J52" i="15"/>
  <c r="I52" i="15"/>
  <c r="M52" i="15"/>
  <c r="Y18" i="15"/>
  <c r="X18" i="15"/>
  <c r="W18" i="15"/>
  <c r="Y15" i="15"/>
  <c r="X15" i="15"/>
  <c r="W15" i="15"/>
  <c r="Y12" i="15"/>
  <c r="X12" i="15"/>
  <c r="W12" i="15"/>
  <c r="Y9" i="15"/>
  <c r="X9" i="15"/>
  <c r="W9" i="15"/>
  <c r="P34" i="18"/>
  <c r="Q26" i="18"/>
  <c r="R19" i="18"/>
  <c r="Q19" i="18"/>
  <c r="Q13" i="18"/>
  <c r="Q141" i="18"/>
  <c r="R102" i="18"/>
  <c r="Q102" i="18"/>
  <c r="P20" i="18"/>
  <c r="Q12" i="18"/>
  <c r="Q18" i="18"/>
  <c r="Q25" i="18"/>
  <c r="Q31" i="18"/>
  <c r="Q57" i="18"/>
  <c r="P104" i="18"/>
  <c r="Q96" i="18"/>
  <c r="Q135" i="18"/>
  <c r="P134" i="18"/>
  <c r="Q158" i="18"/>
  <c r="Q11" i="18"/>
  <c r="Q17" i="18"/>
  <c r="Q24" i="18"/>
  <c r="Q30" i="18"/>
  <c r="Q51" i="18"/>
  <c r="P50" i="18"/>
  <c r="Q89" i="18"/>
  <c r="Q128" i="18"/>
  <c r="R10" i="18"/>
  <c r="Q10" i="18"/>
  <c r="Q16" i="18"/>
  <c r="Q23" i="18"/>
  <c r="P22" i="18"/>
  <c r="Q29" i="18"/>
  <c r="Q44" i="18"/>
  <c r="Q83" i="18"/>
  <c r="Q122" i="18"/>
  <c r="Q9" i="18"/>
  <c r="P8" i="18"/>
  <c r="R25" i="18" s="1"/>
  <c r="Q15" i="18"/>
  <c r="Q28" i="18"/>
  <c r="Q33" i="18"/>
  <c r="R38" i="18"/>
  <c r="Q38" i="18"/>
  <c r="R115" i="18"/>
  <c r="Q115" i="18"/>
  <c r="R154" i="18"/>
  <c r="Q154" i="18"/>
  <c r="R14" i="18"/>
  <c r="Q14" i="18"/>
  <c r="R27" i="18"/>
  <c r="Q27" i="18"/>
  <c r="R70" i="18"/>
  <c r="Q70" i="18"/>
  <c r="R109" i="18"/>
  <c r="Q109" i="18"/>
  <c r="R37" i="18"/>
  <c r="Q37" i="18"/>
  <c r="P36" i="18"/>
  <c r="R43" i="18"/>
  <c r="Q43" i="18"/>
  <c r="R56" i="18"/>
  <c r="Q56" i="18"/>
  <c r="R69" i="18"/>
  <c r="Q69" i="18"/>
  <c r="R75" i="18"/>
  <c r="Q75" i="18"/>
  <c r="P90" i="18"/>
  <c r="R82" i="18"/>
  <c r="Q82" i="18"/>
  <c r="R88" i="18"/>
  <c r="Q88" i="18"/>
  <c r="R95" i="18"/>
  <c r="Q95" i="18"/>
  <c r="R101" i="18"/>
  <c r="Q101" i="18"/>
  <c r="R108" i="18"/>
  <c r="Q108" i="18"/>
  <c r="R114" i="18"/>
  <c r="Q114" i="18"/>
  <c r="R121" i="18"/>
  <c r="Q121" i="18"/>
  <c r="P120" i="18"/>
  <c r="R127" i="18"/>
  <c r="Q127" i="18"/>
  <c r="R140" i="18"/>
  <c r="Q140" i="18"/>
  <c r="R153" i="18"/>
  <c r="Q153" i="18"/>
  <c r="R159" i="18"/>
  <c r="Q159" i="18"/>
  <c r="R42" i="18"/>
  <c r="Q42" i="18"/>
  <c r="R55" i="18"/>
  <c r="Q55" i="18"/>
  <c r="R61" i="18"/>
  <c r="Q61" i="18"/>
  <c r="R68" i="18"/>
  <c r="Q68" i="18"/>
  <c r="P76" i="18"/>
  <c r="R74" i="18"/>
  <c r="Q74" i="18"/>
  <c r="R81" i="18"/>
  <c r="Q81" i="18"/>
  <c r="R87" i="18"/>
  <c r="Q87" i="18"/>
  <c r="R94" i="18"/>
  <c r="Q94" i="18"/>
  <c r="R100" i="18"/>
  <c r="Q100" i="18"/>
  <c r="R107" i="18"/>
  <c r="Q107" i="18"/>
  <c r="P106" i="18"/>
  <c r="R113" i="18"/>
  <c r="Q113" i="18"/>
  <c r="R126" i="18"/>
  <c r="Q126" i="18"/>
  <c r="R139" i="18"/>
  <c r="Q139" i="18"/>
  <c r="R145" i="18"/>
  <c r="Q145" i="18"/>
  <c r="P160" i="18"/>
  <c r="R152" i="18"/>
  <c r="Q152" i="18"/>
  <c r="R41" i="18"/>
  <c r="Q41" i="18"/>
  <c r="R47" i="18"/>
  <c r="Q47" i="18"/>
  <c r="R54" i="18"/>
  <c r="Q54" i="18"/>
  <c r="P62" i="18"/>
  <c r="R60" i="18"/>
  <c r="Q60" i="18"/>
  <c r="R67" i="18"/>
  <c r="Q67" i="18"/>
  <c r="R73" i="18"/>
  <c r="Q73" i="18"/>
  <c r="R80" i="18"/>
  <c r="Q80" i="18"/>
  <c r="R86" i="18"/>
  <c r="Q86" i="18"/>
  <c r="R93" i="18"/>
  <c r="Q93" i="18"/>
  <c r="P92" i="18"/>
  <c r="R99" i="18"/>
  <c r="Q99" i="18"/>
  <c r="R112" i="18"/>
  <c r="Q112" i="18"/>
  <c r="R125" i="18"/>
  <c r="Q125" i="18"/>
  <c r="R131" i="18"/>
  <c r="Q131" i="18"/>
  <c r="R138" i="18"/>
  <c r="Q138" i="18"/>
  <c r="P146" i="18"/>
  <c r="R144" i="18"/>
  <c r="Q144" i="18"/>
  <c r="R151" i="18"/>
  <c r="Q151" i="18"/>
  <c r="R157" i="18"/>
  <c r="Q157" i="18"/>
  <c r="Q40" i="18"/>
  <c r="P48" i="18"/>
  <c r="R40" i="18"/>
  <c r="Q46" i="18"/>
  <c r="R46" i="18"/>
  <c r="Q53" i="18"/>
  <c r="R53" i="18"/>
  <c r="Q59" i="18"/>
  <c r="R59" i="18"/>
  <c r="Q66" i="18"/>
  <c r="R66" i="18"/>
  <c r="Q72" i="18"/>
  <c r="R72" i="18"/>
  <c r="Q79" i="18"/>
  <c r="P78" i="18"/>
  <c r="R79" i="18"/>
  <c r="Q85" i="18"/>
  <c r="R85" i="18"/>
  <c r="Q98" i="18"/>
  <c r="R98" i="18"/>
  <c r="Q111" i="18"/>
  <c r="R111" i="18"/>
  <c r="Q117" i="18"/>
  <c r="R117" i="18"/>
  <c r="Q124" i="18"/>
  <c r="P132" i="18"/>
  <c r="R124" i="18"/>
  <c r="Q130" i="18"/>
  <c r="R130" i="18"/>
  <c r="Q137" i="18"/>
  <c r="R137" i="18"/>
  <c r="Q143" i="18"/>
  <c r="R143" i="18"/>
  <c r="Q150" i="18"/>
  <c r="R150" i="18"/>
  <c r="Q156" i="18"/>
  <c r="R156" i="18"/>
  <c r="R32" i="18"/>
  <c r="Q32" i="18"/>
  <c r="R39" i="18"/>
  <c r="Q39" i="18"/>
  <c r="R45" i="18"/>
  <c r="Q45" i="18"/>
  <c r="R52" i="18"/>
  <c r="Q52" i="18"/>
  <c r="R58" i="18"/>
  <c r="Q58" i="18"/>
  <c r="R65" i="18"/>
  <c r="Q65" i="18"/>
  <c r="P64" i="18"/>
  <c r="R71" i="18"/>
  <c r="Q71" i="18"/>
  <c r="R84" i="18"/>
  <c r="Q84" i="18"/>
  <c r="R97" i="18"/>
  <c r="Q97" i="18"/>
  <c r="R103" i="18"/>
  <c r="Q103" i="18"/>
  <c r="P118" i="18"/>
  <c r="R110" i="18"/>
  <c r="Q110" i="18"/>
  <c r="R116" i="18"/>
  <c r="Q116" i="18"/>
  <c r="R123" i="18"/>
  <c r="Q123" i="18"/>
  <c r="R129" i="18"/>
  <c r="Q129" i="18"/>
  <c r="R136" i="18"/>
  <c r="Q136" i="18"/>
  <c r="R142" i="18"/>
  <c r="Q142" i="18"/>
  <c r="R149" i="18"/>
  <c r="P148" i="18"/>
  <c r="Q149" i="18"/>
  <c r="R155" i="18"/>
  <c r="Q155" i="18"/>
  <c r="K60" i="13"/>
  <c r="J60" i="13"/>
  <c r="I60" i="13"/>
  <c r="K58" i="13"/>
  <c r="J58" i="13"/>
  <c r="I58" i="13"/>
  <c r="K56" i="13"/>
  <c r="J56" i="13"/>
  <c r="I56" i="13"/>
  <c r="H62" i="13"/>
  <c r="K54" i="13"/>
  <c r="J54" i="13"/>
  <c r="I54" i="13"/>
  <c r="K52" i="13"/>
  <c r="J52" i="13"/>
  <c r="I52" i="13"/>
  <c r="K50" i="13"/>
  <c r="J50" i="13"/>
  <c r="I50" i="13"/>
  <c r="K47" i="13"/>
  <c r="J47" i="13"/>
  <c r="I47" i="13"/>
  <c r="K45" i="13"/>
  <c r="J45" i="13"/>
  <c r="I45" i="13"/>
  <c r="K43" i="13"/>
  <c r="J43" i="13"/>
  <c r="I43" i="13"/>
  <c r="K41" i="13"/>
  <c r="J41" i="13"/>
  <c r="I41" i="13"/>
  <c r="K39" i="13"/>
  <c r="J39" i="13"/>
  <c r="I39" i="13"/>
  <c r="K37" i="13"/>
  <c r="J37" i="13"/>
  <c r="I37" i="13"/>
  <c r="K32" i="13"/>
  <c r="J32" i="13"/>
  <c r="I32" i="13"/>
  <c r="K30" i="13"/>
  <c r="J30" i="13"/>
  <c r="I30" i="13"/>
  <c r="K28" i="13"/>
  <c r="J28" i="13"/>
  <c r="I28" i="13"/>
  <c r="H34" i="13"/>
  <c r="K26" i="13"/>
  <c r="J26" i="13"/>
  <c r="I26" i="13"/>
  <c r="K24" i="13"/>
  <c r="J24" i="13"/>
  <c r="I24" i="13"/>
  <c r="K22" i="13"/>
  <c r="J22" i="13"/>
  <c r="I22" i="13"/>
  <c r="K19" i="13"/>
  <c r="J19" i="13"/>
  <c r="I19" i="13"/>
  <c r="K18" i="13"/>
  <c r="J18" i="13"/>
  <c r="I18" i="13"/>
  <c r="K17" i="13"/>
  <c r="J17" i="13"/>
  <c r="I17" i="13"/>
  <c r="K16" i="13"/>
  <c r="J16" i="13"/>
  <c r="I16" i="13"/>
  <c r="K15" i="13"/>
  <c r="J15" i="13"/>
  <c r="I15" i="13"/>
  <c r="K14" i="13"/>
  <c r="J14" i="13"/>
  <c r="I14" i="13"/>
  <c r="K13" i="13"/>
  <c r="J13" i="13"/>
  <c r="I13" i="13"/>
  <c r="H20" i="13"/>
  <c r="K12" i="13"/>
  <c r="J12" i="13"/>
  <c r="I12" i="13"/>
  <c r="K11" i="13"/>
  <c r="J11" i="13"/>
  <c r="I11" i="13"/>
  <c r="K10" i="13"/>
  <c r="J10" i="13"/>
  <c r="I10" i="13"/>
  <c r="K9" i="13"/>
  <c r="J9" i="13"/>
  <c r="I9" i="13"/>
  <c r="K8" i="13"/>
  <c r="J8" i="13"/>
  <c r="I8" i="13"/>
  <c r="N74" i="8"/>
  <c r="N82" i="8"/>
  <c r="N81" i="8"/>
  <c r="N80" i="8"/>
  <c r="N79" i="8"/>
  <c r="N78" i="8"/>
  <c r="N77" i="8"/>
  <c r="N76" i="8"/>
  <c r="N75" i="8"/>
  <c r="S45" i="6"/>
  <c r="R45" i="6"/>
  <c r="Q45" i="6"/>
  <c r="K43" i="6"/>
  <c r="J43" i="6"/>
  <c r="I43" i="6"/>
  <c r="S39" i="6"/>
  <c r="R39" i="6"/>
  <c r="Q39" i="6"/>
  <c r="K37" i="6"/>
  <c r="J37" i="6"/>
  <c r="I37" i="6"/>
  <c r="S33" i="6"/>
  <c r="R33" i="6"/>
  <c r="Q33" i="6"/>
  <c r="K31" i="6"/>
  <c r="J31" i="6"/>
  <c r="I31" i="6"/>
  <c r="S27" i="6"/>
  <c r="R27" i="6"/>
  <c r="Q27" i="6"/>
  <c r="K25" i="6"/>
  <c r="J25" i="6"/>
  <c r="I25" i="6"/>
  <c r="S21" i="6"/>
  <c r="R21" i="6"/>
  <c r="Q21" i="6"/>
  <c r="K19" i="6"/>
  <c r="J19" i="6"/>
  <c r="I19" i="6"/>
  <c r="S14" i="6"/>
  <c r="R14" i="6"/>
  <c r="Q14" i="6"/>
  <c r="K12" i="6"/>
  <c r="J12" i="6"/>
  <c r="I12" i="6"/>
  <c r="S8" i="6"/>
  <c r="R8" i="6"/>
  <c r="Q8" i="6"/>
  <c r="I50" i="12"/>
  <c r="L50" i="12"/>
  <c r="K50" i="12"/>
  <c r="J50" i="12"/>
  <c r="I47" i="12"/>
  <c r="L47" i="12"/>
  <c r="K47" i="12"/>
  <c r="J47" i="12"/>
  <c r="I44" i="12"/>
  <c r="L44" i="12"/>
  <c r="K44" i="12"/>
  <c r="J44" i="12"/>
  <c r="I41" i="12"/>
  <c r="L41" i="12"/>
  <c r="K41" i="12"/>
  <c r="J41" i="12"/>
  <c r="I38" i="12"/>
  <c r="L38" i="12"/>
  <c r="K38" i="12"/>
  <c r="J38" i="12"/>
  <c r="I35" i="12"/>
  <c r="L35" i="12"/>
  <c r="K35" i="12"/>
  <c r="J35" i="12"/>
  <c r="J14" i="12"/>
  <c r="I14" i="12"/>
  <c r="L14" i="12"/>
  <c r="K14" i="12"/>
  <c r="J12" i="12"/>
  <c r="I12" i="12"/>
  <c r="L12" i="12"/>
  <c r="K12" i="12"/>
  <c r="J10" i="12"/>
  <c r="I10" i="12"/>
  <c r="L10" i="12"/>
  <c r="K10" i="12"/>
  <c r="J7" i="12"/>
  <c r="I7" i="12"/>
  <c r="L7" i="12"/>
  <c r="K7" i="12"/>
  <c r="H54" i="12"/>
  <c r="L96" i="10"/>
  <c r="I95" i="10"/>
  <c r="L52" i="10"/>
  <c r="I51" i="10"/>
  <c r="L20" i="10"/>
  <c r="L21" i="10"/>
  <c r="L8" i="10"/>
  <c r="I7" i="10"/>
  <c r="L19" i="10"/>
  <c r="L18" i="10"/>
  <c r="L17" i="10"/>
  <c r="L16" i="10"/>
  <c r="L15" i="10"/>
  <c r="L14" i="10"/>
  <c r="L13" i="10"/>
  <c r="L12" i="10"/>
  <c r="L11" i="10"/>
  <c r="L10" i="10"/>
  <c r="L9" i="10"/>
  <c r="J51" i="6"/>
  <c r="I51" i="6"/>
  <c r="K51" i="6"/>
  <c r="R47" i="6"/>
  <c r="Q47" i="6"/>
  <c r="S47" i="6"/>
  <c r="J45" i="6"/>
  <c r="I45" i="6"/>
  <c r="K45" i="6"/>
  <c r="R41" i="6"/>
  <c r="Q41" i="6"/>
  <c r="S41" i="6"/>
  <c r="J39" i="6"/>
  <c r="K39" i="6"/>
  <c r="I39" i="6"/>
  <c r="R35" i="6"/>
  <c r="S35" i="6"/>
  <c r="Q35" i="6"/>
  <c r="J33" i="6"/>
  <c r="I33" i="6"/>
  <c r="K33" i="6"/>
  <c r="R29" i="6"/>
  <c r="S29" i="6"/>
  <c r="Q29" i="6"/>
  <c r="J27" i="6"/>
  <c r="K27" i="6"/>
  <c r="I27" i="6"/>
  <c r="R23" i="6"/>
  <c r="Q23" i="6"/>
  <c r="S23" i="6"/>
  <c r="J21" i="6"/>
  <c r="K21" i="6"/>
  <c r="I21" i="6"/>
  <c r="R17" i="6"/>
  <c r="S17" i="6"/>
  <c r="Q17" i="6"/>
  <c r="R16" i="6"/>
  <c r="S16" i="6"/>
  <c r="Q16" i="6"/>
  <c r="J14" i="6"/>
  <c r="I14" i="6"/>
  <c r="K14" i="6"/>
  <c r="R10" i="6"/>
  <c r="S10" i="6"/>
  <c r="Q10" i="6"/>
  <c r="J8" i="6"/>
  <c r="K8" i="6"/>
  <c r="I8" i="6"/>
  <c r="I159" i="13"/>
  <c r="K159" i="13"/>
  <c r="J159" i="13"/>
  <c r="I158" i="13"/>
  <c r="K158" i="13"/>
  <c r="J158" i="13"/>
  <c r="I157" i="13"/>
  <c r="K157" i="13"/>
  <c r="J157" i="13"/>
  <c r="I156" i="13"/>
  <c r="K156" i="13"/>
  <c r="J156" i="13"/>
  <c r="I155" i="13"/>
  <c r="K155" i="13"/>
  <c r="J155" i="13"/>
  <c r="I154" i="13"/>
  <c r="K154" i="13"/>
  <c r="J154" i="13"/>
  <c r="I153" i="13"/>
  <c r="K153" i="13"/>
  <c r="J153" i="13"/>
  <c r="I152" i="13"/>
  <c r="K152" i="13"/>
  <c r="J152" i="13"/>
  <c r="H160" i="13"/>
  <c r="I151" i="13"/>
  <c r="K151" i="13"/>
  <c r="J151" i="13"/>
  <c r="I150" i="13"/>
  <c r="K150" i="13"/>
  <c r="J150" i="13"/>
  <c r="I149" i="13"/>
  <c r="K149" i="13"/>
  <c r="J149" i="13"/>
  <c r="I148" i="13"/>
  <c r="K148" i="13"/>
  <c r="J148" i="13"/>
  <c r="I145" i="13"/>
  <c r="K145" i="13"/>
  <c r="J145" i="13"/>
  <c r="I144" i="13"/>
  <c r="K144" i="13"/>
  <c r="J144" i="13"/>
  <c r="I143" i="13"/>
  <c r="K143" i="13"/>
  <c r="J143" i="13"/>
  <c r="I142" i="13"/>
  <c r="K142" i="13"/>
  <c r="J142" i="13"/>
  <c r="I141" i="13"/>
  <c r="K141" i="13"/>
  <c r="J141" i="13"/>
  <c r="I140" i="13"/>
  <c r="K140" i="13"/>
  <c r="J140" i="13"/>
  <c r="I139" i="13"/>
  <c r="K139" i="13"/>
  <c r="J139" i="13"/>
  <c r="I138" i="13"/>
  <c r="K138" i="13"/>
  <c r="J138" i="13"/>
  <c r="H146" i="13"/>
  <c r="I137" i="13"/>
  <c r="K137" i="13"/>
  <c r="J137" i="13"/>
  <c r="I136" i="13"/>
  <c r="K136" i="13"/>
  <c r="J136" i="13"/>
  <c r="I135" i="13"/>
  <c r="K135" i="13"/>
  <c r="J135" i="13"/>
  <c r="I134" i="13"/>
  <c r="K134" i="13"/>
  <c r="J134" i="13"/>
  <c r="I131" i="13"/>
  <c r="K131" i="13"/>
  <c r="J131" i="13"/>
  <c r="I130" i="13"/>
  <c r="K130" i="13"/>
  <c r="J130" i="13"/>
  <c r="I129" i="13"/>
  <c r="K129" i="13"/>
  <c r="J129" i="13"/>
  <c r="I128" i="13"/>
  <c r="K128" i="13"/>
  <c r="J128" i="13"/>
  <c r="I127" i="13"/>
  <c r="K127" i="13"/>
  <c r="J127" i="13"/>
  <c r="I126" i="13"/>
  <c r="K126" i="13"/>
  <c r="J126" i="13"/>
  <c r="I125" i="13"/>
  <c r="K125" i="13"/>
  <c r="J125" i="13"/>
  <c r="I124" i="13"/>
  <c r="K124" i="13"/>
  <c r="J124" i="13"/>
  <c r="H132" i="13"/>
  <c r="I123" i="13"/>
  <c r="K123" i="13"/>
  <c r="J123" i="13"/>
  <c r="I122" i="13"/>
  <c r="K122" i="13"/>
  <c r="J122" i="13"/>
  <c r="I121" i="13"/>
  <c r="K121" i="13"/>
  <c r="J121" i="13"/>
  <c r="I120" i="13"/>
  <c r="K120" i="13"/>
  <c r="J120" i="13"/>
  <c r="I117" i="13"/>
  <c r="K117" i="13"/>
  <c r="J117" i="13"/>
  <c r="I116" i="13"/>
  <c r="K116" i="13"/>
  <c r="J116" i="13"/>
  <c r="I115" i="13"/>
  <c r="K115" i="13"/>
  <c r="J115" i="13"/>
  <c r="I114" i="13"/>
  <c r="K114" i="13"/>
  <c r="J114" i="13"/>
  <c r="I113" i="13"/>
  <c r="K113" i="13"/>
  <c r="J113" i="13"/>
  <c r="I112" i="13"/>
  <c r="K112" i="13"/>
  <c r="J112" i="13"/>
  <c r="I111" i="13"/>
  <c r="K111" i="13"/>
  <c r="J111" i="13"/>
  <c r="I110" i="13"/>
  <c r="K110" i="13"/>
  <c r="J110" i="13"/>
  <c r="H118" i="13"/>
  <c r="I109" i="13"/>
  <c r="K109" i="13"/>
  <c r="J109" i="13"/>
  <c r="I108" i="13"/>
  <c r="K108" i="13"/>
  <c r="J108" i="13"/>
  <c r="I107" i="13"/>
  <c r="K107" i="13"/>
  <c r="J107" i="13"/>
  <c r="I106" i="13"/>
  <c r="K106" i="13"/>
  <c r="J106" i="13"/>
  <c r="I103" i="13"/>
  <c r="K103" i="13"/>
  <c r="J103" i="13"/>
  <c r="I102" i="13"/>
  <c r="K102" i="13"/>
  <c r="J102" i="13"/>
  <c r="I101" i="13"/>
  <c r="K101" i="13"/>
  <c r="J101" i="13"/>
  <c r="I100" i="13"/>
  <c r="K100" i="13"/>
  <c r="J100" i="13"/>
  <c r="I99" i="13"/>
  <c r="K99" i="13"/>
  <c r="J99" i="13"/>
  <c r="I98" i="13"/>
  <c r="K98" i="13"/>
  <c r="J98" i="13"/>
  <c r="I97" i="13"/>
  <c r="K97" i="13"/>
  <c r="J97" i="13"/>
  <c r="I96" i="13"/>
  <c r="K96" i="13"/>
  <c r="J96" i="13"/>
  <c r="H104" i="13"/>
  <c r="I95" i="13"/>
  <c r="K95" i="13"/>
  <c r="J95" i="13"/>
  <c r="I94" i="13"/>
  <c r="K94" i="13"/>
  <c r="J94" i="13"/>
  <c r="I93" i="13"/>
  <c r="K93" i="13"/>
  <c r="J93" i="13"/>
  <c r="I92" i="13"/>
  <c r="K92" i="13"/>
  <c r="J92" i="13"/>
  <c r="I89" i="13"/>
  <c r="K89" i="13"/>
  <c r="J89" i="13"/>
  <c r="I88" i="13"/>
  <c r="K88" i="13"/>
  <c r="J88" i="13"/>
  <c r="I87" i="13"/>
  <c r="K87" i="13"/>
  <c r="J87" i="13"/>
  <c r="I86" i="13"/>
  <c r="K86" i="13"/>
  <c r="J86" i="13"/>
  <c r="I85" i="13"/>
  <c r="K85" i="13"/>
  <c r="J85" i="13"/>
  <c r="I84" i="13"/>
  <c r="K84" i="13"/>
  <c r="J84" i="13"/>
  <c r="I83" i="13"/>
  <c r="K83" i="13"/>
  <c r="J83" i="13"/>
  <c r="I82" i="13"/>
  <c r="K82" i="13"/>
  <c r="J82" i="13"/>
  <c r="H90" i="13"/>
  <c r="I81" i="13"/>
  <c r="K81" i="13"/>
  <c r="J81" i="13"/>
  <c r="I80" i="13"/>
  <c r="K80" i="13"/>
  <c r="J80" i="13"/>
  <c r="I79" i="13"/>
  <c r="K79" i="13"/>
  <c r="J79" i="13"/>
  <c r="I78" i="13"/>
  <c r="K78" i="13"/>
  <c r="J78" i="13"/>
  <c r="I75" i="13"/>
  <c r="K75" i="13"/>
  <c r="J75" i="13"/>
  <c r="I74" i="13"/>
  <c r="K74" i="13"/>
  <c r="J74" i="13"/>
  <c r="I73" i="13"/>
  <c r="K73" i="13"/>
  <c r="J73" i="13"/>
  <c r="I72" i="13"/>
  <c r="K72" i="13"/>
  <c r="J72" i="13"/>
  <c r="I71" i="13"/>
  <c r="K71" i="13"/>
  <c r="J71" i="13"/>
  <c r="I70" i="13"/>
  <c r="K70" i="13"/>
  <c r="J70" i="13"/>
  <c r="I69" i="13"/>
  <c r="K69" i="13"/>
  <c r="J69" i="13"/>
  <c r="I68" i="13"/>
  <c r="K68" i="13"/>
  <c r="J68" i="13"/>
  <c r="H76" i="13"/>
  <c r="I67" i="13"/>
  <c r="K67" i="13"/>
  <c r="J67" i="13"/>
  <c r="I66" i="13"/>
  <c r="K66" i="13"/>
  <c r="J66" i="13"/>
  <c r="K64" i="13"/>
  <c r="J64" i="13"/>
  <c r="I64" i="13"/>
  <c r="K61" i="13"/>
  <c r="J61" i="13"/>
  <c r="I61" i="13"/>
  <c r="K59" i="13"/>
  <c r="J59" i="13"/>
  <c r="I59" i="13"/>
  <c r="K57" i="13"/>
  <c r="J57" i="13"/>
  <c r="I57" i="13"/>
  <c r="K55" i="13"/>
  <c r="J55" i="13"/>
  <c r="I55" i="13"/>
  <c r="K53" i="13"/>
  <c r="J53" i="13"/>
  <c r="I53" i="13"/>
  <c r="K51" i="13"/>
  <c r="J51" i="13"/>
  <c r="I51" i="13"/>
  <c r="K46" i="13"/>
  <c r="J46" i="13"/>
  <c r="I46" i="13"/>
  <c r="K44" i="13"/>
  <c r="J44" i="13"/>
  <c r="I44" i="13"/>
  <c r="K42" i="13"/>
  <c r="J42" i="13"/>
  <c r="I42" i="13"/>
  <c r="K40" i="13"/>
  <c r="J40" i="13"/>
  <c r="I40" i="13"/>
  <c r="H48" i="13"/>
  <c r="K38" i="13"/>
  <c r="J38" i="13"/>
  <c r="I38" i="13"/>
  <c r="K36" i="13"/>
  <c r="J36" i="13"/>
  <c r="I36" i="13"/>
  <c r="K33" i="13"/>
  <c r="J33" i="13"/>
  <c r="I33" i="13"/>
  <c r="K31" i="13"/>
  <c r="J31" i="13"/>
  <c r="I31" i="13"/>
  <c r="K29" i="13"/>
  <c r="J29" i="13"/>
  <c r="I29" i="13"/>
  <c r="K27" i="13"/>
  <c r="J27" i="13"/>
  <c r="I27" i="13"/>
  <c r="K25" i="13"/>
  <c r="J25" i="13"/>
  <c r="I25" i="13"/>
  <c r="K23" i="13"/>
  <c r="J23" i="13"/>
  <c r="I23" i="13"/>
  <c r="W19" i="13"/>
  <c r="V19" i="13"/>
  <c r="U19" i="13"/>
  <c r="W18" i="13"/>
  <c r="V18" i="13"/>
  <c r="U18" i="13"/>
  <c r="W17" i="13"/>
  <c r="V17" i="13"/>
  <c r="U17" i="13"/>
  <c r="W16" i="13"/>
  <c r="V16" i="13"/>
  <c r="U16" i="13"/>
  <c r="W15" i="13"/>
  <c r="V15" i="13"/>
  <c r="U15" i="13"/>
  <c r="W14" i="13"/>
  <c r="V14" i="13"/>
  <c r="U14" i="13"/>
  <c r="W13" i="13"/>
  <c r="V13" i="13"/>
  <c r="U13" i="13"/>
  <c r="W12" i="13"/>
  <c r="V12" i="13"/>
  <c r="U12" i="13"/>
  <c r="T20" i="13"/>
  <c r="W11" i="13"/>
  <c r="V11" i="13"/>
  <c r="U11" i="13"/>
  <c r="W10" i="13"/>
  <c r="V10" i="13"/>
  <c r="U10" i="13"/>
  <c r="W9" i="13"/>
  <c r="V9" i="13"/>
  <c r="U9" i="13"/>
  <c r="W8" i="13"/>
  <c r="V8" i="13"/>
  <c r="U8" i="13"/>
  <c r="T56" i="12"/>
  <c r="S56" i="12"/>
  <c r="V56" i="12"/>
  <c r="T53" i="12"/>
  <c r="S53" i="12"/>
  <c r="V53" i="12"/>
  <c r="K52" i="12"/>
  <c r="J52" i="12"/>
  <c r="I52" i="12"/>
  <c r="L52" i="12"/>
  <c r="T50" i="12"/>
  <c r="S50" i="12"/>
  <c r="V50" i="12"/>
  <c r="K49" i="12"/>
  <c r="J49" i="12"/>
  <c r="I49" i="12"/>
  <c r="L49" i="12"/>
  <c r="T47" i="12"/>
  <c r="S47" i="12"/>
  <c r="V47" i="12"/>
  <c r="K46" i="12"/>
  <c r="J46" i="12"/>
  <c r="I46" i="12"/>
  <c r="L46" i="12"/>
  <c r="T44" i="12"/>
  <c r="S44" i="12"/>
  <c r="V44" i="12"/>
  <c r="K43" i="12"/>
  <c r="J43" i="12"/>
  <c r="I43" i="12"/>
  <c r="L43" i="12"/>
  <c r="T41" i="12"/>
  <c r="S41" i="12"/>
  <c r="V41" i="12"/>
  <c r="K40" i="12"/>
  <c r="J40" i="12"/>
  <c r="I40" i="12"/>
  <c r="L40" i="12"/>
  <c r="T38" i="12"/>
  <c r="S38" i="12"/>
  <c r="V38" i="12"/>
  <c r="K37" i="12"/>
  <c r="J37" i="12"/>
  <c r="I37" i="12"/>
  <c r="L37" i="12"/>
  <c r="T35" i="12"/>
  <c r="S35" i="12"/>
  <c r="V35" i="12"/>
  <c r="K34" i="12"/>
  <c r="J34" i="12"/>
  <c r="I34" i="12"/>
  <c r="L34" i="12"/>
  <c r="T32" i="12"/>
  <c r="S32" i="12"/>
  <c r="V32" i="12"/>
  <c r="K31" i="12"/>
  <c r="J31" i="12"/>
  <c r="I31" i="12"/>
  <c r="L31" i="12"/>
  <c r="T29" i="12"/>
  <c r="S29" i="12"/>
  <c r="V29" i="12"/>
  <c r="K28" i="12"/>
  <c r="J28" i="12"/>
  <c r="I28" i="12"/>
  <c r="L28" i="12"/>
  <c r="T26" i="12"/>
  <c r="S26" i="12"/>
  <c r="V26" i="12"/>
  <c r="K25" i="12"/>
  <c r="J25" i="12"/>
  <c r="I25" i="12"/>
  <c r="L25" i="12"/>
  <c r="T23" i="12"/>
  <c r="S23" i="12"/>
  <c r="V23" i="12"/>
  <c r="K22" i="12"/>
  <c r="J22" i="12"/>
  <c r="I22" i="12"/>
  <c r="L22" i="12"/>
  <c r="T20" i="12"/>
  <c r="S20" i="12"/>
  <c r="V20" i="12"/>
  <c r="K19" i="12"/>
  <c r="J19" i="12"/>
  <c r="I19" i="12"/>
  <c r="L19" i="12"/>
  <c r="T17" i="12"/>
  <c r="S17" i="12"/>
  <c r="V17" i="12"/>
  <c r="K16" i="12"/>
  <c r="J16" i="12"/>
  <c r="I16" i="12"/>
  <c r="L16" i="12"/>
  <c r="N52" i="8"/>
  <c r="N60" i="8"/>
  <c r="N59" i="8"/>
  <c r="N58" i="8"/>
  <c r="N57" i="8"/>
  <c r="N56" i="8"/>
  <c r="N55" i="8"/>
  <c r="N54" i="8"/>
  <c r="N53" i="8"/>
  <c r="K52" i="6"/>
  <c r="J52" i="6"/>
  <c r="I52" i="6"/>
  <c r="S48" i="6"/>
  <c r="R48" i="6"/>
  <c r="Q48" i="6"/>
  <c r="K46" i="6"/>
  <c r="J46" i="6"/>
  <c r="I46" i="6"/>
  <c r="S42" i="6"/>
  <c r="R42" i="6"/>
  <c r="Q42" i="6"/>
  <c r="K40" i="6"/>
  <c r="I40" i="6"/>
  <c r="J40" i="6"/>
  <c r="S36" i="6"/>
  <c r="Q36" i="6"/>
  <c r="R36" i="6"/>
  <c r="K34" i="6"/>
  <c r="I34" i="6"/>
  <c r="J34" i="6"/>
  <c r="S30" i="6"/>
  <c r="Q30" i="6"/>
  <c r="R30" i="6"/>
  <c r="K28" i="6"/>
  <c r="I28" i="6"/>
  <c r="J28" i="6"/>
  <c r="S24" i="6"/>
  <c r="Q24" i="6"/>
  <c r="R24" i="6"/>
  <c r="K22" i="6"/>
  <c r="I22" i="6"/>
  <c r="J22" i="6"/>
  <c r="S18" i="6"/>
  <c r="Q18" i="6"/>
  <c r="R18" i="6"/>
  <c r="K15" i="6"/>
  <c r="I15" i="6"/>
  <c r="J15" i="6"/>
  <c r="S11" i="6"/>
  <c r="Q11" i="6"/>
  <c r="R11" i="6"/>
  <c r="K9" i="6"/>
  <c r="I9" i="6"/>
  <c r="J9" i="6"/>
  <c r="V14" i="12"/>
  <c r="T14" i="12"/>
  <c r="S14" i="12"/>
  <c r="V12" i="12"/>
  <c r="T12" i="12"/>
  <c r="S12" i="12"/>
  <c r="V10" i="12"/>
  <c r="T10" i="12"/>
  <c r="S10" i="12"/>
  <c r="L9" i="12"/>
  <c r="H56" i="12"/>
  <c r="K9" i="12"/>
  <c r="J9" i="12"/>
  <c r="I9" i="12"/>
  <c r="V7" i="12"/>
  <c r="T7" i="12"/>
  <c r="S7" i="12"/>
  <c r="L6" i="12"/>
  <c r="H53" i="12"/>
  <c r="K6" i="12"/>
  <c r="J6" i="12"/>
  <c r="I6" i="12"/>
  <c r="L63" i="8"/>
  <c r="L62" i="8"/>
  <c r="L61" i="8"/>
  <c r="L60" i="8"/>
  <c r="L59" i="8"/>
  <c r="L58" i="8"/>
  <c r="L57" i="8"/>
  <c r="L56" i="8"/>
  <c r="L55" i="8"/>
  <c r="L54" i="8"/>
  <c r="L53" i="8"/>
  <c r="L87" i="8"/>
  <c r="L64" i="8"/>
  <c r="L65" i="8"/>
  <c r="L52" i="8"/>
  <c r="S49" i="6"/>
  <c r="R49" i="6"/>
  <c r="Q49" i="6"/>
  <c r="K47" i="6"/>
  <c r="J47" i="6"/>
  <c r="I47" i="6"/>
  <c r="S43" i="6"/>
  <c r="R43" i="6"/>
  <c r="Q43" i="6"/>
  <c r="K41" i="6"/>
  <c r="J41" i="6"/>
  <c r="I41" i="6"/>
  <c r="R37" i="6"/>
  <c r="Q37" i="6"/>
  <c r="S37" i="6"/>
  <c r="J35" i="6"/>
  <c r="I35" i="6"/>
  <c r="K35" i="6"/>
  <c r="R31" i="6"/>
  <c r="Q31" i="6"/>
  <c r="S31" i="6"/>
  <c r="J29" i="6"/>
  <c r="I29" i="6"/>
  <c r="K29" i="6"/>
  <c r="R25" i="6"/>
  <c r="Q25" i="6"/>
  <c r="S25" i="6"/>
  <c r="J23" i="6"/>
  <c r="I23" i="6"/>
  <c r="K23" i="6"/>
  <c r="R19" i="6"/>
  <c r="Q19" i="6"/>
  <c r="S19" i="6"/>
  <c r="J17" i="6"/>
  <c r="I17" i="6"/>
  <c r="K17" i="6"/>
  <c r="J16" i="6"/>
  <c r="I16" i="6"/>
  <c r="K16" i="6"/>
  <c r="R12" i="6"/>
  <c r="Q12" i="6"/>
  <c r="S12" i="6"/>
  <c r="J10" i="6"/>
  <c r="I10" i="6"/>
  <c r="K10" i="6"/>
  <c r="L217" i="3"/>
  <c r="K217" i="3"/>
  <c r="J217" i="3"/>
  <c r="J216" i="3"/>
  <c r="L216" i="3"/>
  <c r="K216" i="3"/>
  <c r="L208" i="3"/>
  <c r="K208" i="3"/>
  <c r="J208" i="3"/>
  <c r="L185" i="3"/>
  <c r="K185" i="3"/>
  <c r="I196" i="3"/>
  <c r="J185" i="3"/>
  <c r="I195" i="3"/>
  <c r="J184" i="3"/>
  <c r="L184" i="3"/>
  <c r="K184" i="3"/>
  <c r="I187" i="3"/>
  <c r="L176" i="3"/>
  <c r="K176" i="3"/>
  <c r="J176" i="3"/>
  <c r="I186" i="3"/>
  <c r="J175" i="3"/>
  <c r="L175" i="3"/>
  <c r="K175" i="3"/>
  <c r="L167" i="3"/>
  <c r="K167" i="3"/>
  <c r="J167" i="3"/>
  <c r="L166" i="3"/>
  <c r="K166" i="3"/>
  <c r="J166" i="3"/>
  <c r="J158" i="3"/>
  <c r="L158" i="3"/>
  <c r="K158" i="3"/>
  <c r="L155" i="3"/>
  <c r="K155" i="3"/>
  <c r="J155" i="3"/>
  <c r="J162" i="3"/>
  <c r="L162" i="3"/>
  <c r="K162" i="3"/>
  <c r="J165" i="3"/>
  <c r="L165" i="3"/>
  <c r="K165" i="3"/>
  <c r="J168" i="3"/>
  <c r="K168" i="3"/>
  <c r="L168" i="3"/>
  <c r="J171" i="3"/>
  <c r="L171" i="3"/>
  <c r="K171" i="3"/>
  <c r="J174" i="3"/>
  <c r="L174" i="3"/>
  <c r="K174" i="3"/>
  <c r="J177" i="3"/>
  <c r="K177" i="3"/>
  <c r="L177" i="3"/>
  <c r="I188" i="3"/>
  <c r="J180" i="3"/>
  <c r="I191" i="3"/>
  <c r="L180" i="3"/>
  <c r="K180" i="3"/>
  <c r="J183" i="3"/>
  <c r="I194" i="3"/>
  <c r="L183" i="3"/>
  <c r="K183" i="3"/>
  <c r="J209" i="3"/>
  <c r="K209" i="3"/>
  <c r="L209" i="3"/>
  <c r="J212" i="3"/>
  <c r="L212" i="3"/>
  <c r="K212" i="3"/>
  <c r="J215" i="3"/>
  <c r="L215" i="3"/>
  <c r="K215" i="3"/>
  <c r="J218" i="3"/>
  <c r="K218" i="3"/>
  <c r="L218" i="3"/>
  <c r="G123" i="3"/>
  <c r="G120" i="3"/>
  <c r="G117" i="3"/>
  <c r="G114" i="3"/>
  <c r="G68" i="2"/>
  <c r="F42" i="2"/>
  <c r="T12" i="14"/>
  <c r="S12" i="14"/>
  <c r="S14" i="14"/>
  <c r="T14" i="14"/>
  <c r="T16" i="14"/>
  <c r="S16" i="14"/>
  <c r="S18" i="14"/>
  <c r="T18" i="14"/>
  <c r="S20" i="14"/>
  <c r="T20" i="14"/>
  <c r="S22" i="14"/>
  <c r="T22" i="14"/>
  <c r="T11" i="14"/>
  <c r="S11" i="14"/>
  <c r="T13" i="14"/>
  <c r="S13" i="14"/>
  <c r="R23" i="14"/>
  <c r="T15" i="14"/>
  <c r="S15" i="14"/>
  <c r="T17" i="14"/>
  <c r="S17" i="14"/>
  <c r="T19" i="14"/>
  <c r="S19" i="14"/>
  <c r="T21" i="14"/>
  <c r="S21" i="14"/>
  <c r="H196" i="3"/>
  <c r="H188" i="3"/>
  <c r="H187" i="3"/>
  <c r="H186" i="3"/>
  <c r="H189" i="3"/>
  <c r="H192" i="3"/>
  <c r="H195" i="3"/>
  <c r="F123" i="3"/>
  <c r="H122" i="3"/>
  <c r="F120" i="3"/>
  <c r="H119" i="3"/>
  <c r="F117" i="3"/>
  <c r="H116" i="3"/>
  <c r="F114" i="3"/>
  <c r="H113" i="3"/>
  <c r="F68" i="2"/>
  <c r="H67" i="2"/>
  <c r="E42" i="2"/>
  <c r="J23" i="2"/>
  <c r="K23" i="2"/>
  <c r="L23" i="2"/>
  <c r="J14" i="2"/>
  <c r="I17" i="2"/>
  <c r="K14" i="2"/>
  <c r="L14" i="2"/>
  <c r="J11" i="2"/>
  <c r="L11" i="2"/>
  <c r="K11" i="2"/>
  <c r="J8" i="2"/>
  <c r="K8" i="2"/>
  <c r="L8" i="2"/>
  <c r="J30" i="10"/>
  <c r="J43" i="10"/>
  <c r="G29" i="10"/>
  <c r="J41" i="10"/>
  <c r="J40" i="10"/>
  <c r="J39" i="10"/>
  <c r="J38" i="10"/>
  <c r="J37" i="10"/>
  <c r="J36" i="10"/>
  <c r="J35" i="10"/>
  <c r="J34" i="10"/>
  <c r="J33" i="10"/>
  <c r="J32" i="10"/>
  <c r="J31" i="10"/>
  <c r="J42" i="10"/>
  <c r="I51" i="5"/>
  <c r="M51" i="5"/>
  <c r="L51" i="5"/>
  <c r="K51" i="5"/>
  <c r="J51" i="5"/>
  <c r="I45" i="5"/>
  <c r="M45" i="5"/>
  <c r="L45" i="5"/>
  <c r="K45" i="5"/>
  <c r="J45" i="5"/>
  <c r="I39" i="5"/>
  <c r="M39" i="5"/>
  <c r="L39" i="5"/>
  <c r="K39" i="5"/>
  <c r="J39" i="5"/>
  <c r="I33" i="5"/>
  <c r="M33" i="5"/>
  <c r="L33" i="5"/>
  <c r="K33" i="5"/>
  <c r="J33" i="5"/>
  <c r="I21" i="5"/>
  <c r="M21" i="5"/>
  <c r="L21" i="5"/>
  <c r="K21" i="5"/>
  <c r="J21" i="5"/>
  <c r="V15" i="5"/>
  <c r="T15" i="5"/>
  <c r="S15" i="5"/>
  <c r="W15" i="5"/>
  <c r="U15" i="5"/>
  <c r="V11" i="5"/>
  <c r="T11" i="5"/>
  <c r="S11" i="5"/>
  <c r="W11" i="5"/>
  <c r="U11" i="5"/>
  <c r="U17" i="5"/>
  <c r="S17" i="5"/>
  <c r="W17" i="5"/>
  <c r="V17" i="5"/>
  <c r="T17" i="5"/>
  <c r="U19" i="5"/>
  <c r="S19" i="5"/>
  <c r="W19" i="5"/>
  <c r="T19" i="5"/>
  <c r="V19" i="5"/>
  <c r="U21" i="5"/>
  <c r="S21" i="5"/>
  <c r="W21" i="5"/>
  <c r="V21" i="5"/>
  <c r="T21" i="5"/>
  <c r="U23" i="5"/>
  <c r="S23" i="5"/>
  <c r="W23" i="5"/>
  <c r="V23" i="5"/>
  <c r="T23" i="5"/>
  <c r="U25" i="5"/>
  <c r="S25" i="5"/>
  <c r="W25" i="5"/>
  <c r="T25" i="5"/>
  <c r="V25" i="5"/>
  <c r="U27" i="5"/>
  <c r="S27" i="5"/>
  <c r="W27" i="5"/>
  <c r="V27" i="5"/>
  <c r="T27" i="5"/>
  <c r="U29" i="5"/>
  <c r="S29" i="5"/>
  <c r="W29" i="5"/>
  <c r="V29" i="5"/>
  <c r="T29" i="5"/>
  <c r="U31" i="5"/>
  <c r="S31" i="5"/>
  <c r="W31" i="5"/>
  <c r="T31" i="5"/>
  <c r="V31" i="5"/>
  <c r="U33" i="5"/>
  <c r="S33" i="5"/>
  <c r="W33" i="5"/>
  <c r="V33" i="5"/>
  <c r="T33" i="5"/>
  <c r="U35" i="5"/>
  <c r="S35" i="5"/>
  <c r="W35" i="5"/>
  <c r="V35" i="5"/>
  <c r="T35" i="5"/>
  <c r="U37" i="5"/>
  <c r="S37" i="5"/>
  <c r="W37" i="5"/>
  <c r="T37" i="5"/>
  <c r="V37" i="5"/>
  <c r="U39" i="5"/>
  <c r="S39" i="5"/>
  <c r="W39" i="5"/>
  <c r="V39" i="5"/>
  <c r="T39" i="5"/>
  <c r="U41" i="5"/>
  <c r="S41" i="5"/>
  <c r="W41" i="5"/>
  <c r="V41" i="5"/>
  <c r="T41" i="5"/>
  <c r="U43" i="5"/>
  <c r="S43" i="5"/>
  <c r="W43" i="5"/>
  <c r="T43" i="5"/>
  <c r="V43" i="5"/>
  <c r="U45" i="5"/>
  <c r="S45" i="5"/>
  <c r="W45" i="5"/>
  <c r="V45" i="5"/>
  <c r="T45" i="5"/>
  <c r="U47" i="5"/>
  <c r="S47" i="5"/>
  <c r="W47" i="5"/>
  <c r="V47" i="5"/>
  <c r="T47" i="5"/>
  <c r="U49" i="5"/>
  <c r="S49" i="5"/>
  <c r="W49" i="5"/>
  <c r="T49" i="5"/>
  <c r="V49" i="5"/>
  <c r="U51" i="5"/>
  <c r="S51" i="5"/>
  <c r="W51" i="5"/>
  <c r="V51" i="5"/>
  <c r="T51" i="5"/>
  <c r="V18" i="5"/>
  <c r="U18" i="5"/>
  <c r="T18" i="5"/>
  <c r="W18" i="5"/>
  <c r="S18" i="5"/>
  <c r="V20" i="5"/>
  <c r="U20" i="5"/>
  <c r="T20" i="5"/>
  <c r="S20" i="5"/>
  <c r="W20" i="5"/>
  <c r="V22" i="5"/>
  <c r="U22" i="5"/>
  <c r="T22" i="5"/>
  <c r="W22" i="5"/>
  <c r="S22" i="5"/>
  <c r="V24" i="5"/>
  <c r="U24" i="5"/>
  <c r="T24" i="5"/>
  <c r="W24" i="5"/>
  <c r="S24" i="5"/>
  <c r="V26" i="5"/>
  <c r="U26" i="5"/>
  <c r="T26" i="5"/>
  <c r="S26" i="5"/>
  <c r="W26" i="5"/>
  <c r="V28" i="5"/>
  <c r="U28" i="5"/>
  <c r="T28" i="5"/>
  <c r="W28" i="5"/>
  <c r="S28" i="5"/>
  <c r="V30" i="5"/>
  <c r="U30" i="5"/>
  <c r="T30" i="5"/>
  <c r="W30" i="5"/>
  <c r="S30" i="5"/>
  <c r="V32" i="5"/>
  <c r="U32" i="5"/>
  <c r="T32" i="5"/>
  <c r="S32" i="5"/>
  <c r="W32" i="5"/>
  <c r="V34" i="5"/>
  <c r="U34" i="5"/>
  <c r="T34" i="5"/>
  <c r="W34" i="5"/>
  <c r="S34" i="5"/>
  <c r="V36" i="5"/>
  <c r="U36" i="5"/>
  <c r="T36" i="5"/>
  <c r="W36" i="5"/>
  <c r="S36" i="5"/>
  <c r="V38" i="5"/>
  <c r="U38" i="5"/>
  <c r="T38" i="5"/>
  <c r="S38" i="5"/>
  <c r="W38" i="5"/>
  <c r="V40" i="5"/>
  <c r="U40" i="5"/>
  <c r="T40" i="5"/>
  <c r="W40" i="5"/>
  <c r="S40" i="5"/>
  <c r="V42" i="5"/>
  <c r="U42" i="5"/>
  <c r="T42" i="5"/>
  <c r="W42" i="5"/>
  <c r="S42" i="5"/>
  <c r="V44" i="5"/>
  <c r="U44" i="5"/>
  <c r="T44" i="5"/>
  <c r="S44" i="5"/>
  <c r="W44" i="5"/>
  <c r="V46" i="5"/>
  <c r="U46" i="5"/>
  <c r="T46" i="5"/>
  <c r="W46" i="5"/>
  <c r="S46" i="5"/>
  <c r="V48" i="5"/>
  <c r="U48" i="5"/>
  <c r="T48" i="5"/>
  <c r="W48" i="5"/>
  <c r="S48" i="5"/>
  <c r="V50" i="5"/>
  <c r="U50" i="5"/>
  <c r="T50" i="5"/>
  <c r="S50" i="5"/>
  <c r="W50" i="5"/>
  <c r="V52" i="5"/>
  <c r="U52" i="5"/>
  <c r="T52" i="5"/>
  <c r="W52" i="5"/>
  <c r="S52" i="5"/>
  <c r="K210" i="3"/>
  <c r="J210" i="3"/>
  <c r="L210" i="3"/>
  <c r="G196" i="3"/>
  <c r="L179" i="3"/>
  <c r="K179" i="3"/>
  <c r="I190" i="3"/>
  <c r="J179" i="3"/>
  <c r="K178" i="3"/>
  <c r="L178" i="3"/>
  <c r="J178" i="3"/>
  <c r="I189" i="3"/>
  <c r="G188" i="3"/>
  <c r="G187" i="3"/>
  <c r="L170" i="3"/>
  <c r="K170" i="3"/>
  <c r="J170" i="3"/>
  <c r="K169" i="3"/>
  <c r="J169" i="3"/>
  <c r="L169" i="3"/>
  <c r="L161" i="3"/>
  <c r="K161" i="3"/>
  <c r="J161" i="3"/>
  <c r="K160" i="3"/>
  <c r="J160" i="3"/>
  <c r="L160" i="3"/>
  <c r="K157" i="3"/>
  <c r="J157" i="3"/>
  <c r="L157" i="3"/>
  <c r="K154" i="3"/>
  <c r="J154" i="3"/>
  <c r="L154" i="3"/>
  <c r="G186" i="3"/>
  <c r="G189" i="3"/>
  <c r="G192" i="3"/>
  <c r="G195" i="3"/>
  <c r="K142" i="3"/>
  <c r="L142" i="3"/>
  <c r="J142" i="3"/>
  <c r="K139" i="3"/>
  <c r="L139" i="3"/>
  <c r="J139" i="3"/>
  <c r="K136" i="3"/>
  <c r="J136" i="3"/>
  <c r="L136" i="3"/>
  <c r="E123" i="3"/>
  <c r="G122" i="3"/>
  <c r="E120" i="3"/>
  <c r="G119" i="3"/>
  <c r="E117" i="3"/>
  <c r="G116" i="3"/>
  <c r="E114" i="3"/>
  <c r="G113" i="3"/>
  <c r="K68" i="3"/>
  <c r="J68" i="3"/>
  <c r="L68" i="3"/>
  <c r="K65" i="3"/>
  <c r="J65" i="3"/>
  <c r="L65" i="3"/>
  <c r="K62" i="3"/>
  <c r="J62" i="3"/>
  <c r="L62" i="3"/>
  <c r="K56" i="3"/>
  <c r="J56" i="3"/>
  <c r="K50" i="3"/>
  <c r="J50" i="3"/>
  <c r="K44" i="3"/>
  <c r="J44" i="3"/>
  <c r="K39" i="3"/>
  <c r="J39" i="3"/>
  <c r="L39" i="3"/>
  <c r="K36" i="3"/>
  <c r="L36" i="3"/>
  <c r="J36" i="3"/>
  <c r="K33" i="3"/>
  <c r="J33" i="3"/>
  <c r="L33" i="3"/>
  <c r="K30" i="3"/>
  <c r="J30" i="3"/>
  <c r="L30" i="3"/>
  <c r="K27" i="3"/>
  <c r="J27" i="3"/>
  <c r="L27" i="3"/>
  <c r="K24" i="3"/>
  <c r="J24" i="3"/>
  <c r="L24" i="3"/>
  <c r="K21" i="3"/>
  <c r="J21" i="3"/>
  <c r="L21" i="3"/>
  <c r="K18" i="3"/>
  <c r="J18" i="3"/>
  <c r="L18" i="3"/>
  <c r="K15" i="3"/>
  <c r="J15" i="3"/>
  <c r="L15" i="3"/>
  <c r="K12" i="3"/>
  <c r="L12" i="3"/>
  <c r="J12" i="3"/>
  <c r="K9" i="3"/>
  <c r="J9" i="3"/>
  <c r="L9" i="3"/>
  <c r="E68" i="2"/>
  <c r="G67" i="2"/>
  <c r="H123" i="3"/>
  <c r="H68" i="2"/>
  <c r="H86" i="10"/>
  <c r="H74" i="10"/>
  <c r="E73" i="10"/>
  <c r="H87" i="10"/>
  <c r="H84" i="10"/>
  <c r="H81" i="10"/>
  <c r="H78" i="10"/>
  <c r="H75" i="10"/>
  <c r="H83" i="10"/>
  <c r="H80" i="10"/>
  <c r="H77" i="10"/>
  <c r="H85" i="10"/>
  <c r="H82" i="10"/>
  <c r="H79" i="10"/>
  <c r="H76" i="10"/>
  <c r="H191" i="3"/>
  <c r="H190" i="3"/>
  <c r="F189" i="3"/>
  <c r="F188" i="3"/>
  <c r="F187" i="3"/>
  <c r="F190" i="3"/>
  <c r="F193" i="3"/>
  <c r="F196" i="3"/>
  <c r="F122" i="3"/>
  <c r="H121" i="3"/>
  <c r="F119" i="3"/>
  <c r="H118" i="3"/>
  <c r="F116" i="3"/>
  <c r="H115" i="3"/>
  <c r="F113" i="3"/>
  <c r="K61" i="3"/>
  <c r="J61" i="3"/>
  <c r="K55" i="3"/>
  <c r="J55" i="3"/>
  <c r="K49" i="3"/>
  <c r="J49" i="3"/>
  <c r="K43" i="3"/>
  <c r="J43" i="3"/>
  <c r="F67" i="2"/>
  <c r="G43" i="2"/>
  <c r="L39" i="2"/>
  <c r="K39" i="2"/>
  <c r="J39" i="2"/>
  <c r="I42" i="2"/>
  <c r="L36" i="2"/>
  <c r="K36" i="2"/>
  <c r="J36" i="2"/>
  <c r="L33" i="2"/>
  <c r="K33" i="2"/>
  <c r="J33" i="2"/>
  <c r="L22" i="2"/>
  <c r="K22" i="2"/>
  <c r="J22" i="2"/>
  <c r="K16" i="2"/>
  <c r="J16" i="2"/>
  <c r="L13" i="2"/>
  <c r="K13" i="2"/>
  <c r="J13" i="2"/>
  <c r="L10" i="2"/>
  <c r="K10" i="2"/>
  <c r="J10" i="2"/>
  <c r="L7" i="2"/>
  <c r="K7" i="2"/>
  <c r="J7" i="2"/>
  <c r="J86" i="8"/>
  <c r="J74" i="8"/>
  <c r="J85" i="8"/>
  <c r="J82" i="8"/>
  <c r="J79" i="8"/>
  <c r="J76" i="8"/>
  <c r="J84" i="8"/>
  <c r="J81" i="8"/>
  <c r="J78" i="8"/>
  <c r="J75" i="8"/>
  <c r="J83" i="8"/>
  <c r="J80" i="8"/>
  <c r="J77" i="8"/>
  <c r="H285" i="8"/>
  <c r="H261" i="8"/>
  <c r="H260" i="8"/>
  <c r="H259" i="8"/>
  <c r="H258" i="8"/>
  <c r="H257" i="8"/>
  <c r="H256" i="8"/>
  <c r="H255" i="8"/>
  <c r="H254" i="8"/>
  <c r="H253" i="8"/>
  <c r="H252" i="8"/>
  <c r="H251" i="8"/>
  <c r="H240" i="8"/>
  <c r="G227" i="8"/>
  <c r="H228" i="8" s="1"/>
  <c r="H219" i="8"/>
  <c r="H195" i="8"/>
  <c r="H194" i="8"/>
  <c r="H193" i="8"/>
  <c r="H192" i="8"/>
  <c r="H191" i="8"/>
  <c r="H190" i="8"/>
  <c r="H189" i="8"/>
  <c r="H188" i="8"/>
  <c r="H187" i="8"/>
  <c r="H186" i="8"/>
  <c r="H185" i="8"/>
  <c r="H174" i="8"/>
  <c r="G161" i="8"/>
  <c r="H162" i="8" s="1"/>
  <c r="H153" i="8"/>
  <c r="H129" i="8"/>
  <c r="H128" i="8"/>
  <c r="H127" i="8"/>
  <c r="H126" i="8"/>
  <c r="H125" i="8"/>
  <c r="H124" i="8"/>
  <c r="H123" i="8"/>
  <c r="H122" i="8"/>
  <c r="H121" i="8"/>
  <c r="H120" i="8"/>
  <c r="H119" i="8"/>
  <c r="H108" i="8"/>
  <c r="G95" i="8"/>
  <c r="H96" i="8" s="1"/>
  <c r="G51" i="8"/>
  <c r="H8" i="8"/>
  <c r="E7" i="8"/>
  <c r="H283" i="8"/>
  <c r="H282" i="8"/>
  <c r="H281" i="8"/>
  <c r="H280" i="8"/>
  <c r="H279" i="8"/>
  <c r="H278" i="8"/>
  <c r="H277" i="8"/>
  <c r="H276" i="8"/>
  <c r="H275" i="8"/>
  <c r="H274" i="8"/>
  <c r="H273" i="8"/>
  <c r="H262" i="8"/>
  <c r="G249" i="8"/>
  <c r="H250" i="8" s="1"/>
  <c r="H241" i="8"/>
  <c r="H217" i="8"/>
  <c r="H216" i="8"/>
  <c r="H215" i="8"/>
  <c r="H214" i="8"/>
  <c r="H213" i="8"/>
  <c r="H212" i="8"/>
  <c r="H211" i="8"/>
  <c r="H210" i="8"/>
  <c r="H209" i="8"/>
  <c r="H208" i="8"/>
  <c r="H207" i="8"/>
  <c r="H196" i="8"/>
  <c r="G183" i="8"/>
  <c r="H184" i="8" s="1"/>
  <c r="H175" i="8"/>
  <c r="H151" i="8"/>
  <c r="H150" i="8"/>
  <c r="H149" i="8"/>
  <c r="H148" i="8"/>
  <c r="H147" i="8"/>
  <c r="H146" i="8"/>
  <c r="H145" i="8"/>
  <c r="H144" i="8"/>
  <c r="H143" i="8"/>
  <c r="H142" i="8"/>
  <c r="H141" i="8"/>
  <c r="H130" i="8"/>
  <c r="G117" i="8"/>
  <c r="H118" i="8" s="1"/>
  <c r="H109" i="8"/>
  <c r="G73" i="8"/>
  <c r="G29" i="8"/>
  <c r="H30" i="8" s="1"/>
  <c r="H284" i="8"/>
  <c r="G271" i="8"/>
  <c r="H272" i="8" s="1"/>
  <c r="H263" i="8"/>
  <c r="H239" i="8"/>
  <c r="H238" i="8"/>
  <c r="H237" i="8"/>
  <c r="H236" i="8"/>
  <c r="H235" i="8"/>
  <c r="H234" i="8"/>
  <c r="H233" i="8"/>
  <c r="H232" i="8"/>
  <c r="H231" i="8"/>
  <c r="H230" i="8"/>
  <c r="H229" i="8"/>
  <c r="H218" i="8"/>
  <c r="G205" i="8"/>
  <c r="H206" i="8" s="1"/>
  <c r="H197" i="8"/>
  <c r="H173" i="8"/>
  <c r="H172" i="8"/>
  <c r="H171" i="8"/>
  <c r="H170" i="8"/>
  <c r="H169" i="8"/>
  <c r="H168" i="8"/>
  <c r="H167" i="8"/>
  <c r="H166" i="8"/>
  <c r="H165" i="8"/>
  <c r="H164" i="8"/>
  <c r="H163" i="8"/>
  <c r="H152" i="8"/>
  <c r="G139" i="8"/>
  <c r="H140" i="8" s="1"/>
  <c r="H131" i="8"/>
  <c r="H107" i="8"/>
  <c r="H106" i="8"/>
  <c r="H105" i="8"/>
  <c r="H104" i="8"/>
  <c r="H103" i="8"/>
  <c r="H102" i="8"/>
  <c r="H101" i="8"/>
  <c r="H100" i="8"/>
  <c r="H99" i="8"/>
  <c r="H98" i="8"/>
  <c r="H97" i="8"/>
  <c r="H120" i="3"/>
  <c r="I49" i="5"/>
  <c r="M49" i="5"/>
  <c r="L49" i="5"/>
  <c r="K49" i="5"/>
  <c r="J49" i="5"/>
  <c r="I43" i="5"/>
  <c r="M43" i="5"/>
  <c r="L43" i="5"/>
  <c r="K43" i="5"/>
  <c r="J43" i="5"/>
  <c r="I37" i="5"/>
  <c r="M37" i="5"/>
  <c r="L37" i="5"/>
  <c r="K37" i="5"/>
  <c r="J37" i="5"/>
  <c r="I31" i="5"/>
  <c r="M31" i="5"/>
  <c r="L31" i="5"/>
  <c r="K31" i="5"/>
  <c r="J31" i="5"/>
  <c r="I25" i="5"/>
  <c r="M25" i="5"/>
  <c r="L25" i="5"/>
  <c r="K25" i="5"/>
  <c r="J25" i="5"/>
  <c r="I19" i="5"/>
  <c r="M19" i="5"/>
  <c r="L19" i="5"/>
  <c r="K19" i="5"/>
  <c r="J19" i="5"/>
  <c r="S12" i="5"/>
  <c r="W12" i="5"/>
  <c r="V12" i="5"/>
  <c r="U12" i="5"/>
  <c r="T12" i="5"/>
  <c r="W8" i="5"/>
  <c r="V8" i="5"/>
  <c r="U8" i="5"/>
  <c r="T8" i="5"/>
  <c r="S8" i="5"/>
  <c r="K8" i="5"/>
  <c r="J8" i="5"/>
  <c r="M8" i="5"/>
  <c r="L8" i="5"/>
  <c r="I8" i="5"/>
  <c r="L18" i="5"/>
  <c r="J18" i="5"/>
  <c r="I18" i="5"/>
  <c r="M18" i="5"/>
  <c r="K18" i="5"/>
  <c r="L20" i="5"/>
  <c r="J20" i="5"/>
  <c r="I20" i="5"/>
  <c r="M20" i="5"/>
  <c r="K20" i="5"/>
  <c r="L22" i="5"/>
  <c r="J22" i="5"/>
  <c r="I22" i="5"/>
  <c r="K22" i="5"/>
  <c r="M22" i="5"/>
  <c r="L24" i="5"/>
  <c r="J24" i="5"/>
  <c r="I24" i="5"/>
  <c r="M24" i="5"/>
  <c r="K24" i="5"/>
  <c r="L26" i="5"/>
  <c r="J26" i="5"/>
  <c r="I26" i="5"/>
  <c r="M26" i="5"/>
  <c r="K26" i="5"/>
  <c r="L28" i="5"/>
  <c r="J28" i="5"/>
  <c r="I28" i="5"/>
  <c r="K28" i="5"/>
  <c r="M28" i="5"/>
  <c r="L30" i="5"/>
  <c r="J30" i="5"/>
  <c r="I30" i="5"/>
  <c r="M30" i="5"/>
  <c r="K30" i="5"/>
  <c r="L32" i="5"/>
  <c r="J32" i="5"/>
  <c r="I32" i="5"/>
  <c r="M32" i="5"/>
  <c r="K32" i="5"/>
  <c r="L34" i="5"/>
  <c r="J34" i="5"/>
  <c r="I34" i="5"/>
  <c r="K34" i="5"/>
  <c r="M34" i="5"/>
  <c r="L36" i="5"/>
  <c r="J36" i="5"/>
  <c r="I36" i="5"/>
  <c r="M36" i="5"/>
  <c r="K36" i="5"/>
  <c r="L38" i="5"/>
  <c r="J38" i="5"/>
  <c r="I38" i="5"/>
  <c r="M38" i="5"/>
  <c r="K38" i="5"/>
  <c r="L40" i="5"/>
  <c r="J40" i="5"/>
  <c r="I40" i="5"/>
  <c r="K40" i="5"/>
  <c r="M40" i="5"/>
  <c r="L42" i="5"/>
  <c r="J42" i="5"/>
  <c r="I42" i="5"/>
  <c r="M42" i="5"/>
  <c r="K42" i="5"/>
  <c r="L44" i="5"/>
  <c r="J44" i="5"/>
  <c r="I44" i="5"/>
  <c r="M44" i="5"/>
  <c r="K44" i="5"/>
  <c r="L46" i="5"/>
  <c r="J46" i="5"/>
  <c r="I46" i="5"/>
  <c r="K46" i="5"/>
  <c r="M46" i="5"/>
  <c r="L48" i="5"/>
  <c r="J48" i="5"/>
  <c r="I48" i="5"/>
  <c r="M48" i="5"/>
  <c r="K48" i="5"/>
  <c r="L50" i="5"/>
  <c r="J50" i="5"/>
  <c r="I50" i="5"/>
  <c r="M50" i="5"/>
  <c r="K50" i="5"/>
  <c r="L52" i="5"/>
  <c r="J52" i="5"/>
  <c r="I52" i="5"/>
  <c r="K52" i="5"/>
  <c r="M52" i="5"/>
  <c r="M7" i="5"/>
  <c r="I7" i="5"/>
  <c r="J7" i="5"/>
  <c r="L7" i="5"/>
  <c r="K7" i="5"/>
  <c r="M9" i="5"/>
  <c r="K9" i="5"/>
  <c r="J9" i="5"/>
  <c r="I9" i="5"/>
  <c r="L9" i="5"/>
  <c r="J11" i="5"/>
  <c r="M11" i="5"/>
  <c r="K11" i="5"/>
  <c r="I11" i="5"/>
  <c r="L11" i="5"/>
  <c r="J13" i="5"/>
  <c r="M13" i="5"/>
  <c r="L13" i="5"/>
  <c r="K13" i="5"/>
  <c r="I13" i="5"/>
  <c r="J15" i="5"/>
  <c r="M15" i="5"/>
  <c r="K15" i="5"/>
  <c r="I15" i="5"/>
  <c r="L15" i="5"/>
  <c r="L214" i="3"/>
  <c r="K214" i="3"/>
  <c r="J214" i="3"/>
  <c r="L213" i="3"/>
  <c r="K213" i="3"/>
  <c r="J213" i="3"/>
  <c r="I193" i="3"/>
  <c r="L182" i="3"/>
  <c r="K182" i="3"/>
  <c r="J182" i="3"/>
  <c r="I192" i="3"/>
  <c r="L181" i="3"/>
  <c r="K181" i="3"/>
  <c r="J181" i="3"/>
  <c r="G191" i="3"/>
  <c r="G190" i="3"/>
  <c r="E189" i="3"/>
  <c r="E188" i="3"/>
  <c r="L173" i="3"/>
  <c r="K173" i="3"/>
  <c r="J173" i="3"/>
  <c r="L172" i="3"/>
  <c r="K172" i="3"/>
  <c r="J172" i="3"/>
  <c r="L164" i="3"/>
  <c r="K164" i="3"/>
  <c r="J164" i="3"/>
  <c r="L163" i="3"/>
  <c r="K163" i="3"/>
  <c r="J163" i="3"/>
  <c r="L159" i="3"/>
  <c r="K159" i="3"/>
  <c r="J159" i="3"/>
  <c r="L156" i="3"/>
  <c r="K156" i="3"/>
  <c r="J156" i="3"/>
  <c r="L153" i="3"/>
  <c r="K153" i="3"/>
  <c r="J153" i="3"/>
  <c r="E187" i="3"/>
  <c r="E190" i="3"/>
  <c r="E193" i="3"/>
  <c r="E196" i="3"/>
  <c r="L144" i="3"/>
  <c r="K144" i="3"/>
  <c r="J144" i="3"/>
  <c r="L141" i="3"/>
  <c r="K141" i="3"/>
  <c r="J141" i="3"/>
  <c r="L138" i="3"/>
  <c r="K138" i="3"/>
  <c r="J138" i="3"/>
  <c r="L135" i="3"/>
  <c r="K135" i="3"/>
  <c r="J135" i="3"/>
  <c r="L112" i="3"/>
  <c r="K112" i="3"/>
  <c r="J112" i="3"/>
  <c r="I123" i="3"/>
  <c r="E122" i="3"/>
  <c r="G121" i="3"/>
  <c r="I120" i="3"/>
  <c r="L109" i="3"/>
  <c r="K109" i="3"/>
  <c r="J109" i="3"/>
  <c r="E119" i="3"/>
  <c r="G118" i="3"/>
  <c r="L106" i="3"/>
  <c r="K106" i="3"/>
  <c r="J106" i="3"/>
  <c r="I117" i="3"/>
  <c r="E116" i="3"/>
  <c r="G115" i="3"/>
  <c r="I114" i="3"/>
  <c r="L103" i="3"/>
  <c r="K103" i="3"/>
  <c r="J103" i="3"/>
  <c r="E113" i="3"/>
  <c r="L100" i="3"/>
  <c r="K100" i="3"/>
  <c r="J100" i="3"/>
  <c r="L97" i="3"/>
  <c r="K97" i="3"/>
  <c r="J97" i="3"/>
  <c r="L94" i="3"/>
  <c r="K94" i="3"/>
  <c r="J94" i="3"/>
  <c r="L91" i="3"/>
  <c r="K91" i="3"/>
  <c r="J91" i="3"/>
  <c r="L88" i="3"/>
  <c r="K88" i="3"/>
  <c r="J88" i="3"/>
  <c r="L85" i="3"/>
  <c r="K85" i="3"/>
  <c r="J85" i="3"/>
  <c r="L82" i="3"/>
  <c r="K82" i="3"/>
  <c r="J82" i="3"/>
  <c r="L70" i="3"/>
  <c r="K70" i="3"/>
  <c r="J70" i="3"/>
  <c r="L67" i="3"/>
  <c r="K67" i="3"/>
  <c r="J67" i="3"/>
  <c r="L64" i="3"/>
  <c r="K64" i="3"/>
  <c r="J64" i="3"/>
  <c r="K60" i="3"/>
  <c r="J60" i="3"/>
  <c r="K54" i="3"/>
  <c r="J54" i="3"/>
  <c r="K48" i="3"/>
  <c r="J48" i="3"/>
  <c r="K42" i="3"/>
  <c r="J42" i="3"/>
  <c r="L38" i="3"/>
  <c r="K38" i="3"/>
  <c r="J38" i="3"/>
  <c r="L35" i="3"/>
  <c r="K35" i="3"/>
  <c r="J35" i="3"/>
  <c r="L32" i="3"/>
  <c r="K32" i="3"/>
  <c r="J32" i="3"/>
  <c r="L29" i="3"/>
  <c r="K29" i="3"/>
  <c r="J29" i="3"/>
  <c r="L26" i="3"/>
  <c r="K26" i="3"/>
  <c r="J26" i="3"/>
  <c r="L23" i="3"/>
  <c r="K23" i="3"/>
  <c r="J23" i="3"/>
  <c r="L20" i="3"/>
  <c r="K20" i="3"/>
  <c r="J20" i="3"/>
  <c r="L17" i="3"/>
  <c r="K17" i="3"/>
  <c r="J17" i="3"/>
  <c r="L14" i="3"/>
  <c r="K14" i="3"/>
  <c r="J14" i="3"/>
  <c r="L11" i="3"/>
  <c r="K11" i="3"/>
  <c r="J11" i="3"/>
  <c r="L8" i="3"/>
  <c r="K8" i="3"/>
  <c r="J8" i="3"/>
  <c r="I68" i="2"/>
  <c r="L65" i="2"/>
  <c r="K65" i="2"/>
  <c r="J65" i="2"/>
  <c r="E67" i="2"/>
  <c r="L62" i="2"/>
  <c r="K62" i="2"/>
  <c r="J62" i="2"/>
  <c r="L59" i="2"/>
  <c r="K59" i="2"/>
  <c r="J59" i="2"/>
  <c r="F43" i="2"/>
  <c r="H42" i="2"/>
  <c r="K21" i="2"/>
  <c r="J21" i="2"/>
  <c r="H117" i="3"/>
  <c r="H114" i="3"/>
  <c r="I146" i="47"/>
  <c r="H146" i="47"/>
  <c r="K146" i="47" s="1"/>
  <c r="G146" i="47"/>
  <c r="H16" i="47"/>
  <c r="J16" i="47"/>
  <c r="I16" i="47"/>
  <c r="N16" i="47"/>
  <c r="M16" i="47"/>
  <c r="L16" i="47"/>
  <c r="H16" i="46"/>
  <c r="J16" i="46"/>
  <c r="I16" i="46"/>
  <c r="N16" i="46"/>
  <c r="M16" i="46"/>
  <c r="L16" i="46"/>
  <c r="T16" i="47"/>
  <c r="S16" i="47"/>
  <c r="R16" i="47"/>
  <c r="Q16" i="47"/>
  <c r="P16" i="47"/>
  <c r="T16" i="46"/>
  <c r="S16" i="46"/>
  <c r="Q16" i="46"/>
  <c r="P16" i="46"/>
  <c r="R16" i="46"/>
  <c r="O146" i="45"/>
  <c r="N146" i="45"/>
  <c r="M146" i="45"/>
  <c r="L146" i="45"/>
  <c r="N16" i="45"/>
  <c r="M16" i="45"/>
  <c r="L16" i="45"/>
  <c r="O129" i="41"/>
  <c r="N129" i="41"/>
  <c r="M129" i="41"/>
  <c r="L129" i="41"/>
  <c r="K129" i="41"/>
  <c r="I11" i="41"/>
  <c r="H11" i="41"/>
  <c r="G11" i="41"/>
  <c r="L11" i="41"/>
  <c r="K11" i="41"/>
  <c r="M11" i="41"/>
  <c r="I129" i="41"/>
  <c r="H129" i="41"/>
  <c r="G129" i="41"/>
  <c r="R11" i="41"/>
  <c r="Q11" i="41"/>
  <c r="P11" i="41"/>
  <c r="T11" i="41"/>
  <c r="S11" i="41"/>
  <c r="O11" i="41"/>
  <c r="K76" i="28"/>
  <c r="J76" i="28"/>
  <c r="I76" i="28"/>
  <c r="K48" i="28"/>
  <c r="J48" i="28"/>
  <c r="I48" i="28"/>
  <c r="K20" i="28"/>
  <c r="J20" i="28"/>
  <c r="I20" i="28"/>
  <c r="U20" i="23"/>
  <c r="W20" i="23"/>
  <c r="V20" i="23"/>
  <c r="L21" i="22"/>
  <c r="K21" i="22"/>
  <c r="J21" i="22"/>
  <c r="H36" i="21"/>
  <c r="I36" i="21"/>
  <c r="I106" i="21"/>
  <c r="H106" i="21"/>
  <c r="H120" i="21"/>
  <c r="I120" i="21"/>
  <c r="I92" i="21"/>
  <c r="H92" i="21"/>
  <c r="J49" i="19"/>
  <c r="H49" i="19"/>
  <c r="J37" i="19"/>
  <c r="H37" i="19"/>
  <c r="J21" i="19"/>
  <c r="H21" i="19"/>
  <c r="J9" i="19"/>
  <c r="H9" i="19"/>
  <c r="Y64" i="18"/>
  <c r="X64" i="18"/>
  <c r="Y8" i="18"/>
  <c r="X8" i="18"/>
  <c r="Y22" i="18"/>
  <c r="X22" i="18"/>
  <c r="J35" i="19"/>
  <c r="H35" i="19"/>
  <c r="J23" i="19"/>
  <c r="H23" i="19"/>
  <c r="K9" i="16"/>
  <c r="J9" i="16"/>
  <c r="I9" i="16"/>
  <c r="J135" i="14"/>
  <c r="I135" i="14"/>
  <c r="J93" i="14"/>
  <c r="I93" i="14"/>
  <c r="J51" i="14"/>
  <c r="I51" i="14"/>
  <c r="K147" i="15"/>
  <c r="J147" i="15"/>
  <c r="I147" i="15"/>
  <c r="M147" i="15"/>
  <c r="L147" i="15"/>
  <c r="K63" i="15"/>
  <c r="J63" i="15"/>
  <c r="I63" i="15"/>
  <c r="M63" i="15"/>
  <c r="L63" i="15"/>
  <c r="K21" i="15"/>
  <c r="J21" i="15"/>
  <c r="I21" i="15"/>
  <c r="M21" i="15"/>
  <c r="L21" i="15"/>
  <c r="K161" i="17"/>
  <c r="J161" i="17"/>
  <c r="I161" i="17"/>
  <c r="J135" i="17"/>
  <c r="I135" i="17"/>
  <c r="K135" i="17"/>
  <c r="K105" i="17"/>
  <c r="J105" i="17"/>
  <c r="I105" i="17"/>
  <c r="J79" i="17"/>
  <c r="I79" i="17"/>
  <c r="K79" i="17"/>
  <c r="K49" i="17"/>
  <c r="J49" i="17"/>
  <c r="I49" i="17"/>
  <c r="J23" i="17"/>
  <c r="I23" i="17"/>
  <c r="K23" i="17"/>
  <c r="W9" i="17"/>
  <c r="V9" i="17"/>
  <c r="U9" i="17"/>
  <c r="J149" i="16"/>
  <c r="I149" i="16"/>
  <c r="K149" i="16"/>
  <c r="K119" i="16"/>
  <c r="J119" i="16"/>
  <c r="I119" i="16"/>
  <c r="J93" i="16"/>
  <c r="I93" i="16"/>
  <c r="K93" i="16"/>
  <c r="K63" i="16"/>
  <c r="J63" i="16"/>
  <c r="I63" i="16"/>
  <c r="J37" i="16"/>
  <c r="I37" i="16"/>
  <c r="K37" i="16"/>
  <c r="K21" i="16"/>
  <c r="J21" i="16"/>
  <c r="I21" i="16"/>
  <c r="L77" i="15"/>
  <c r="K77" i="15"/>
  <c r="J77" i="15"/>
  <c r="I77" i="15"/>
  <c r="M77" i="15"/>
  <c r="J163" i="14"/>
  <c r="I163" i="14"/>
  <c r="J121" i="14"/>
  <c r="I121" i="14"/>
  <c r="J79" i="14"/>
  <c r="I79" i="14"/>
  <c r="J37" i="14"/>
  <c r="I37" i="14"/>
  <c r="J149" i="14"/>
  <c r="I149" i="14"/>
  <c r="J107" i="14"/>
  <c r="I107" i="14"/>
  <c r="J65" i="14"/>
  <c r="I65" i="14"/>
  <c r="K77" i="17"/>
  <c r="J77" i="17"/>
  <c r="I77" i="17"/>
  <c r="K147" i="16"/>
  <c r="J147" i="16"/>
  <c r="I147" i="16"/>
  <c r="I35" i="15"/>
  <c r="M35" i="15"/>
  <c r="L35" i="15"/>
  <c r="K35" i="15"/>
  <c r="J35" i="15"/>
  <c r="K91" i="16"/>
  <c r="J91" i="16"/>
  <c r="I91" i="16"/>
  <c r="I119" i="15"/>
  <c r="M119" i="15"/>
  <c r="L119" i="15"/>
  <c r="K119" i="15"/>
  <c r="J119" i="15"/>
  <c r="K35" i="16"/>
  <c r="J35" i="16"/>
  <c r="I35" i="16"/>
  <c r="I23" i="14"/>
  <c r="J23" i="14"/>
  <c r="J107" i="17"/>
  <c r="I107" i="17"/>
  <c r="K107" i="17"/>
  <c r="W21" i="17"/>
  <c r="V21" i="17"/>
  <c r="U21" i="17"/>
  <c r="J51" i="17"/>
  <c r="I51" i="17"/>
  <c r="K51" i="17"/>
  <c r="J121" i="16"/>
  <c r="I121" i="16"/>
  <c r="K121" i="16"/>
  <c r="K133" i="17"/>
  <c r="J133" i="17"/>
  <c r="I133" i="17"/>
  <c r="K122" i="3"/>
  <c r="J122" i="3"/>
  <c r="J133" i="3"/>
  <c r="K133" i="3"/>
  <c r="K130" i="3"/>
  <c r="J130" i="3"/>
  <c r="K119" i="3"/>
  <c r="J119" i="3"/>
  <c r="K116" i="3"/>
  <c r="J116" i="3"/>
  <c r="J127" i="3"/>
  <c r="K127" i="3"/>
  <c r="K124" i="3"/>
  <c r="J124" i="3"/>
  <c r="K113" i="3"/>
  <c r="J113" i="3"/>
  <c r="K70" i="2"/>
  <c r="J70" i="2"/>
  <c r="J67" i="2"/>
  <c r="K67" i="2"/>
  <c r="K43" i="2"/>
  <c r="J43" i="2"/>
  <c r="K46" i="2"/>
  <c r="J46" i="2"/>
  <c r="J18" i="2"/>
  <c r="K18" i="2"/>
  <c r="J132" i="3"/>
  <c r="K132" i="3"/>
  <c r="J121" i="3"/>
  <c r="K121" i="3"/>
  <c r="K129" i="3"/>
  <c r="J129" i="3"/>
  <c r="K118" i="3"/>
  <c r="J118" i="3"/>
  <c r="J126" i="3"/>
  <c r="K126" i="3"/>
  <c r="J115" i="3"/>
  <c r="K115" i="3"/>
  <c r="K69" i="2"/>
  <c r="J69" i="2"/>
  <c r="K55" i="12"/>
  <c r="J55" i="12"/>
  <c r="I55" i="12"/>
  <c r="L55" i="12"/>
  <c r="K44" i="2"/>
  <c r="J44" i="2"/>
  <c r="J65" i="16"/>
  <c r="I65" i="16"/>
  <c r="K65" i="16"/>
  <c r="K139" i="45" l="1"/>
  <c r="R33" i="18"/>
  <c r="R9" i="18"/>
  <c r="R83" i="18"/>
  <c r="R51" i="18"/>
  <c r="R17" i="18"/>
  <c r="R57" i="18"/>
  <c r="R18" i="18"/>
  <c r="J38" i="18"/>
  <c r="K31" i="17"/>
  <c r="K66" i="17"/>
  <c r="K70" i="17"/>
  <c r="K74" i="17"/>
  <c r="K81" i="17"/>
  <c r="K113" i="17"/>
  <c r="K117" i="17"/>
  <c r="K152" i="17"/>
  <c r="K156" i="17"/>
  <c r="J121" i="18"/>
  <c r="J101" i="18"/>
  <c r="J82" i="18"/>
  <c r="J37" i="18"/>
  <c r="J115" i="18"/>
  <c r="J96" i="18"/>
  <c r="J136" i="18"/>
  <c r="J116" i="18"/>
  <c r="J52" i="18"/>
  <c r="J32" i="18"/>
  <c r="J143" i="18"/>
  <c r="J79" i="18"/>
  <c r="J59" i="18"/>
  <c r="J125" i="18"/>
  <c r="J41" i="18"/>
  <c r="J87" i="18"/>
  <c r="R142" i="19"/>
  <c r="R160" i="19"/>
  <c r="R158" i="19"/>
  <c r="R156" i="19"/>
  <c r="R154" i="19"/>
  <c r="R138" i="19"/>
  <c r="R122" i="19"/>
  <c r="R117" i="19"/>
  <c r="R115" i="19"/>
  <c r="R113" i="19"/>
  <c r="R97" i="19"/>
  <c r="R95" i="19"/>
  <c r="R76" i="19"/>
  <c r="R74" i="19"/>
  <c r="R72" i="19"/>
  <c r="R70" i="19"/>
  <c r="R54" i="19"/>
  <c r="R38" i="19"/>
  <c r="R24" i="19"/>
  <c r="J109" i="35"/>
  <c r="K143" i="45"/>
  <c r="K140" i="46"/>
  <c r="R23" i="18"/>
  <c r="R128" i="18"/>
  <c r="R30" i="18"/>
  <c r="R135" i="18"/>
  <c r="R141" i="18"/>
  <c r="R26" i="18"/>
  <c r="W12" i="16"/>
  <c r="K11" i="17"/>
  <c r="K13" i="17"/>
  <c r="K38" i="17"/>
  <c r="K42" i="17"/>
  <c r="K46" i="17"/>
  <c r="K53" i="17"/>
  <c r="K85" i="17"/>
  <c r="K89" i="17"/>
  <c r="K124" i="17"/>
  <c r="K128" i="17"/>
  <c r="K132" i="17"/>
  <c r="K139" i="17"/>
  <c r="J61" i="18"/>
  <c r="J140" i="18"/>
  <c r="J56" i="18"/>
  <c r="J154" i="18"/>
  <c r="J70" i="18"/>
  <c r="J97" i="18"/>
  <c r="J124" i="18"/>
  <c r="J98" i="18"/>
  <c r="J40" i="18"/>
  <c r="J157" i="18"/>
  <c r="J138" i="18"/>
  <c r="J93" i="18"/>
  <c r="J73" i="18"/>
  <c r="J54" i="18"/>
  <c r="J13" i="18"/>
  <c r="R15" i="19"/>
  <c r="R18" i="19"/>
  <c r="R12" i="19"/>
  <c r="R145" i="19"/>
  <c r="R152" i="19"/>
  <c r="R150" i="19"/>
  <c r="R143" i="19"/>
  <c r="R136" i="19"/>
  <c r="R131" i="19"/>
  <c r="R129" i="19"/>
  <c r="R127" i="19"/>
  <c r="R111" i="19"/>
  <c r="R109" i="19"/>
  <c r="R90" i="19"/>
  <c r="R88" i="19"/>
  <c r="R86" i="19"/>
  <c r="R84" i="19"/>
  <c r="R68" i="19"/>
  <c r="R52" i="19"/>
  <c r="R47" i="19"/>
  <c r="R45" i="19"/>
  <c r="R43" i="19"/>
  <c r="R28" i="19"/>
  <c r="R30" i="19"/>
  <c r="R32" i="19"/>
  <c r="K140" i="45"/>
  <c r="K141" i="45"/>
  <c r="K141" i="46"/>
  <c r="R28" i="18"/>
  <c r="R44" i="18"/>
  <c r="R11" i="18"/>
  <c r="R31" i="18"/>
  <c r="R12" i="18"/>
  <c r="W14" i="16"/>
  <c r="W16" i="16"/>
  <c r="W18" i="16"/>
  <c r="W20" i="16"/>
  <c r="K15" i="17"/>
  <c r="K17" i="17"/>
  <c r="K19" i="17"/>
  <c r="K25" i="17"/>
  <c r="K57" i="17"/>
  <c r="K61" i="17"/>
  <c r="K96" i="17"/>
  <c r="K100" i="17"/>
  <c r="K104" i="17"/>
  <c r="K111" i="17"/>
  <c r="K143" i="17"/>
  <c r="J114" i="18"/>
  <c r="J95" i="18"/>
  <c r="J128" i="18"/>
  <c r="J109" i="18"/>
  <c r="J44" i="18"/>
  <c r="J149" i="18"/>
  <c r="J129" i="18"/>
  <c r="J65" i="18"/>
  <c r="J45" i="18"/>
  <c r="J156" i="18"/>
  <c r="J137" i="18"/>
  <c r="J72" i="18"/>
  <c r="J53" i="18"/>
  <c r="J33" i="18"/>
  <c r="J112" i="18"/>
  <c r="J31" i="18"/>
  <c r="J18" i="18"/>
  <c r="R20" i="19"/>
  <c r="R141" i="19"/>
  <c r="R139" i="19"/>
  <c r="R125" i="19"/>
  <c r="R123" i="19"/>
  <c r="R104" i="19"/>
  <c r="R102" i="19"/>
  <c r="R100" i="19"/>
  <c r="R98" i="19"/>
  <c r="R82" i="19"/>
  <c r="R66" i="19"/>
  <c r="R61" i="19"/>
  <c r="R59" i="19"/>
  <c r="R57" i="19"/>
  <c r="R41" i="19"/>
  <c r="R39" i="19"/>
  <c r="R19" i="19"/>
  <c r="K144" i="45"/>
  <c r="N96" i="27"/>
  <c r="R16" i="18"/>
  <c r="R89" i="18"/>
  <c r="R96" i="18"/>
  <c r="R13" i="18"/>
  <c r="J145" i="18"/>
  <c r="K10" i="17"/>
  <c r="K29" i="17"/>
  <c r="K33" i="17"/>
  <c r="K68" i="17"/>
  <c r="K72" i="17"/>
  <c r="K76" i="17"/>
  <c r="K83" i="17"/>
  <c r="K115" i="17"/>
  <c r="K150" i="17"/>
  <c r="K154" i="17"/>
  <c r="J14" i="18"/>
  <c r="J27" i="18"/>
  <c r="J100" i="18"/>
  <c r="J158" i="18"/>
  <c r="J127" i="18"/>
  <c r="J75" i="18"/>
  <c r="J43" i="18"/>
  <c r="J141" i="18"/>
  <c r="J89" i="18"/>
  <c r="J57" i="18"/>
  <c r="J110" i="18"/>
  <c r="J84" i="18"/>
  <c r="J117" i="18"/>
  <c r="J85" i="18"/>
  <c r="J151" i="18"/>
  <c r="J86" i="18"/>
  <c r="J67" i="18"/>
  <c r="J19" i="18"/>
  <c r="R10" i="19"/>
  <c r="R159" i="19"/>
  <c r="R157" i="19"/>
  <c r="R155" i="19"/>
  <c r="R153" i="19"/>
  <c r="R137" i="19"/>
  <c r="R118" i="19"/>
  <c r="R116" i="19"/>
  <c r="R114" i="19"/>
  <c r="R112" i="19"/>
  <c r="R96" i="19"/>
  <c r="R80" i="19"/>
  <c r="R75" i="19"/>
  <c r="R73" i="19"/>
  <c r="R71" i="19"/>
  <c r="R55" i="19"/>
  <c r="R53" i="19"/>
  <c r="R34" i="19"/>
  <c r="R17" i="19"/>
  <c r="R25" i="19"/>
  <c r="K137" i="45"/>
  <c r="N52" i="27"/>
  <c r="R15" i="18"/>
  <c r="R122" i="18"/>
  <c r="R29" i="18"/>
  <c r="R24" i="18"/>
  <c r="R158" i="18"/>
  <c r="J11" i="18"/>
  <c r="J81" i="18"/>
  <c r="J24" i="18"/>
  <c r="J42" i="18"/>
  <c r="J17" i="18"/>
  <c r="J30" i="18"/>
  <c r="J139" i="18"/>
  <c r="K129" i="17"/>
  <c r="K34" i="17"/>
  <c r="K86" i="17"/>
  <c r="K138" i="17"/>
  <c r="K43" i="17"/>
  <c r="K54" i="17"/>
  <c r="K62" i="17"/>
  <c r="K71" i="17"/>
  <c r="K80" i="17"/>
  <c r="K144" i="17"/>
  <c r="K151" i="17"/>
  <c r="K90" i="17"/>
  <c r="K142" i="17"/>
  <c r="K95" i="17"/>
  <c r="K24" i="17"/>
  <c r="K88" i="17"/>
  <c r="K157" i="17"/>
  <c r="K125" i="17"/>
  <c r="K26" i="17"/>
  <c r="K30" i="17"/>
  <c r="K82" i="17"/>
  <c r="K32" i="17"/>
  <c r="K101" i="17"/>
  <c r="K114" i="17"/>
  <c r="K123" i="17"/>
  <c r="K131" i="17"/>
  <c r="K47" i="17"/>
  <c r="K99" i="17"/>
  <c r="K103" i="17"/>
  <c r="K155" i="17"/>
  <c r="K159" i="17"/>
  <c r="K60" i="17"/>
  <c r="K112" i="17"/>
  <c r="K69" i="17"/>
  <c r="K45" i="17"/>
  <c r="K58" i="17"/>
  <c r="K67" i="17"/>
  <c r="K75" i="17"/>
  <c r="K140" i="17"/>
  <c r="K153" i="17"/>
  <c r="K160" i="17"/>
  <c r="K39" i="17"/>
  <c r="K116" i="17"/>
  <c r="K146" i="17"/>
  <c r="K84" i="17"/>
  <c r="K97" i="17"/>
  <c r="K73" i="17"/>
  <c r="K52" i="17"/>
  <c r="K56" i="17"/>
  <c r="K108" i="17"/>
  <c r="K28" i="17"/>
  <c r="K41" i="17"/>
  <c r="K110" i="17"/>
  <c r="K118" i="17"/>
  <c r="K127" i="17"/>
  <c r="K136" i="17"/>
  <c r="K12" i="17"/>
  <c r="K40" i="17"/>
  <c r="K44" i="17"/>
  <c r="K48" i="17"/>
  <c r="K55" i="17"/>
  <c r="K87" i="17"/>
  <c r="K122" i="17"/>
  <c r="K126" i="17"/>
  <c r="K130" i="17"/>
  <c r="K137" i="17"/>
  <c r="J108" i="18"/>
  <c r="J88" i="18"/>
  <c r="J122" i="18"/>
  <c r="J102" i="18"/>
  <c r="J142" i="18"/>
  <c r="J123" i="18"/>
  <c r="J58" i="18"/>
  <c r="J39" i="18"/>
  <c r="J150" i="18"/>
  <c r="J130" i="18"/>
  <c r="J66" i="18"/>
  <c r="J46" i="18"/>
  <c r="J159" i="18"/>
  <c r="J131" i="18"/>
  <c r="J99" i="18"/>
  <c r="J47" i="18"/>
  <c r="J25" i="18"/>
  <c r="J126" i="18"/>
  <c r="R13" i="19"/>
  <c r="R16" i="19"/>
  <c r="R151" i="19"/>
  <c r="R146" i="19"/>
  <c r="R132" i="19"/>
  <c r="R130" i="19"/>
  <c r="R128" i="19"/>
  <c r="R126" i="19"/>
  <c r="R110" i="19"/>
  <c r="R94" i="19"/>
  <c r="R89" i="19"/>
  <c r="R87" i="19"/>
  <c r="R85" i="19"/>
  <c r="R69" i="19"/>
  <c r="R67" i="19"/>
  <c r="R48" i="19"/>
  <c r="R46" i="19"/>
  <c r="R44" i="19"/>
  <c r="R42" i="19"/>
  <c r="R14" i="19"/>
  <c r="R27" i="19"/>
  <c r="R29" i="19"/>
  <c r="R31" i="19"/>
  <c r="R33" i="19"/>
  <c r="K138" i="45"/>
  <c r="K145" i="45"/>
  <c r="L87" i="35"/>
  <c r="K71" i="2"/>
  <c r="J71" i="2"/>
  <c r="J68" i="2"/>
  <c r="K68" i="2"/>
  <c r="K125" i="3"/>
  <c r="J125" i="3"/>
  <c r="J114" i="3"/>
  <c r="K114" i="3"/>
  <c r="K128" i="3"/>
  <c r="J128" i="3"/>
  <c r="K117" i="3"/>
  <c r="J117" i="3"/>
  <c r="K131" i="3"/>
  <c r="J131" i="3"/>
  <c r="J120" i="3"/>
  <c r="K120" i="3"/>
  <c r="K134" i="3"/>
  <c r="J134" i="3"/>
  <c r="K123" i="3"/>
  <c r="J123" i="3"/>
  <c r="K203" i="3"/>
  <c r="J203" i="3"/>
  <c r="J192" i="3"/>
  <c r="K192" i="3"/>
  <c r="J204" i="3"/>
  <c r="K204" i="3"/>
  <c r="K193" i="3"/>
  <c r="J193" i="3"/>
  <c r="H85" i="8"/>
  <c r="H84" i="8"/>
  <c r="H83" i="8"/>
  <c r="H82" i="8"/>
  <c r="H81" i="8"/>
  <c r="H80" i="8"/>
  <c r="H79" i="8"/>
  <c r="H78" i="8"/>
  <c r="H77" i="8"/>
  <c r="H76" i="8"/>
  <c r="H75" i="8"/>
  <c r="H86" i="8"/>
  <c r="H74" i="8"/>
  <c r="F284" i="8"/>
  <c r="F263" i="8"/>
  <c r="F239" i="8"/>
  <c r="F238" i="8"/>
  <c r="F237" i="8"/>
  <c r="F236" i="8"/>
  <c r="F235" i="8"/>
  <c r="F234" i="8"/>
  <c r="F233" i="8"/>
  <c r="F232" i="8"/>
  <c r="F231" i="8"/>
  <c r="F230" i="8"/>
  <c r="F229" i="8"/>
  <c r="F218" i="8"/>
  <c r="F197" i="8"/>
  <c r="F173" i="8"/>
  <c r="F172" i="8"/>
  <c r="F171" i="8"/>
  <c r="F170" i="8"/>
  <c r="F169" i="8"/>
  <c r="F168" i="8"/>
  <c r="F167" i="8"/>
  <c r="F166" i="8"/>
  <c r="F165" i="8"/>
  <c r="F164" i="8"/>
  <c r="F163" i="8"/>
  <c r="F152" i="8"/>
  <c r="F131" i="8"/>
  <c r="F107" i="8"/>
  <c r="F106" i="8"/>
  <c r="F105" i="8"/>
  <c r="F104" i="8"/>
  <c r="F103" i="8"/>
  <c r="F102" i="8"/>
  <c r="F101" i="8"/>
  <c r="F100" i="8"/>
  <c r="F99" i="8"/>
  <c r="F98" i="8"/>
  <c r="F97" i="8"/>
  <c r="F19" i="8"/>
  <c r="F18" i="8"/>
  <c r="F17" i="8"/>
  <c r="F16" i="8"/>
  <c r="F15" i="8"/>
  <c r="F14" i="8"/>
  <c r="F13" i="8"/>
  <c r="F12" i="8"/>
  <c r="F11" i="8"/>
  <c r="F10" i="8"/>
  <c r="F9" i="8"/>
  <c r="E227" i="8"/>
  <c r="F228" i="8" s="1"/>
  <c r="E161" i="8"/>
  <c r="F162" i="8" s="1"/>
  <c r="E95" i="8"/>
  <c r="F96" i="8" s="1"/>
  <c r="E51" i="8"/>
  <c r="F43" i="8"/>
  <c r="F8" i="8"/>
  <c r="F285" i="8"/>
  <c r="F261" i="8"/>
  <c r="F260" i="8"/>
  <c r="F259" i="8"/>
  <c r="F258" i="8"/>
  <c r="F257" i="8"/>
  <c r="F256" i="8"/>
  <c r="F255" i="8"/>
  <c r="F254" i="8"/>
  <c r="F253" i="8"/>
  <c r="F252" i="8"/>
  <c r="F251" i="8"/>
  <c r="F240" i="8"/>
  <c r="F219" i="8"/>
  <c r="F195" i="8"/>
  <c r="F194" i="8"/>
  <c r="F193" i="8"/>
  <c r="F192" i="8"/>
  <c r="F191" i="8"/>
  <c r="F190" i="8"/>
  <c r="F189" i="8"/>
  <c r="F188" i="8"/>
  <c r="F187" i="8"/>
  <c r="F186" i="8"/>
  <c r="F185" i="8"/>
  <c r="F174" i="8"/>
  <c r="F153" i="8"/>
  <c r="F129" i="8"/>
  <c r="F128" i="8"/>
  <c r="F127" i="8"/>
  <c r="F126" i="8"/>
  <c r="F125" i="8"/>
  <c r="F124" i="8"/>
  <c r="F123" i="8"/>
  <c r="F122" i="8"/>
  <c r="F121" i="8"/>
  <c r="F120" i="8"/>
  <c r="F119" i="8"/>
  <c r="F108" i="8"/>
  <c r="F20" i="8"/>
  <c r="C7" i="8"/>
  <c r="E249" i="8"/>
  <c r="F250" i="8" s="1"/>
  <c r="E183" i="8"/>
  <c r="F184" i="8" s="1"/>
  <c r="E117" i="8"/>
  <c r="F118" i="8" s="1"/>
  <c r="F41" i="8"/>
  <c r="F40" i="8"/>
  <c r="F39" i="8"/>
  <c r="F38" i="8"/>
  <c r="F37" i="8"/>
  <c r="F36" i="8"/>
  <c r="F35" i="8"/>
  <c r="F34" i="8"/>
  <c r="F33" i="8"/>
  <c r="F32" i="8"/>
  <c r="F31" i="8"/>
  <c r="F283" i="8"/>
  <c r="F282" i="8"/>
  <c r="F281" i="8"/>
  <c r="F280" i="8"/>
  <c r="F279" i="8"/>
  <c r="F278" i="8"/>
  <c r="F277" i="8"/>
  <c r="F276" i="8"/>
  <c r="F275" i="8"/>
  <c r="F274" i="8"/>
  <c r="F273" i="8"/>
  <c r="F262" i="8"/>
  <c r="F241" i="8"/>
  <c r="F217" i="8"/>
  <c r="F216" i="8"/>
  <c r="F215" i="8"/>
  <c r="F214" i="8"/>
  <c r="F213" i="8"/>
  <c r="F212" i="8"/>
  <c r="F211" i="8"/>
  <c r="F210" i="8"/>
  <c r="F209" i="8"/>
  <c r="F208" i="8"/>
  <c r="F207" i="8"/>
  <c r="F196" i="8"/>
  <c r="F175" i="8"/>
  <c r="F151" i="8"/>
  <c r="F150" i="8"/>
  <c r="F149" i="8"/>
  <c r="F148" i="8"/>
  <c r="F147" i="8"/>
  <c r="F146" i="8"/>
  <c r="F145" i="8"/>
  <c r="F144" i="8"/>
  <c r="F143" i="8"/>
  <c r="F142" i="8"/>
  <c r="F141" i="8"/>
  <c r="F130" i="8"/>
  <c r="F109" i="8"/>
  <c r="E73" i="8"/>
  <c r="E29" i="8"/>
  <c r="F30" i="8" s="1"/>
  <c r="F21" i="8"/>
  <c r="E139" i="8"/>
  <c r="F140" i="8" s="1"/>
  <c r="E205" i="8"/>
  <c r="F206" i="8" s="1"/>
  <c r="F42" i="8"/>
  <c r="E271" i="8"/>
  <c r="F272" i="8" s="1"/>
  <c r="H64" i="8"/>
  <c r="H52" i="8"/>
  <c r="H65" i="8"/>
  <c r="H63" i="8"/>
  <c r="H62" i="8"/>
  <c r="H61" i="8"/>
  <c r="H60" i="8"/>
  <c r="H59" i="8"/>
  <c r="H58" i="8"/>
  <c r="H57" i="8"/>
  <c r="H56" i="8"/>
  <c r="H55" i="8"/>
  <c r="H54" i="8"/>
  <c r="H53" i="8"/>
  <c r="H87" i="8"/>
  <c r="K42" i="2"/>
  <c r="J42" i="2"/>
  <c r="J45" i="2"/>
  <c r="K45" i="2"/>
  <c r="F85" i="10"/>
  <c r="F84" i="10"/>
  <c r="F83" i="10"/>
  <c r="F82" i="10"/>
  <c r="F81" i="10"/>
  <c r="F80" i="10"/>
  <c r="F79" i="10"/>
  <c r="F78" i="10"/>
  <c r="F77" i="10"/>
  <c r="F76" i="10"/>
  <c r="F75" i="10"/>
  <c r="F74" i="10"/>
  <c r="F86" i="10"/>
  <c r="C73" i="10"/>
  <c r="D74" i="10" s="1"/>
  <c r="F87" i="10"/>
  <c r="K189" i="3"/>
  <c r="J189" i="3"/>
  <c r="K200" i="3"/>
  <c r="J200" i="3"/>
  <c r="K201" i="3"/>
  <c r="J201" i="3"/>
  <c r="K190" i="3"/>
  <c r="J190" i="3"/>
  <c r="H42" i="10"/>
  <c r="H30" i="10"/>
  <c r="E29" i="10"/>
  <c r="H43" i="10"/>
  <c r="H39" i="10"/>
  <c r="H36" i="10"/>
  <c r="H33" i="10"/>
  <c r="H37" i="10"/>
  <c r="H41" i="10"/>
  <c r="H38" i="10"/>
  <c r="H35" i="10"/>
  <c r="H32" i="10"/>
  <c r="H34" i="10"/>
  <c r="H40" i="10"/>
  <c r="H31" i="10"/>
  <c r="K17" i="2"/>
  <c r="J17" i="2"/>
  <c r="T23" i="14"/>
  <c r="S23" i="14"/>
  <c r="J194" i="3"/>
  <c r="K194" i="3"/>
  <c r="K205" i="3"/>
  <c r="J205" i="3"/>
  <c r="K202" i="3"/>
  <c r="J202" i="3"/>
  <c r="K191" i="3"/>
  <c r="J191" i="3"/>
  <c r="K188" i="3"/>
  <c r="J188" i="3"/>
  <c r="J199" i="3"/>
  <c r="K199" i="3"/>
  <c r="K197" i="3"/>
  <c r="J197" i="3"/>
  <c r="J186" i="3"/>
  <c r="K186" i="3"/>
  <c r="J198" i="3"/>
  <c r="K198" i="3"/>
  <c r="K187" i="3"/>
  <c r="J187" i="3"/>
  <c r="K206" i="3"/>
  <c r="J206" i="3"/>
  <c r="J195" i="3"/>
  <c r="K195" i="3"/>
  <c r="K207" i="3"/>
  <c r="J207" i="3"/>
  <c r="K196" i="3"/>
  <c r="J196" i="3"/>
  <c r="I53" i="12"/>
  <c r="L53" i="12"/>
  <c r="K53" i="12"/>
  <c r="H57" i="12"/>
  <c r="J53" i="12"/>
  <c r="I56" i="12"/>
  <c r="L56" i="12"/>
  <c r="K56" i="12"/>
  <c r="J56" i="12"/>
  <c r="W20" i="13"/>
  <c r="V20" i="13"/>
  <c r="U20" i="13"/>
  <c r="K48" i="13"/>
  <c r="J48" i="13"/>
  <c r="I48" i="13"/>
  <c r="I76" i="13"/>
  <c r="K76" i="13"/>
  <c r="J76" i="13"/>
  <c r="I90" i="13"/>
  <c r="K90" i="13"/>
  <c r="J90" i="13"/>
  <c r="I104" i="13"/>
  <c r="K104" i="13"/>
  <c r="J104" i="13"/>
  <c r="I118" i="13"/>
  <c r="K118" i="13"/>
  <c r="J118" i="13"/>
  <c r="I132" i="13"/>
  <c r="K132" i="13"/>
  <c r="J132" i="13"/>
  <c r="I146" i="13"/>
  <c r="K146" i="13"/>
  <c r="J146" i="13"/>
  <c r="I160" i="13"/>
  <c r="K160" i="13"/>
  <c r="J160" i="13"/>
  <c r="J19" i="10"/>
  <c r="J18" i="10"/>
  <c r="J17" i="10"/>
  <c r="J16" i="10"/>
  <c r="J15" i="10"/>
  <c r="J14" i="10"/>
  <c r="J13" i="10"/>
  <c r="J12" i="10"/>
  <c r="J11" i="10"/>
  <c r="J10" i="10"/>
  <c r="J9" i="10"/>
  <c r="J20" i="10"/>
  <c r="J8" i="10"/>
  <c r="J21" i="10"/>
  <c r="G7" i="10"/>
  <c r="J63" i="10"/>
  <c r="J62" i="10"/>
  <c r="J61" i="10"/>
  <c r="J60" i="10"/>
  <c r="J59" i="10"/>
  <c r="J58" i="10"/>
  <c r="J57" i="10"/>
  <c r="J56" i="10"/>
  <c r="J55" i="10"/>
  <c r="J54" i="10"/>
  <c r="J53" i="10"/>
  <c r="J64" i="10"/>
  <c r="J52" i="10"/>
  <c r="J65" i="10"/>
  <c r="G51" i="10"/>
  <c r="J107" i="10"/>
  <c r="J106" i="10"/>
  <c r="J105" i="10"/>
  <c r="J104" i="10"/>
  <c r="J103" i="10"/>
  <c r="J102" i="10"/>
  <c r="J101" i="10"/>
  <c r="J100" i="10"/>
  <c r="J99" i="10"/>
  <c r="J98" i="10"/>
  <c r="J97" i="10"/>
  <c r="J108" i="10"/>
  <c r="J96" i="10"/>
  <c r="J109" i="10"/>
  <c r="G95" i="10"/>
  <c r="L54" i="12"/>
  <c r="K54" i="12"/>
  <c r="J54" i="12"/>
  <c r="I54" i="12"/>
  <c r="K20" i="13"/>
  <c r="J20" i="13"/>
  <c r="I20" i="13"/>
  <c r="K34" i="13"/>
  <c r="J34" i="13"/>
  <c r="I34" i="13"/>
  <c r="K62" i="13"/>
  <c r="J62" i="13"/>
  <c r="I62" i="13"/>
  <c r="R148" i="18"/>
  <c r="Q148" i="18"/>
  <c r="R118" i="18"/>
  <c r="Q118" i="18"/>
  <c r="R64" i="18"/>
  <c r="Q64" i="18"/>
  <c r="R132" i="18"/>
  <c r="Q132" i="18"/>
  <c r="R78" i="18"/>
  <c r="Q78" i="18"/>
  <c r="R48" i="18"/>
  <c r="Q48" i="18"/>
  <c r="R146" i="18"/>
  <c r="Q146" i="18"/>
  <c r="Q92" i="18"/>
  <c r="R92" i="18"/>
  <c r="R62" i="18"/>
  <c r="Q62" i="18"/>
  <c r="R160" i="18"/>
  <c r="Q160" i="18"/>
  <c r="R106" i="18"/>
  <c r="Q106" i="18"/>
  <c r="R76" i="18"/>
  <c r="Q76" i="18"/>
  <c r="R120" i="18"/>
  <c r="Q120" i="18"/>
  <c r="R90" i="18"/>
  <c r="Q90" i="18"/>
  <c r="Q36" i="18"/>
  <c r="R36" i="18"/>
  <c r="R8" i="18"/>
  <c r="Q8" i="18"/>
  <c r="Q22" i="18"/>
  <c r="R22" i="18"/>
  <c r="R50" i="18"/>
  <c r="Q50" i="18"/>
  <c r="R134" i="18"/>
  <c r="Q134" i="18"/>
  <c r="Q104" i="18"/>
  <c r="R104" i="18"/>
  <c r="R20" i="18"/>
  <c r="Q20" i="18"/>
  <c r="R34" i="18"/>
  <c r="Q34" i="18"/>
  <c r="M105" i="15"/>
  <c r="L105" i="15"/>
  <c r="K105" i="15"/>
  <c r="J105" i="15"/>
  <c r="I105" i="15"/>
  <c r="M91" i="15"/>
  <c r="L91" i="15"/>
  <c r="K91" i="15"/>
  <c r="J91" i="15"/>
  <c r="I91" i="15"/>
  <c r="Y21" i="15"/>
  <c r="X21" i="15"/>
  <c r="W21" i="15"/>
  <c r="I161" i="15"/>
  <c r="M161" i="15"/>
  <c r="L161" i="15"/>
  <c r="K161" i="15"/>
  <c r="J161" i="15"/>
  <c r="J49" i="15"/>
  <c r="I49" i="15"/>
  <c r="M49" i="15"/>
  <c r="L49" i="15"/>
  <c r="K49" i="15"/>
  <c r="J133" i="15"/>
  <c r="I133" i="15"/>
  <c r="M133" i="15"/>
  <c r="L133" i="15"/>
  <c r="K133" i="15"/>
  <c r="Y132" i="18"/>
  <c r="X132" i="18"/>
  <c r="Y78" i="18"/>
  <c r="X78" i="18"/>
  <c r="Y48" i="18"/>
  <c r="X48" i="18"/>
  <c r="Y146" i="18"/>
  <c r="X146" i="18"/>
  <c r="Y92" i="18"/>
  <c r="X92" i="18"/>
  <c r="Y62" i="18"/>
  <c r="X62" i="18"/>
  <c r="Y160" i="18"/>
  <c r="X160" i="18"/>
  <c r="X106" i="18"/>
  <c r="Y106" i="18"/>
  <c r="Y76" i="18"/>
  <c r="X76" i="18"/>
  <c r="Y120" i="18"/>
  <c r="X120" i="18"/>
  <c r="Y90" i="18"/>
  <c r="X90" i="18"/>
  <c r="Y36" i="18"/>
  <c r="X36" i="18"/>
  <c r="Y134" i="18"/>
  <c r="X134" i="18"/>
  <c r="Y104" i="18"/>
  <c r="X104" i="18"/>
  <c r="Y50" i="18"/>
  <c r="X50" i="18"/>
  <c r="J22" i="18"/>
  <c r="I22" i="18"/>
  <c r="X34" i="18"/>
  <c r="Y34" i="18"/>
  <c r="J160" i="18"/>
  <c r="I160" i="18"/>
  <c r="J8" i="18"/>
  <c r="I8" i="18"/>
  <c r="Y20" i="18"/>
  <c r="X20" i="18"/>
  <c r="I76" i="18"/>
  <c r="J76" i="18"/>
  <c r="J106" i="18"/>
  <c r="I106" i="18"/>
  <c r="V9" i="16"/>
  <c r="W9" i="16"/>
  <c r="U9" i="16"/>
  <c r="V21" i="16"/>
  <c r="U21" i="16"/>
  <c r="W21" i="16"/>
  <c r="K23" i="16"/>
  <c r="J23" i="16"/>
  <c r="I23" i="16"/>
  <c r="J49" i="16"/>
  <c r="I49" i="16"/>
  <c r="K49" i="16"/>
  <c r="K51" i="16"/>
  <c r="J51" i="16"/>
  <c r="I51" i="16"/>
  <c r="J77" i="16"/>
  <c r="I77" i="16"/>
  <c r="K77" i="16"/>
  <c r="K79" i="16"/>
  <c r="J79" i="16"/>
  <c r="I79" i="16"/>
  <c r="J105" i="16"/>
  <c r="I105" i="16"/>
  <c r="K105" i="16"/>
  <c r="K107" i="16"/>
  <c r="J107" i="16"/>
  <c r="I107" i="16"/>
  <c r="J133" i="16"/>
  <c r="I133" i="16"/>
  <c r="K133" i="16"/>
  <c r="K135" i="16"/>
  <c r="J135" i="16"/>
  <c r="I135" i="16"/>
  <c r="J161" i="16"/>
  <c r="I161" i="16"/>
  <c r="K161" i="16"/>
  <c r="J9" i="17"/>
  <c r="I9" i="17"/>
  <c r="K9" i="17"/>
  <c r="J21" i="17"/>
  <c r="I21" i="17"/>
  <c r="K21" i="17"/>
  <c r="J35" i="17"/>
  <c r="I35" i="17"/>
  <c r="K35" i="17"/>
  <c r="K37" i="17"/>
  <c r="J37" i="17"/>
  <c r="I37" i="17"/>
  <c r="J63" i="17"/>
  <c r="I63" i="17"/>
  <c r="K63" i="17"/>
  <c r="K65" i="17"/>
  <c r="J65" i="17"/>
  <c r="I65" i="17"/>
  <c r="J91" i="17"/>
  <c r="I91" i="17"/>
  <c r="K91" i="17"/>
  <c r="K93" i="17"/>
  <c r="J93" i="17"/>
  <c r="I93" i="17"/>
  <c r="J119" i="17"/>
  <c r="I119" i="17"/>
  <c r="K119" i="17"/>
  <c r="K121" i="17"/>
  <c r="J121" i="17"/>
  <c r="I121" i="17"/>
  <c r="J147" i="17"/>
  <c r="I147" i="17"/>
  <c r="K147" i="17"/>
  <c r="K149" i="17"/>
  <c r="J149" i="17"/>
  <c r="I149" i="17"/>
  <c r="J120" i="18"/>
  <c r="I120" i="18"/>
  <c r="J90" i="18"/>
  <c r="I90" i="18"/>
  <c r="J36" i="18"/>
  <c r="I36" i="18"/>
  <c r="J134" i="18"/>
  <c r="I134" i="18"/>
  <c r="J104" i="18"/>
  <c r="I104" i="18"/>
  <c r="J50" i="18"/>
  <c r="I50" i="18"/>
  <c r="I148" i="18"/>
  <c r="J148" i="18"/>
  <c r="J118" i="18"/>
  <c r="I118" i="18"/>
  <c r="I64" i="18"/>
  <c r="J64" i="18"/>
  <c r="J132" i="18"/>
  <c r="I132" i="18"/>
  <c r="J78" i="18"/>
  <c r="I78" i="18"/>
  <c r="J48" i="18"/>
  <c r="I48" i="18"/>
  <c r="J146" i="18"/>
  <c r="I146" i="18"/>
  <c r="J92" i="18"/>
  <c r="I92" i="18"/>
  <c r="J62" i="18"/>
  <c r="I62" i="18"/>
  <c r="J34" i="18"/>
  <c r="I34" i="18"/>
  <c r="X118" i="18"/>
  <c r="Y118" i="18"/>
  <c r="Y148" i="18"/>
  <c r="X148" i="18"/>
  <c r="J20" i="18"/>
  <c r="I20" i="18"/>
  <c r="C161" i="19"/>
  <c r="C149" i="19"/>
  <c r="C147" i="19"/>
  <c r="C135" i="19"/>
  <c r="I135" i="19" s="1"/>
  <c r="C133" i="19"/>
  <c r="C121" i="19"/>
  <c r="I121" i="19" s="1"/>
  <c r="C119" i="19"/>
  <c r="C107" i="19"/>
  <c r="C105" i="19"/>
  <c r="C93" i="19"/>
  <c r="I93" i="19" s="1"/>
  <c r="C91" i="19"/>
  <c r="C79" i="19"/>
  <c r="C77" i="19"/>
  <c r="C65" i="19"/>
  <c r="C63" i="19"/>
  <c r="C51" i="19"/>
  <c r="I51" i="19" s="1"/>
  <c r="C49" i="19"/>
  <c r="I49" i="19" s="1"/>
  <c r="C37" i="19"/>
  <c r="I37" i="19" s="1"/>
  <c r="C35" i="19"/>
  <c r="I35" i="19" s="1"/>
  <c r="C23" i="19"/>
  <c r="I23" i="19" s="1"/>
  <c r="I7" i="19"/>
  <c r="C21" i="19"/>
  <c r="I21" i="19" s="1"/>
  <c r="C9" i="19"/>
  <c r="I9" i="19" s="1"/>
  <c r="J51" i="19"/>
  <c r="H51" i="19"/>
  <c r="J63" i="19"/>
  <c r="I63" i="19"/>
  <c r="H63" i="19"/>
  <c r="J93" i="19"/>
  <c r="H93" i="19"/>
  <c r="J105" i="19"/>
  <c r="I105" i="19"/>
  <c r="H105" i="19"/>
  <c r="P9" i="19"/>
  <c r="R9" i="19"/>
  <c r="X9" i="19"/>
  <c r="R21" i="19"/>
  <c r="P21" i="19"/>
  <c r="X21" i="19"/>
  <c r="I161" i="19"/>
  <c r="H161" i="19"/>
  <c r="J161" i="19"/>
  <c r="I149" i="19"/>
  <c r="H149" i="19"/>
  <c r="J149" i="19"/>
  <c r="I147" i="19"/>
  <c r="H147" i="19"/>
  <c r="J147" i="19"/>
  <c r="J135" i="19"/>
  <c r="H135" i="19"/>
  <c r="J133" i="19"/>
  <c r="I133" i="19"/>
  <c r="H133" i="19"/>
  <c r="J121" i="19"/>
  <c r="H121" i="19"/>
  <c r="M161" i="19"/>
  <c r="M149" i="19"/>
  <c r="M147" i="19"/>
  <c r="M135" i="19"/>
  <c r="M133" i="19"/>
  <c r="M121" i="19"/>
  <c r="M119" i="19"/>
  <c r="M107" i="19"/>
  <c r="M77" i="19"/>
  <c r="M65" i="19"/>
  <c r="M105" i="19"/>
  <c r="M93" i="19"/>
  <c r="M63" i="19"/>
  <c r="M51" i="19"/>
  <c r="M35" i="19"/>
  <c r="M23" i="19"/>
  <c r="M91" i="19"/>
  <c r="M79" i="19"/>
  <c r="M49" i="19"/>
  <c r="M37" i="19"/>
  <c r="L7" i="19"/>
  <c r="M21" i="19"/>
  <c r="M9" i="19"/>
  <c r="J65" i="19"/>
  <c r="I65" i="19"/>
  <c r="H65" i="19"/>
  <c r="J77" i="19"/>
  <c r="I77" i="19"/>
  <c r="H77" i="19"/>
  <c r="J107" i="19"/>
  <c r="I107" i="19"/>
  <c r="H107" i="19"/>
  <c r="J119" i="19"/>
  <c r="I119" i="19"/>
  <c r="H119" i="19"/>
  <c r="R161" i="19"/>
  <c r="P161" i="19"/>
  <c r="R149" i="19"/>
  <c r="P149" i="19"/>
  <c r="R147" i="19"/>
  <c r="P147" i="19"/>
  <c r="R135" i="19"/>
  <c r="P135" i="19"/>
  <c r="R133" i="19"/>
  <c r="P133" i="19"/>
  <c r="R121" i="19"/>
  <c r="P121" i="19"/>
  <c r="R119" i="19"/>
  <c r="P119" i="19"/>
  <c r="R107" i="19"/>
  <c r="P107" i="19"/>
  <c r="R105" i="19"/>
  <c r="P105" i="19"/>
  <c r="R93" i="19"/>
  <c r="P93" i="19"/>
  <c r="R91" i="19"/>
  <c r="P91" i="19"/>
  <c r="R79" i="19"/>
  <c r="P79" i="19"/>
  <c r="R77" i="19"/>
  <c r="P77" i="19"/>
  <c r="R65" i="19"/>
  <c r="P65" i="19"/>
  <c r="R63" i="19"/>
  <c r="P63" i="19"/>
  <c r="R51" i="19"/>
  <c r="P51" i="19"/>
  <c r="R49" i="19"/>
  <c r="P49" i="19"/>
  <c r="R37" i="19"/>
  <c r="P37" i="19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X51" i="19"/>
  <c r="X49" i="19"/>
  <c r="X37" i="19"/>
  <c r="X35" i="19"/>
  <c r="X23" i="19"/>
  <c r="T7" i="19"/>
  <c r="Z7" i="19"/>
  <c r="R23" i="19"/>
  <c r="P23" i="19"/>
  <c r="R35" i="19"/>
  <c r="P35" i="19"/>
  <c r="J79" i="19"/>
  <c r="I79" i="19"/>
  <c r="H79" i="19"/>
  <c r="J91" i="19"/>
  <c r="I91" i="19"/>
  <c r="H91" i="19"/>
  <c r="R22" i="21"/>
  <c r="Q22" i="21"/>
  <c r="L161" i="22"/>
  <c r="K161" i="22"/>
  <c r="J161" i="22"/>
  <c r="K119" i="22"/>
  <c r="J119" i="22"/>
  <c r="L119" i="22"/>
  <c r="K77" i="22"/>
  <c r="J77" i="22"/>
  <c r="L77" i="22"/>
  <c r="K35" i="22"/>
  <c r="J35" i="22"/>
  <c r="L35" i="22"/>
  <c r="L133" i="22"/>
  <c r="K133" i="22"/>
  <c r="J133" i="22"/>
  <c r="L91" i="22"/>
  <c r="K91" i="22"/>
  <c r="J91" i="22"/>
  <c r="L49" i="22"/>
  <c r="K49" i="22"/>
  <c r="J49" i="22"/>
  <c r="K147" i="22"/>
  <c r="J147" i="22"/>
  <c r="L147" i="22"/>
  <c r="K105" i="22"/>
  <c r="L105" i="22"/>
  <c r="J105" i="22"/>
  <c r="K63" i="22"/>
  <c r="L63" i="22"/>
  <c r="J63" i="22"/>
  <c r="J146" i="23"/>
  <c r="I146" i="23"/>
  <c r="K146" i="23"/>
  <c r="J118" i="23"/>
  <c r="I118" i="23"/>
  <c r="K118" i="23"/>
  <c r="J90" i="23"/>
  <c r="I90" i="23"/>
  <c r="K90" i="23"/>
  <c r="K132" i="23"/>
  <c r="J132" i="23"/>
  <c r="I132" i="23"/>
  <c r="I48" i="23"/>
  <c r="K48" i="23"/>
  <c r="J48" i="23"/>
  <c r="K160" i="23"/>
  <c r="J160" i="23"/>
  <c r="I160" i="23"/>
  <c r="K104" i="23"/>
  <c r="J104" i="23"/>
  <c r="I104" i="23"/>
  <c r="K76" i="23"/>
  <c r="J76" i="23"/>
  <c r="I76" i="23"/>
  <c r="I62" i="23"/>
  <c r="K62" i="23"/>
  <c r="J62" i="23"/>
  <c r="K34" i="23"/>
  <c r="J34" i="23"/>
  <c r="I34" i="23"/>
  <c r="K20" i="23"/>
  <c r="J20" i="23"/>
  <c r="I20" i="23"/>
  <c r="I50" i="21"/>
  <c r="H50" i="21"/>
  <c r="I134" i="21"/>
  <c r="H134" i="21"/>
  <c r="X21" i="22"/>
  <c r="W21" i="22"/>
  <c r="V21" i="22"/>
  <c r="I22" i="21"/>
  <c r="H22" i="21"/>
  <c r="I64" i="21"/>
  <c r="H64" i="21"/>
  <c r="I148" i="21"/>
  <c r="H148" i="21"/>
  <c r="I78" i="21"/>
  <c r="H78" i="21"/>
  <c r="I162" i="21"/>
  <c r="H162" i="21"/>
  <c r="G227" i="26"/>
  <c r="G161" i="26"/>
  <c r="G183" i="26"/>
  <c r="G73" i="26"/>
  <c r="G29" i="26"/>
  <c r="G205" i="26"/>
  <c r="G95" i="26"/>
  <c r="G51" i="26"/>
  <c r="G253" i="26"/>
  <c r="G139" i="26"/>
  <c r="E7" i="26"/>
  <c r="H8" i="26" s="1"/>
  <c r="G117" i="26"/>
  <c r="J87" i="26"/>
  <c r="J62" i="26"/>
  <c r="J59" i="26"/>
  <c r="J56" i="26"/>
  <c r="J53" i="26"/>
  <c r="J63" i="26"/>
  <c r="J60" i="26"/>
  <c r="J57" i="26"/>
  <c r="J54" i="26"/>
  <c r="J65" i="26"/>
  <c r="J61" i="26"/>
  <c r="J58" i="26"/>
  <c r="J55" i="26"/>
  <c r="J64" i="26"/>
  <c r="J85" i="26"/>
  <c r="J82" i="26"/>
  <c r="J79" i="26"/>
  <c r="J76" i="26"/>
  <c r="J83" i="26"/>
  <c r="J80" i="26"/>
  <c r="J77" i="26"/>
  <c r="J86" i="26"/>
  <c r="J75" i="26"/>
  <c r="J78" i="26"/>
  <c r="J81" i="26"/>
  <c r="J84" i="26"/>
  <c r="G7" i="27"/>
  <c r="J8" i="27" s="1"/>
  <c r="I73" i="27"/>
  <c r="I29" i="27"/>
  <c r="L30" i="27" s="1"/>
  <c r="I95" i="27"/>
  <c r="I51" i="27"/>
  <c r="L52" i="27" s="1"/>
  <c r="L85" i="27"/>
  <c r="L84" i="27"/>
  <c r="L83" i="27"/>
  <c r="L82" i="27"/>
  <c r="L81" i="27"/>
  <c r="L80" i="27"/>
  <c r="L79" i="27"/>
  <c r="L78" i="27"/>
  <c r="L77" i="27"/>
  <c r="L76" i="27"/>
  <c r="L75" i="27"/>
  <c r="L109" i="27"/>
  <c r="L65" i="27"/>
  <c r="L107" i="27"/>
  <c r="L106" i="27"/>
  <c r="L105" i="27"/>
  <c r="L104" i="27"/>
  <c r="L103" i="27"/>
  <c r="L102" i="27"/>
  <c r="L101" i="27"/>
  <c r="L100" i="27"/>
  <c r="L99" i="27"/>
  <c r="L98" i="27"/>
  <c r="L97" i="27"/>
  <c r="L63" i="27"/>
  <c r="L62" i="27"/>
  <c r="L61" i="27"/>
  <c r="L60" i="27"/>
  <c r="L59" i="27"/>
  <c r="L58" i="27"/>
  <c r="L57" i="27"/>
  <c r="L56" i="27"/>
  <c r="L55" i="27"/>
  <c r="L54" i="27"/>
  <c r="L53" i="27"/>
  <c r="L87" i="27"/>
  <c r="L43" i="27"/>
  <c r="L108" i="27"/>
  <c r="L64" i="27"/>
  <c r="L86" i="27"/>
  <c r="L39" i="27"/>
  <c r="L36" i="27"/>
  <c r="L33" i="27"/>
  <c r="L40" i="27"/>
  <c r="L37" i="27"/>
  <c r="L34" i="27"/>
  <c r="L31" i="27"/>
  <c r="L41" i="27"/>
  <c r="L38" i="27"/>
  <c r="L35" i="27"/>
  <c r="L32" i="27"/>
  <c r="L42" i="27"/>
  <c r="K104" i="28"/>
  <c r="J104" i="28"/>
  <c r="I104" i="28"/>
  <c r="K132" i="28"/>
  <c r="J132" i="28"/>
  <c r="I132" i="28"/>
  <c r="K160" i="28"/>
  <c r="J160" i="28"/>
  <c r="I160" i="28"/>
  <c r="I160" i="29"/>
  <c r="J160" i="29"/>
  <c r="K160" i="29"/>
  <c r="J146" i="29"/>
  <c r="I146" i="29"/>
  <c r="K146" i="29"/>
  <c r="I132" i="29"/>
  <c r="J132" i="29"/>
  <c r="K132" i="29"/>
  <c r="J118" i="29"/>
  <c r="I118" i="29"/>
  <c r="K118" i="29"/>
  <c r="I104" i="29"/>
  <c r="K104" i="29"/>
  <c r="J104" i="29"/>
  <c r="J76" i="29"/>
  <c r="I76" i="29"/>
  <c r="K76" i="29"/>
  <c r="J48" i="29"/>
  <c r="I48" i="29"/>
  <c r="K48" i="29"/>
  <c r="J20" i="29"/>
  <c r="I20" i="29"/>
  <c r="K20" i="29"/>
  <c r="J62" i="29"/>
  <c r="I62" i="29"/>
  <c r="K62" i="29"/>
  <c r="J146" i="28"/>
  <c r="K146" i="28"/>
  <c r="I146" i="28"/>
  <c r="J118" i="28"/>
  <c r="K118" i="28"/>
  <c r="I118" i="28"/>
  <c r="K34" i="28"/>
  <c r="J34" i="28"/>
  <c r="I34" i="28"/>
  <c r="K62" i="28"/>
  <c r="J62" i="28"/>
  <c r="I62" i="28"/>
  <c r="J90" i="28"/>
  <c r="K90" i="28"/>
  <c r="I90" i="28"/>
  <c r="J34" i="29"/>
  <c r="I34" i="29"/>
  <c r="K34" i="29"/>
  <c r="J90" i="29"/>
  <c r="I90" i="29"/>
  <c r="K90" i="29"/>
  <c r="L48" i="30"/>
  <c r="I48" i="30"/>
  <c r="M48" i="30"/>
  <c r="K48" i="30"/>
  <c r="J48" i="30"/>
  <c r="K34" i="30"/>
  <c r="M34" i="30"/>
  <c r="L34" i="30"/>
  <c r="J34" i="30"/>
  <c r="I34" i="30"/>
  <c r="J132" i="30"/>
  <c r="I132" i="30"/>
  <c r="L132" i="30"/>
  <c r="M132" i="30"/>
  <c r="K132" i="30"/>
  <c r="K146" i="30"/>
  <c r="J146" i="30"/>
  <c r="I146" i="30"/>
  <c r="M146" i="30"/>
  <c r="L146" i="30"/>
  <c r="K62" i="30"/>
  <c r="J62" i="30"/>
  <c r="M62" i="30"/>
  <c r="L62" i="30"/>
  <c r="I62" i="30"/>
  <c r="L160" i="30"/>
  <c r="K160" i="30"/>
  <c r="J160" i="30"/>
  <c r="I160" i="30"/>
  <c r="M160" i="30"/>
  <c r="M104" i="30"/>
  <c r="J104" i="30"/>
  <c r="L104" i="30"/>
  <c r="I104" i="30"/>
  <c r="K104" i="30"/>
  <c r="I118" i="30"/>
  <c r="K118" i="30"/>
  <c r="M118" i="30"/>
  <c r="J118" i="30"/>
  <c r="L118" i="30"/>
  <c r="J20" i="30"/>
  <c r="M20" i="30"/>
  <c r="L20" i="30"/>
  <c r="K20" i="30"/>
  <c r="I20" i="30"/>
  <c r="L76" i="30"/>
  <c r="K76" i="30"/>
  <c r="M76" i="30"/>
  <c r="J76" i="30"/>
  <c r="I76" i="30"/>
  <c r="M90" i="30"/>
  <c r="L90" i="30"/>
  <c r="I90" i="30"/>
  <c r="K90" i="30"/>
  <c r="J90" i="30"/>
  <c r="T16" i="45"/>
  <c r="S16" i="45"/>
  <c r="P16" i="45"/>
  <c r="R16" i="45"/>
  <c r="Q16" i="45"/>
  <c r="H16" i="45"/>
  <c r="J16" i="45"/>
  <c r="I16" i="45"/>
  <c r="I146" i="45"/>
  <c r="H146" i="45"/>
  <c r="K146" i="45" s="1"/>
  <c r="G146" i="45"/>
  <c r="I146" i="46"/>
  <c r="G146" i="46"/>
  <c r="H146" i="46"/>
  <c r="K146" i="46" s="1"/>
  <c r="O146" i="46"/>
  <c r="M146" i="46"/>
  <c r="N146" i="46"/>
  <c r="L146" i="46"/>
  <c r="O146" i="47"/>
  <c r="N146" i="47"/>
  <c r="M146" i="47"/>
  <c r="L146" i="47"/>
  <c r="J96" i="27" l="1"/>
  <c r="L96" i="27"/>
  <c r="L74" i="27"/>
  <c r="J108" i="27"/>
  <c r="J109" i="27"/>
  <c r="J107" i="27"/>
  <c r="J106" i="27"/>
  <c r="J105" i="27"/>
  <c r="J104" i="27"/>
  <c r="J103" i="27"/>
  <c r="J102" i="27"/>
  <c r="J101" i="27"/>
  <c r="J100" i="27"/>
  <c r="J99" i="27"/>
  <c r="J98" i="27"/>
  <c r="J97" i="27"/>
  <c r="G73" i="27"/>
  <c r="G95" i="27"/>
  <c r="G51" i="27"/>
  <c r="E7" i="27"/>
  <c r="H8" i="27" s="1"/>
  <c r="G29" i="27"/>
  <c r="J30" i="27" s="1"/>
  <c r="E253" i="26"/>
  <c r="E183" i="26"/>
  <c r="E117" i="26"/>
  <c r="C7" i="26"/>
  <c r="F8" i="26" s="1"/>
  <c r="E95" i="26"/>
  <c r="F19" i="26"/>
  <c r="E73" i="26"/>
  <c r="F21" i="26"/>
  <c r="E51" i="26"/>
  <c r="E29" i="26"/>
  <c r="F17" i="26"/>
  <c r="F16" i="26"/>
  <c r="F15" i="26"/>
  <c r="F14" i="26"/>
  <c r="F13" i="26"/>
  <c r="F12" i="26"/>
  <c r="F11" i="26"/>
  <c r="F10" i="26"/>
  <c r="F9" i="26"/>
  <c r="E161" i="26"/>
  <c r="E139" i="26"/>
  <c r="F20" i="26"/>
  <c r="E205" i="26"/>
  <c r="F18" i="26"/>
  <c r="E227" i="26"/>
  <c r="H64" i="26"/>
  <c r="H62" i="26"/>
  <c r="H59" i="26"/>
  <c r="H56" i="26"/>
  <c r="H53" i="26"/>
  <c r="H63" i="26"/>
  <c r="H60" i="26"/>
  <c r="H57" i="26"/>
  <c r="H54" i="26"/>
  <c r="H87" i="26"/>
  <c r="H55" i="26"/>
  <c r="H58" i="26"/>
  <c r="H65" i="26"/>
  <c r="H61" i="26"/>
  <c r="H86" i="26"/>
  <c r="H84" i="26"/>
  <c r="H81" i="26"/>
  <c r="H78" i="26"/>
  <c r="H75" i="26"/>
  <c r="H85" i="26"/>
  <c r="H82" i="26"/>
  <c r="H79" i="26"/>
  <c r="H76" i="26"/>
  <c r="H83" i="26"/>
  <c r="H77" i="26"/>
  <c r="H80" i="26"/>
  <c r="Z10" i="19"/>
  <c r="U9" i="19"/>
  <c r="Z13" i="19" s="1"/>
  <c r="U21" i="19"/>
  <c r="Z21" i="19" s="1"/>
  <c r="T161" i="19"/>
  <c r="T149" i="19"/>
  <c r="T133" i="19"/>
  <c r="T121" i="19"/>
  <c r="T91" i="19"/>
  <c r="T79" i="19"/>
  <c r="T49" i="19"/>
  <c r="T37" i="19"/>
  <c r="T147" i="19"/>
  <c r="T135" i="19"/>
  <c r="T119" i="19"/>
  <c r="T107" i="19"/>
  <c r="T77" i="19"/>
  <c r="T65" i="19"/>
  <c r="T35" i="19"/>
  <c r="T23" i="19"/>
  <c r="S7" i="19"/>
  <c r="T105" i="19"/>
  <c r="T21" i="19"/>
  <c r="T51" i="19"/>
  <c r="T93" i="19"/>
  <c r="T63" i="19"/>
  <c r="T9" i="19"/>
  <c r="U23" i="19"/>
  <c r="U35" i="19"/>
  <c r="Z35" i="19" s="1"/>
  <c r="Z27" i="19"/>
  <c r="U37" i="19"/>
  <c r="Z37" i="19" s="1"/>
  <c r="Z38" i="19"/>
  <c r="U49" i="19"/>
  <c r="U51" i="19"/>
  <c r="Z51" i="19" s="1"/>
  <c r="Z52" i="19"/>
  <c r="U63" i="19"/>
  <c r="Z63" i="19" s="1"/>
  <c r="Z55" i="19"/>
  <c r="U65" i="19"/>
  <c r="U77" i="19"/>
  <c r="Z77" i="19" s="1"/>
  <c r="Z69" i="19"/>
  <c r="U79" i="19"/>
  <c r="Z79" i="19" s="1"/>
  <c r="Z80" i="19"/>
  <c r="U91" i="19"/>
  <c r="U93" i="19"/>
  <c r="Z93" i="19" s="1"/>
  <c r="Z94" i="19"/>
  <c r="U105" i="19"/>
  <c r="Z105" i="19" s="1"/>
  <c r="Z97" i="19"/>
  <c r="U107" i="19"/>
  <c r="U119" i="19"/>
  <c r="Z119" i="19" s="1"/>
  <c r="Z111" i="19"/>
  <c r="U121" i="19"/>
  <c r="Z121" i="19" s="1"/>
  <c r="Z122" i="19"/>
  <c r="U133" i="19"/>
  <c r="U135" i="19"/>
  <c r="Z135" i="19" s="1"/>
  <c r="Z136" i="19"/>
  <c r="U147" i="19"/>
  <c r="Z147" i="19" s="1"/>
  <c r="Z139" i="19"/>
  <c r="U149" i="19"/>
  <c r="U161" i="19"/>
  <c r="Z161" i="19" s="1"/>
  <c r="Z153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L161" i="19"/>
  <c r="L149" i="19"/>
  <c r="K7" i="19"/>
  <c r="Q7" i="19" s="1"/>
  <c r="H109" i="10"/>
  <c r="H107" i="10"/>
  <c r="H106" i="10"/>
  <c r="H105" i="10"/>
  <c r="H104" i="10"/>
  <c r="H103" i="10"/>
  <c r="H102" i="10"/>
  <c r="H101" i="10"/>
  <c r="H100" i="10"/>
  <c r="H99" i="10"/>
  <c r="H98" i="10"/>
  <c r="H97" i="10"/>
  <c r="H108" i="10"/>
  <c r="H96" i="10"/>
  <c r="E95" i="10"/>
  <c r="H65" i="10"/>
  <c r="H63" i="10"/>
  <c r="H62" i="10"/>
  <c r="H61" i="10"/>
  <c r="H60" i="10"/>
  <c r="H59" i="10"/>
  <c r="H58" i="10"/>
  <c r="H57" i="10"/>
  <c r="H56" i="10"/>
  <c r="H55" i="10"/>
  <c r="H54" i="10"/>
  <c r="H53" i="10"/>
  <c r="H64" i="10"/>
  <c r="H52" i="10"/>
  <c r="E51" i="10"/>
  <c r="H21" i="10"/>
  <c r="H19" i="10"/>
  <c r="H18" i="10"/>
  <c r="H17" i="10"/>
  <c r="H16" i="10"/>
  <c r="H15" i="10"/>
  <c r="H14" i="10"/>
  <c r="H13" i="10"/>
  <c r="H12" i="10"/>
  <c r="H11" i="10"/>
  <c r="H10" i="10"/>
  <c r="H9" i="10"/>
  <c r="H20" i="10"/>
  <c r="H8" i="10"/>
  <c r="E7" i="10"/>
  <c r="L57" i="12"/>
  <c r="K57" i="12"/>
  <c r="J57" i="12"/>
  <c r="I57" i="12"/>
  <c r="F41" i="10"/>
  <c r="F40" i="10"/>
  <c r="F39" i="10"/>
  <c r="F38" i="10"/>
  <c r="F37" i="10"/>
  <c r="F36" i="10"/>
  <c r="F35" i="10"/>
  <c r="F34" i="10"/>
  <c r="F33" i="10"/>
  <c r="F32" i="10"/>
  <c r="F31" i="10"/>
  <c r="F30" i="10"/>
  <c r="F42" i="10"/>
  <c r="C29" i="10"/>
  <c r="F43" i="10"/>
  <c r="F85" i="8"/>
  <c r="F84" i="8"/>
  <c r="F83" i="8"/>
  <c r="F82" i="8"/>
  <c r="F81" i="8"/>
  <c r="F80" i="8"/>
  <c r="F79" i="8"/>
  <c r="F78" i="8"/>
  <c r="F77" i="8"/>
  <c r="F76" i="8"/>
  <c r="F75" i="8"/>
  <c r="F74" i="8"/>
  <c r="F86" i="8"/>
  <c r="C271" i="8"/>
  <c r="D272" i="8" s="1"/>
  <c r="C205" i="8"/>
  <c r="D206" i="8" s="1"/>
  <c r="C139" i="8"/>
  <c r="D140" i="8" s="1"/>
  <c r="C227" i="8"/>
  <c r="D228" i="8" s="1"/>
  <c r="C161" i="8"/>
  <c r="D162" i="8" s="1"/>
  <c r="C95" i="8"/>
  <c r="D96" i="8" s="1"/>
  <c r="C51" i="8"/>
  <c r="D8" i="8"/>
  <c r="C249" i="8"/>
  <c r="D250" i="8" s="1"/>
  <c r="C183" i="8"/>
  <c r="D184" i="8" s="1"/>
  <c r="C117" i="8"/>
  <c r="D118" i="8" s="1"/>
  <c r="C73" i="8"/>
  <c r="D74" i="8" s="1"/>
  <c r="C29" i="8"/>
  <c r="D30" i="8" s="1"/>
  <c r="F63" i="8"/>
  <c r="F62" i="8"/>
  <c r="F61" i="8"/>
  <c r="F60" i="8"/>
  <c r="F59" i="8"/>
  <c r="F58" i="8"/>
  <c r="F57" i="8"/>
  <c r="F56" i="8"/>
  <c r="F55" i="8"/>
  <c r="F54" i="8"/>
  <c r="F53" i="8"/>
  <c r="F87" i="8"/>
  <c r="F52" i="8"/>
  <c r="F64" i="8"/>
  <c r="F65" i="8"/>
  <c r="Z150" i="19" l="1"/>
  <c r="Z125" i="19"/>
  <c r="Z108" i="19"/>
  <c r="Z83" i="19"/>
  <c r="Z66" i="19"/>
  <c r="Z41" i="19"/>
  <c r="Z23" i="19"/>
  <c r="J52" i="27"/>
  <c r="Z149" i="19"/>
  <c r="Z133" i="19"/>
  <c r="Z107" i="19"/>
  <c r="Z91" i="19"/>
  <c r="Z65" i="19"/>
  <c r="Z49" i="19"/>
  <c r="Z24" i="19"/>
  <c r="H74" i="27"/>
  <c r="Z9" i="19"/>
  <c r="Z156" i="19"/>
  <c r="Z142" i="19"/>
  <c r="Z132" i="19"/>
  <c r="Z126" i="19"/>
  <c r="Z115" i="19"/>
  <c r="Z104" i="19"/>
  <c r="Z98" i="19"/>
  <c r="Z87" i="19"/>
  <c r="Z76" i="19"/>
  <c r="Z70" i="19"/>
  <c r="Z59" i="19"/>
  <c r="Z48" i="19"/>
  <c r="Z42" i="19"/>
  <c r="Z15" i="19"/>
  <c r="Z33" i="19"/>
  <c r="Z26" i="19"/>
  <c r="Z158" i="19"/>
  <c r="Z128" i="19"/>
  <c r="Z100" i="19"/>
  <c r="Z82" i="19"/>
  <c r="Z54" i="19"/>
  <c r="Z14" i="19"/>
  <c r="Z20" i="19"/>
  <c r="Z145" i="19"/>
  <c r="Z127" i="19"/>
  <c r="Z88" i="19"/>
  <c r="Z60" i="19"/>
  <c r="Z11" i="19"/>
  <c r="Z155" i="19"/>
  <c r="Z146" i="19"/>
  <c r="Z131" i="19"/>
  <c r="Z124" i="19"/>
  <c r="Z114" i="19"/>
  <c r="Z103" i="19"/>
  <c r="Z96" i="19"/>
  <c r="Z86" i="19"/>
  <c r="Z75" i="19"/>
  <c r="Z68" i="19"/>
  <c r="Z58" i="19"/>
  <c r="Z47" i="19"/>
  <c r="Z40" i="19"/>
  <c r="Z12" i="19"/>
  <c r="Z32" i="19"/>
  <c r="Z25" i="19"/>
  <c r="Z151" i="19"/>
  <c r="Z110" i="19"/>
  <c r="Z61" i="19"/>
  <c r="Z29" i="19"/>
  <c r="Z157" i="19"/>
  <c r="Z116" i="19"/>
  <c r="Z71" i="19"/>
  <c r="Z18" i="19"/>
  <c r="Z16" i="19"/>
  <c r="Z160" i="19"/>
  <c r="Z154" i="19"/>
  <c r="Z143" i="19"/>
  <c r="Z130" i="19"/>
  <c r="Z123" i="19"/>
  <c r="Z113" i="19"/>
  <c r="Z102" i="19"/>
  <c r="Z95" i="19"/>
  <c r="Z85" i="19"/>
  <c r="Z74" i="19"/>
  <c r="Z67" i="19"/>
  <c r="Z57" i="19"/>
  <c r="Z46" i="19"/>
  <c r="Z39" i="19"/>
  <c r="Z19" i="19"/>
  <c r="Z31" i="19"/>
  <c r="Z117" i="19"/>
  <c r="Z72" i="19"/>
  <c r="Z141" i="19"/>
  <c r="Z99" i="19"/>
  <c r="Z43" i="19"/>
  <c r="Z159" i="19"/>
  <c r="Z152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17" i="19"/>
  <c r="Z30" i="19"/>
  <c r="Z144" i="19"/>
  <c r="Z138" i="19"/>
  <c r="Z89" i="19"/>
  <c r="Z44" i="19"/>
  <c r="Z137" i="19"/>
  <c r="Z109" i="19"/>
  <c r="Z81" i="19"/>
  <c r="Z53" i="19"/>
  <c r="Z28" i="19"/>
  <c r="J74" i="27"/>
  <c r="D52" i="8"/>
  <c r="D30" i="10"/>
  <c r="F20" i="10"/>
  <c r="C7" i="10"/>
  <c r="F21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64" i="10"/>
  <c r="C51" i="10"/>
  <c r="D52" i="10" s="1"/>
  <c r="F65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108" i="10"/>
  <c r="C95" i="10"/>
  <c r="D96" i="10" s="1"/>
  <c r="F109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05" i="19"/>
  <c r="Y105" i="19" s="1"/>
  <c r="S93" i="19"/>
  <c r="Y93" i="19" s="1"/>
  <c r="S63" i="19"/>
  <c r="Y63" i="19" s="1"/>
  <c r="S51" i="19"/>
  <c r="Y51" i="19" s="1"/>
  <c r="S21" i="19"/>
  <c r="Y21" i="19" s="1"/>
  <c r="S9" i="19"/>
  <c r="Y9" i="19" s="1"/>
  <c r="S91" i="19"/>
  <c r="Y91" i="19" s="1"/>
  <c r="S79" i="19"/>
  <c r="Y79" i="19" s="1"/>
  <c r="S49" i="19"/>
  <c r="Y49" i="19" s="1"/>
  <c r="S37" i="19"/>
  <c r="Y37" i="19" s="1"/>
  <c r="S119" i="19"/>
  <c r="Y119" i="19" s="1"/>
  <c r="S107" i="19"/>
  <c r="Y107" i="19" s="1"/>
  <c r="S77" i="19"/>
  <c r="Y77" i="19" s="1"/>
  <c r="S65" i="19"/>
  <c r="Y65" i="19" s="1"/>
  <c r="S35" i="19"/>
  <c r="Y35" i="19" s="1"/>
  <c r="S23" i="19"/>
  <c r="Y23" i="19" s="1"/>
  <c r="Y7" i="19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41" i="26"/>
  <c r="F218" i="26"/>
  <c r="F219" i="26"/>
  <c r="F217" i="26"/>
  <c r="F216" i="26"/>
  <c r="F215" i="26"/>
  <c r="F214" i="26"/>
  <c r="F213" i="26"/>
  <c r="F212" i="26"/>
  <c r="F211" i="26"/>
  <c r="F210" i="26"/>
  <c r="F209" i="26"/>
  <c r="F208" i="26"/>
  <c r="F207" i="26"/>
  <c r="F152" i="26"/>
  <c r="F153" i="26"/>
  <c r="F150" i="26"/>
  <c r="F147" i="26"/>
  <c r="F144" i="26"/>
  <c r="F141" i="26"/>
  <c r="F149" i="26"/>
  <c r="F146" i="26"/>
  <c r="F143" i="26"/>
  <c r="F151" i="26"/>
  <c r="F142" i="26"/>
  <c r="F145" i="26"/>
  <c r="F148" i="26"/>
  <c r="F173" i="26"/>
  <c r="F172" i="26"/>
  <c r="F171" i="26"/>
  <c r="F170" i="26"/>
  <c r="F169" i="26"/>
  <c r="F168" i="26"/>
  <c r="F167" i="26"/>
  <c r="F166" i="26"/>
  <c r="F165" i="26"/>
  <c r="F164" i="26"/>
  <c r="F163" i="26"/>
  <c r="F174" i="26"/>
  <c r="F175" i="26"/>
  <c r="F41" i="26"/>
  <c r="F40" i="26"/>
  <c r="F39" i="26"/>
  <c r="F38" i="26"/>
  <c r="F37" i="26"/>
  <c r="F36" i="26"/>
  <c r="F35" i="26"/>
  <c r="F34" i="26"/>
  <c r="F33" i="26"/>
  <c r="F32" i="26"/>
  <c r="F31" i="26"/>
  <c r="F43" i="26"/>
  <c r="F42" i="26"/>
  <c r="F87" i="26"/>
  <c r="F65" i="26"/>
  <c r="F61" i="26"/>
  <c r="F58" i="26"/>
  <c r="F55" i="26"/>
  <c r="F64" i="26"/>
  <c r="F62" i="26"/>
  <c r="F59" i="26"/>
  <c r="F56" i="26"/>
  <c r="F53" i="26"/>
  <c r="F60" i="26"/>
  <c r="F63" i="26"/>
  <c r="F54" i="26"/>
  <c r="F57" i="26"/>
  <c r="F85" i="26"/>
  <c r="F84" i="26"/>
  <c r="F83" i="26"/>
  <c r="F82" i="26"/>
  <c r="F81" i="26"/>
  <c r="F80" i="26"/>
  <c r="F79" i="26"/>
  <c r="F78" i="26"/>
  <c r="F77" i="26"/>
  <c r="F76" i="26"/>
  <c r="F75" i="26"/>
  <c r="F86" i="26"/>
  <c r="F108" i="26"/>
  <c r="F106" i="26"/>
  <c r="F103" i="26"/>
  <c r="F100" i="26"/>
  <c r="F97" i="26"/>
  <c r="F107" i="26"/>
  <c r="F104" i="26"/>
  <c r="F101" i="26"/>
  <c r="F98" i="26"/>
  <c r="F109" i="26"/>
  <c r="F99" i="26"/>
  <c r="F102" i="26"/>
  <c r="F105" i="26"/>
  <c r="C253" i="26"/>
  <c r="D254" i="26" s="1"/>
  <c r="C205" i="26"/>
  <c r="D206" i="26" s="1"/>
  <c r="C139" i="26"/>
  <c r="D140" i="26" s="1"/>
  <c r="C227" i="26"/>
  <c r="D228" i="26" s="1"/>
  <c r="C161" i="26"/>
  <c r="D162" i="26" s="1"/>
  <c r="C183" i="26"/>
  <c r="D184" i="26" s="1"/>
  <c r="C117" i="26"/>
  <c r="D118" i="26" s="1"/>
  <c r="D8" i="26"/>
  <c r="C95" i="26"/>
  <c r="D96" i="26" s="1"/>
  <c r="C73" i="26"/>
  <c r="D74" i="26" s="1"/>
  <c r="C51" i="26"/>
  <c r="C29" i="26"/>
  <c r="D30" i="26" s="1"/>
  <c r="F131" i="26"/>
  <c r="F125" i="26"/>
  <c r="F122" i="26"/>
  <c r="F119" i="26"/>
  <c r="F127" i="26"/>
  <c r="F130" i="26"/>
  <c r="F123" i="26"/>
  <c r="F120" i="26"/>
  <c r="F129" i="26"/>
  <c r="F126" i="26"/>
  <c r="F124" i="26"/>
  <c r="F121" i="26"/>
  <c r="F128" i="26"/>
  <c r="F197" i="26"/>
  <c r="F195" i="26"/>
  <c r="F194" i="26"/>
  <c r="F193" i="26"/>
  <c r="F192" i="26"/>
  <c r="F191" i="26"/>
  <c r="F190" i="26"/>
  <c r="F189" i="26"/>
  <c r="F188" i="26"/>
  <c r="F187" i="26"/>
  <c r="F186" i="26"/>
  <c r="F185" i="26"/>
  <c r="F196" i="26"/>
  <c r="F267" i="26"/>
  <c r="F266" i="26"/>
  <c r="F261" i="26"/>
  <c r="F260" i="26"/>
  <c r="F259" i="26"/>
  <c r="F258" i="26"/>
  <c r="F257" i="26"/>
  <c r="F256" i="26"/>
  <c r="F255" i="26"/>
  <c r="F265" i="26"/>
  <c r="F262" i="26"/>
  <c r="F264" i="26"/>
  <c r="F263" i="26"/>
  <c r="H107" i="27"/>
  <c r="H106" i="27"/>
  <c r="H105" i="27"/>
  <c r="H104" i="27"/>
  <c r="H103" i="27"/>
  <c r="H102" i="27"/>
  <c r="H101" i="27"/>
  <c r="H100" i="27"/>
  <c r="H99" i="27"/>
  <c r="H98" i="27"/>
  <c r="H97" i="27"/>
  <c r="H108" i="27"/>
  <c r="H109" i="27"/>
  <c r="H30" i="27"/>
  <c r="E73" i="27"/>
  <c r="E29" i="27"/>
  <c r="E95" i="27"/>
  <c r="E51" i="27"/>
  <c r="C7" i="27"/>
  <c r="F8" i="27" s="1"/>
  <c r="F96" i="27" l="1"/>
  <c r="F52" i="27"/>
  <c r="H96" i="27"/>
  <c r="H52" i="27"/>
  <c r="C95" i="27"/>
  <c r="D96" i="27" s="1"/>
  <c r="C51" i="27"/>
  <c r="D52" i="27" s="1"/>
  <c r="D8" i="27"/>
  <c r="C29" i="27"/>
  <c r="C73" i="27"/>
  <c r="D74" i="27" s="1"/>
  <c r="F109" i="27"/>
  <c r="F30" i="27"/>
  <c r="F107" i="27"/>
  <c r="F106" i="27"/>
  <c r="F105" i="27"/>
  <c r="F104" i="27"/>
  <c r="F103" i="27"/>
  <c r="F102" i="27"/>
  <c r="F101" i="27"/>
  <c r="F100" i="27"/>
  <c r="F99" i="27"/>
  <c r="F98" i="27"/>
  <c r="F97" i="27"/>
  <c r="F108" i="27"/>
  <c r="D52" i="26"/>
  <c r="D8" i="10"/>
  <c r="F74" i="27" l="1"/>
  <c r="D30" i="27"/>
</calcChain>
</file>

<file path=xl/sharedStrings.xml><?xml version="1.0" encoding="utf-8"?>
<sst xmlns="http://schemas.openxmlformats.org/spreadsheetml/2006/main" count="6568" uniqueCount="330">
  <si>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</si>
  <si>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</si>
  <si>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</si>
  <si>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</si>
  <si>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</si>
  <si>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</si>
  <si>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</si>
  <si>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</si>
  <si>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</si>
  <si>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</si>
  <si>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</si>
  <si>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</si>
  <si>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</si>
  <si>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</si>
  <si>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</si>
  <si>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</si>
  <si>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</si>
  <si>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</si>
  <si>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</si>
  <si>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</si>
  <si>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</si>
  <si>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</si>
  <si>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</si>
  <si>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</si>
  <si>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</si>
  <si>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</si>
  <si>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</si>
  <si>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</si>
  <si>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</si>
  <si>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</si>
  <si>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</si>
  <si>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</si>
  <si>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</si>
  <si>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</si>
  <si>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</si>
  <si>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</si>
  <si>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</si>
  <si>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</si>
  <si>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</si>
  <si>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</si>
  <si>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</si>
  <si>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</si>
  <si>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</si>
  <si>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</si>
  <si>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</si>
  <si>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</si>
  <si>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</si>
  <si>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</si>
  <si>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</si>
  <si>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</si>
  <si>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</si>
  <si>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</si>
  <si>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</si>
  <si>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</si>
  <si>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</si>
  <si>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</si>
  <si>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</si>
  <si>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</si>
  <si>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</si>
  <si>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</si>
  <si>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</si>
  <si>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</si>
  <si>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</si>
  <si>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</si>
  <si>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</si>
  <si>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</si>
  <si>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</si>
  <si>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</si>
  <si>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</si>
  <si>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</si>
  <si>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</si>
  <si>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</si>
  <si>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</si>
  <si>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</si>
  <si>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</si>
  <si>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</si>
  <si>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</si>
  <si>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</si>
  <si>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</si>
  <si>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</si>
  <si>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</si>
  <si>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</si>
  <si>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</si>
  <si>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</si>
  <si>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</si>
  <si>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</si>
  <si>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</si>
  <si>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</si>
  <si>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</si>
  <si>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</si>
  <si>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</si>
  <si>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</si>
  <si>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</si>
  <si>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</si>
  <si>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</si>
  <si>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</si>
  <si>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</si>
  <si>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</si>
  <si>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</si>
  <si>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</si>
  <si>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</si>
  <si>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</si>
  <si>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</si>
  <si>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</si>
  <si>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</si>
  <si>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</si>
  <si>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</si>
  <si>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</si>
  <si>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</si>
  <si>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</si>
  <si>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</si>
  <si>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</si>
  <si>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</si>
  <si>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</si>
  <si>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</si>
  <si>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</si>
  <si>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</si>
  <si>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</si>
  <si>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</si>
  <si>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</si>
  <si>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</si>
  <si>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</si>
  <si>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</si>
  <si>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</si>
  <si>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</si>
  <si>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</si>
  <si>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</si>
  <si>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</si>
  <si>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</si>
  <si>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</si>
  <si>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</si>
  <si>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</si>
  <si>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</si>
  <si>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</si>
  <si>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</si>
  <si>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</si>
  <si>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</si>
  <si>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</si>
  <si>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</si>
  <si>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</si>
  <si>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</si>
  <si>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</si>
  <si>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</si>
  <si>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</si>
  <si>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</si>
  <si>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</si>
  <si>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</si>
  <si>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</si>
  <si>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</si>
  <si>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</si>
  <si>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</si>
  <si>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</si>
  <si>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</si>
  <si>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</si>
  <si>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</si>
  <si>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</si>
  <si>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</si>
  <si>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</si>
  <si>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</si>
  <si>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</si>
  <si>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</si>
  <si>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</si>
  <si>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</si>
  <si>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</si>
  <si>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</si>
  <si>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</si>
  <si>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</si>
  <si>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</si>
  <si>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</si>
  <si>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</si>
  <si>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</si>
  <si>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</si>
  <si>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</si>
  <si>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</si>
  <si>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</si>
  <si>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</si>
  <si>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</si>
  <si>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</si>
  <si>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</si>
  <si>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</si>
  <si>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</si>
  <si>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</si>
  <si>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</si>
  <si>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</si>
  <si>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</si>
  <si>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</si>
  <si>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</si>
  <si>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</si>
  <si>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</si>
  <si>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</si>
  <si>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</si>
  <si>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</si>
  <si>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</si>
  <si>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</si>
  <si>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</si>
  <si>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</si>
  <si>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</si>
  <si>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</si>
  <si>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</si>
  <si>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</si>
  <si>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</si>
  <si>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</si>
  <si>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</si>
  <si>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</si>
  <si>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</si>
  <si>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</si>
  <si>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</si>
  <si>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</si>
  <si>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</si>
  <si>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</si>
  <si>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</si>
  <si>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</si>
  <si>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</si>
  <si>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</si>
  <si>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</si>
  <si>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</si>
  <si>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</si>
  <si>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</si>
  <si>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</si>
  <si>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</si>
  <si>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</si>
  <si>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anual de viajeros alojados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</si>
  <si>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</si>
  <si>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</si>
  <si>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</si>
  <si>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</si>
  <si>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</si>
  <si>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</si>
  <si>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</si>
  <si>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</si>
  <si>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</si>
  <si>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</si>
  <si>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agosto 2021</t>
  </si>
  <si>
    <t>agosto 2022</t>
  </si>
  <si>
    <t>agosto 2023</t>
  </si>
  <si>
    <t>agosto 2024</t>
  </si>
  <si>
    <t>agosto 2025</t>
  </si>
  <si>
    <t>-</t>
  </si>
  <si>
    <t>acumulado a agosto 2021</t>
  </si>
  <si>
    <t>acumulado a agosto 2022</t>
  </si>
  <si>
    <t>acumulado a agosto 2023</t>
  </si>
  <si>
    <t>acumulado a agosto 2024</t>
  </si>
  <si>
    <t>acumulado a agosto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</si>
  <si>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</si>
  <si>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</si>
  <si>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</si>
  <si>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</si>
  <si>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</si>
  <si>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</si>
  <si>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</si>
  <si>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</si>
  <si>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</si>
  <si>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</si>
  <si>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</si>
  <si>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</si>
  <si>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</si>
  <si>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</si>
  <si>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</si>
  <si>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</si>
  <si>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</si>
  <si>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</si>
  <si>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</si>
  <si>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</si>
  <si>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</si>
  <si>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</si>
  <si>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</si>
  <si>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agosto 2020</t>
  </si>
  <si>
    <t>agosto 2020</t>
  </si>
  <si>
    <t>Viajeros entrados en los establecimientos alojativos de Guía de Isora según lugar de residencia (hotel + apartamento)</t>
  </si>
  <si>
    <t>acumulado agosto 2020</t>
  </si>
  <si>
    <t>acumulado agosto 2021</t>
  </si>
  <si>
    <t>acumulado agosto 2022</t>
  </si>
  <si>
    <t>acumulado agosto 2023</t>
  </si>
  <si>
    <t>acumulado agosto 2024</t>
  </si>
  <si>
    <t>acumulado agosto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</si>
  <si>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</si>
  <si>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</si>
  <si>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</si>
  <si>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acumulado agosto 2019</t>
  </si>
  <si>
    <t>Evolución de viajeros alojados en los establecimientos alojativos de Guía de Isora 
(hotel + apartamento)</t>
  </si>
  <si>
    <t>Evolución de viajeros alojados en los hoteles de Guía de Isora</t>
  </si>
  <si>
    <t>Evolución de viajeros alojados en los hoteles de 4, 5 estrellas de Guía de Isora</t>
  </si>
  <si>
    <t>Evolución de viajeros alojados en los apartamentos de Guía de Isora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</si>
  <si>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</si>
  <si>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</si>
  <si>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25/24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</si>
  <si>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</si>
  <si>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</si>
  <si>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</si>
  <si>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</si>
  <si>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</si>
  <si>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</si>
  <si>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</si>
  <si>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</si>
  <si>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</si>
  <si>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</si>
  <si>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</si>
  <si>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</si>
  <si>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</si>
  <si>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Pernoctaciones realizadas por los turistas en los apartamentos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</si>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</sst>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8E98BE4-6F93-4BBA-A3A1-09441947CC57}"/>
    <cellStyle name="Normal 2 6" xfId="3" xr:uid="{605DF07B-C314-4C48-A70B-3A03A19AD0F7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BD-49B2-B7E0-9D7ADE5228E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D-49B2-B7E0-9D7ADE5228E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BD-49B2-B7E0-9D7ADE5228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BD-49B2-B7E0-9D7ADE5228E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BD-49B2-B7E0-9D7ADE5228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BD-49B2-B7E0-9D7ADE5228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5">
                  <c:v>16193</c:v>
                </c:pt>
                <c:pt idx="6">
                  <c:v>17502</c:v>
                </c:pt>
                <c:pt idx="7">
                  <c:v>16404</c:v>
                </c:pt>
                <c:pt idx="12">
                  <c:v>128099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BD-49B2-B7E0-9D7ADE522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BD-49B2-B7E0-9D7ADE5228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BD-49B2-B7E0-9D7ADE5228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BD-49B2-B7E0-9D7ADE5228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BD-49B2-B7E0-9D7ADE5228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BD-49B2-B7E0-9D7ADE5228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BD-49B2-B7E0-9D7ADE5228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BD-49B2-B7E0-9D7ADE5228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D-49B2-B7E0-9D7ADE5228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D-49B2-B7E0-9D7ADE5228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D-49B2-B7E0-9D7ADE5228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D-49B2-B7E0-9D7ADE5228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D-49B2-B7E0-9D7ADE5228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D-49B2-B7E0-9D7ADE5228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D-49B2-B7E0-9D7ADE5228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D-49B2-B7E0-9D7ADE5228E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5">
                  <c:v>8.595453129865982E-3</c:v>
                </c:pt>
                <c:pt idx="6">
                  <c:v>3.8571089484927601E-2</c:v>
                </c:pt>
                <c:pt idx="7">
                  <c:v>-0.34514970059880234</c:v>
                </c:pt>
                <c:pt idx="12">
                  <c:v>-0.19311274463488226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BD-49B2-B7E0-9D7ADE522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CF-4B5F-A846-9A23BDD5F3F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F-4B5F-A846-9A23BDD5F3F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CF-4B5F-A846-9A23BDD5F3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CF-4B5F-A846-9A23BDD5F3F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CF-4B5F-A846-9A23BDD5F3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CF-4B5F-A846-9A23BDD5F3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">
                  <c:v>524</c:v>
                </c:pt>
                <c:pt idx="2">
                  <c:v>537</c:v>
                </c:pt>
                <c:pt idx="3">
                  <c:v>432</c:v>
                </c:pt>
                <c:pt idx="4">
                  <c:v>274</c:v>
                </c:pt>
                <c:pt idx="5">
                  <c:v>303</c:v>
                </c:pt>
                <c:pt idx="6">
                  <c:v>497</c:v>
                </c:pt>
                <c:pt idx="7">
                  <c:v>370</c:v>
                </c:pt>
                <c:pt idx="12">
                  <c:v>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CF-4B5F-A846-9A23BDD5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CF-4B5F-A846-9A23BDD5F3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CF-4B5F-A846-9A23BDD5F3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CF-4B5F-A846-9A23BDD5F3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CF-4B5F-A846-9A23BDD5F3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CF-4B5F-A846-9A23BDD5F3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CF-4B5F-A846-9A23BDD5F3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CF-4B5F-A846-9A23BDD5F3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CF-4B5F-A846-9A23BDD5F3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CF-4B5F-A846-9A23BDD5F3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CF-4B5F-A846-9A23BDD5F3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CF-4B5F-A846-9A23BDD5F3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CF-4B5F-A846-9A23BDD5F3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CF-4B5F-A846-9A23BDD5F3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CF-4B5F-A846-9A23BDD5F3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CF-4B5F-A846-9A23BDD5F3F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">
                  <c:v>-0.42163355408388525</c:v>
                </c:pt>
                <c:pt idx="2">
                  <c:v>-2.7173913043478271E-2</c:v>
                </c:pt>
                <c:pt idx="3">
                  <c:v>-5.8823529411764719E-2</c:v>
                </c:pt>
                <c:pt idx="4">
                  <c:v>-0.58231707317073167</c:v>
                </c:pt>
                <c:pt idx="5">
                  <c:v>0.38990825688073394</c:v>
                </c:pt>
                <c:pt idx="6">
                  <c:v>1.004032258064516</c:v>
                </c:pt>
                <c:pt idx="7">
                  <c:v>-0.3718166383701188</c:v>
                </c:pt>
                <c:pt idx="12">
                  <c:v>-0.16914717694306636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CF-4B5F-A846-9A23BDD5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E-45DB-B563-AF944AD1DBB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E-45DB-B563-AF944AD1DBB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AE-45DB-B563-AF944AD1DB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E-45DB-B563-AF944AD1DBB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AE-45DB-B563-AF944AD1DB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AE-45DB-B563-AF944AD1DB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5">
                  <c:v>192</c:v>
                </c:pt>
                <c:pt idx="6">
                  <c:v>199</c:v>
                </c:pt>
                <c:pt idx="7">
                  <c:v>156</c:v>
                </c:pt>
                <c:pt idx="12">
                  <c:v>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AE-45DB-B563-AF944AD1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AE-45DB-B563-AF944AD1DB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AE-45DB-B563-AF944AD1DB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AE-45DB-B563-AF944AD1DB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AE-45DB-B563-AF944AD1DB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AE-45DB-B563-AF944AD1DB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AE-45DB-B563-AF944AD1DB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AE-45DB-B563-AF944AD1DB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E-45DB-B563-AF944AD1DB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E-45DB-B563-AF944AD1DB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AE-45DB-B563-AF944AD1DB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AE-45DB-B563-AF944AD1DB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AE-45DB-B563-AF944AD1DB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AE-45DB-B563-AF944AD1DB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AE-45DB-B563-AF944AD1DB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AE-45DB-B563-AF944AD1DBB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5">
                  <c:v>0.47692307692307701</c:v>
                </c:pt>
                <c:pt idx="6">
                  <c:v>-0.58105263157894738</c:v>
                </c:pt>
                <c:pt idx="7">
                  <c:v>-0.62227602905569013</c:v>
                </c:pt>
                <c:pt idx="12">
                  <c:v>-0.33716075156576197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AE-45DB-B563-AF944AD1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B9-4A02-833F-1793E56E284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9-4A02-833F-1793E56E284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B9-4A02-833F-1793E56E28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B9-4A02-833F-1793E56E284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B9-4A02-833F-1793E56E28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B9-4A02-833F-1793E56E28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">
                  <c:v>431</c:v>
                </c:pt>
                <c:pt idx="2">
                  <c:v>407</c:v>
                </c:pt>
                <c:pt idx="3">
                  <c:v>203</c:v>
                </c:pt>
                <c:pt idx="4">
                  <c:v>0</c:v>
                </c:pt>
                <c:pt idx="5">
                  <c:v>13</c:v>
                </c:pt>
                <c:pt idx="6">
                  <c:v>80</c:v>
                </c:pt>
                <c:pt idx="7">
                  <c:v>6</c:v>
                </c:pt>
                <c:pt idx="12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B9-4A02-833F-1793E56E2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B9-4A02-833F-1793E56E28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B9-4A02-833F-1793E56E28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B9-4A02-833F-1793E56E28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B9-4A02-833F-1793E56E28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B9-4A02-833F-1793E56E28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B9-4A02-833F-1793E56E28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B9-4A02-833F-1793E56E28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B9-4A02-833F-1793E56E28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B9-4A02-833F-1793E56E28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B9-4A02-833F-1793E56E28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B9-4A02-833F-1793E56E28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B9-4A02-833F-1793E56E28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B9-4A02-833F-1793E56E28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B9-4A02-833F-1793E56E28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B9-4A02-833F-1793E56E284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">
                  <c:v>-0.45922208281053956</c:v>
                </c:pt>
                <c:pt idx="2">
                  <c:v>-0.61348528015194681</c:v>
                </c:pt>
                <c:pt idx="3">
                  <c:v>1.1595744680851063</c:v>
                </c:pt>
                <c:pt idx="4">
                  <c:v>0</c:v>
                </c:pt>
                <c:pt idx="5">
                  <c:v>2.25</c:v>
                </c:pt>
                <c:pt idx="6">
                  <c:v>0</c:v>
                </c:pt>
                <c:pt idx="7">
                  <c:v>0</c:v>
                </c:pt>
                <c:pt idx="12">
                  <c:v>-0.30144404332129959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B9-4A02-833F-1793E56E2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FE-49A8-9807-ED7CC1EFB3C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E-49A8-9807-ED7CC1EFB3C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FE-49A8-9807-ED7CC1EFB3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FE-49A8-9807-ED7CC1EFB3C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FE-49A8-9807-ED7CC1EFB3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FE-49A8-9807-ED7CC1EFB3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">
                  <c:v>502</c:v>
                </c:pt>
                <c:pt idx="2">
                  <c:v>480</c:v>
                </c:pt>
                <c:pt idx="3">
                  <c:v>192</c:v>
                </c:pt>
                <c:pt idx="4">
                  <c:v>4</c:v>
                </c:pt>
                <c:pt idx="5">
                  <c:v>49</c:v>
                </c:pt>
                <c:pt idx="6">
                  <c:v>44</c:v>
                </c:pt>
                <c:pt idx="7">
                  <c:v>38</c:v>
                </c:pt>
                <c:pt idx="12">
                  <c:v>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FE-49A8-9807-ED7CC1EFB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FE-49A8-9807-ED7CC1EFB3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FE-49A8-9807-ED7CC1EFB3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FE-49A8-9807-ED7CC1EFB3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FE-49A8-9807-ED7CC1EFB3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FE-49A8-9807-ED7CC1EFB3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FE-49A8-9807-ED7CC1EFB3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FE-49A8-9807-ED7CC1EFB3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FE-49A8-9807-ED7CC1EFB3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FE-49A8-9807-ED7CC1EFB3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FE-49A8-9807-ED7CC1EFB3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FE-49A8-9807-ED7CC1EFB3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FE-49A8-9807-ED7CC1EFB3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FE-49A8-9807-ED7CC1EFB3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FE-49A8-9807-ED7CC1EFB3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FE-49A8-9807-ED7CC1EFB3C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">
                  <c:v>0.32105263157894748</c:v>
                </c:pt>
                <c:pt idx="2">
                  <c:v>4.3478260869565188E-2</c:v>
                </c:pt>
                <c:pt idx="3">
                  <c:v>-0.30434782608695654</c:v>
                </c:pt>
                <c:pt idx="4">
                  <c:v>-0.81818181818181812</c:v>
                </c:pt>
                <c:pt idx="5">
                  <c:v>48</c:v>
                </c:pt>
                <c:pt idx="6">
                  <c:v>0</c:v>
                </c:pt>
                <c:pt idx="7">
                  <c:v>0</c:v>
                </c:pt>
                <c:pt idx="12">
                  <c:v>0.16209628275441812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FE-49A8-9807-ED7CC1EFB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A5-4D88-9590-40D56C9B540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5-4D88-9590-40D56C9B540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A5-4D88-9590-40D56C9B540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A5-4D88-9590-40D56C9B540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A5-4D88-9590-40D56C9B54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A5-4D88-9590-40D56C9B540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5">
                  <c:v>16193</c:v>
                </c:pt>
                <c:pt idx="6">
                  <c:v>17502</c:v>
                </c:pt>
                <c:pt idx="7">
                  <c:v>16404</c:v>
                </c:pt>
                <c:pt idx="12">
                  <c:v>128099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A5-4D88-9590-40D56C9B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A5-4D88-9590-40D56C9B54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A5-4D88-9590-40D56C9B54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A5-4D88-9590-40D56C9B54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A5-4D88-9590-40D56C9B54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A5-4D88-9590-40D56C9B54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A5-4D88-9590-40D56C9B54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A5-4D88-9590-40D56C9B54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A5-4D88-9590-40D56C9B54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A5-4D88-9590-40D56C9B54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A5-4D88-9590-40D56C9B54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A5-4D88-9590-40D56C9B54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A5-4D88-9590-40D56C9B54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A5-4D88-9590-40D56C9B54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A5-4D88-9590-40D56C9B54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A5-4D88-9590-40D56C9B540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5">
                  <c:v>8.595453129865982E-3</c:v>
                </c:pt>
                <c:pt idx="6">
                  <c:v>3.8571089484927601E-2</c:v>
                </c:pt>
                <c:pt idx="7">
                  <c:v>-0.34514970059880234</c:v>
                </c:pt>
                <c:pt idx="12">
                  <c:v>-0.19311274463488226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A5-4D88-9590-40D56C9B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CB-4268-A96F-ED417417EBB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B-4268-A96F-ED417417EBB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CB-4268-A96F-ED417417EBB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CB-4268-A96F-ED417417EBB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CB-4268-A96F-ED417417EB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CB-4268-A96F-ED417417EBB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2">
                  <c:v>12400</c:v>
                </c:pt>
                <c:pt idx="3">
                  <c:v>11996</c:v>
                </c:pt>
                <c:pt idx="4">
                  <c:v>13628</c:v>
                </c:pt>
                <c:pt idx="5">
                  <c:v>13316</c:v>
                </c:pt>
                <c:pt idx="6">
                  <c:v>14555</c:v>
                </c:pt>
                <c:pt idx="7">
                  <c:v>12946</c:v>
                </c:pt>
                <c:pt idx="12">
                  <c:v>102901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CB-4268-A96F-ED417417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CB-4268-A96F-ED417417EB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CB-4268-A96F-ED417417EB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CB-4268-A96F-ED417417EB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CB-4268-A96F-ED417417EB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CB-4268-A96F-ED417417EB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CB-4268-A96F-ED417417EB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CB-4268-A96F-ED417417EB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CB-4268-A96F-ED417417EB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CB-4268-A96F-ED417417EB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CB-4268-A96F-ED417417EB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CB-4268-A96F-ED417417EB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CB-4268-A96F-ED417417EB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CB-4268-A96F-ED417417EB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CB-4268-A96F-ED417417EB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CB-4268-A96F-ED417417EBB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2">
                  <c:v>-0.25824011485314347</c:v>
                </c:pt>
                <c:pt idx="3">
                  <c:v>-0.21342862763097503</c:v>
                </c:pt>
                <c:pt idx="4">
                  <c:v>-0.29322684368841412</c:v>
                </c:pt>
                <c:pt idx="5">
                  <c:v>4.4637954028398763E-2</c:v>
                </c:pt>
                <c:pt idx="6">
                  <c:v>8.2639095507289539E-2</c:v>
                </c:pt>
                <c:pt idx="7">
                  <c:v>-0.40764127202013267</c:v>
                </c:pt>
                <c:pt idx="12">
                  <c:v>-0.22139073849878932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CB-4268-A96F-ED417417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6-48A3-A172-5613C2AA5801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6-48A3-A172-5613C2AA5801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D6-48A3-A172-5613C2AA58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6-48A3-A172-5613C2AA5801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6-48A3-A172-5613C2AA58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D6-48A3-A172-5613C2AA58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D6-48A3-A172-5613C2AA5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D6-48A3-A172-5613C2AA58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8651</c:v>
                      </c:pt>
                      <c:pt idx="1">
                        <c:v>10563</c:v>
                      </c:pt>
                      <c:pt idx="2">
                        <c:v>2181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D6-48A3-A172-5613C2AA58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D6-48A3-A172-5613C2AA58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D6-48A3-A172-5613C2AA58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D6-48A3-A172-5613C2AA58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D6-48A3-A172-5613C2AA58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6-48A3-A172-5613C2AA58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6-48A3-A172-5613C2AA58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6-48A3-A172-5613C2AA58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6-48A3-A172-5613C2AA58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6-48A3-A172-5613C2AA58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6-48A3-A172-5613C2AA58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6-48A3-A172-5613C2AA58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6-48A3-A172-5613C2AA58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D6-48A3-A172-5613C2AA5801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D6-48A3-A172-5613C2AA5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D9-4525-94DD-976A073A78F9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D9-4525-94DD-976A073A78F9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D9-4525-94DD-976A073A78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D9-4525-94DD-976A073A78F9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D9-4525-94DD-976A073A78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D9-4525-94DD-976A073A78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D9-4525-94DD-976A073A7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D9-4525-94DD-976A073A78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848</c:v>
                      </c:pt>
                      <c:pt idx="1">
                        <c:v>790</c:v>
                      </c:pt>
                      <c:pt idx="2">
                        <c:v>302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D9-4525-94DD-976A073A78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D9-4525-94DD-976A073A78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D9-4525-94DD-976A073A78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D9-4525-94DD-976A073A78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D9-4525-94DD-976A073A78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D9-4525-94DD-976A073A78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D9-4525-94DD-976A073A78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D9-4525-94DD-976A073A78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D9-4525-94DD-976A073A78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D9-4525-94DD-976A073A78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D9-4525-94DD-976A073A78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D9-4525-94DD-976A073A78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D9-4525-94DD-976A073A78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D9-4525-94DD-976A073A78F9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D9-4525-94DD-976A073A7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EA-4674-B329-F51700991DA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A-4674-B329-F51700991DA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EA-4674-B329-F51700991DA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EA-4674-B329-F51700991DA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EA-4674-B329-F51700991D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EA-4674-B329-F51700991DA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EA-4674-B329-F51700991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EA-4674-B329-F51700991D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EA-4674-B329-F51700991D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EA-4674-B329-F51700991D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EA-4674-B329-F51700991D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EA-4674-B329-F51700991D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EA-4674-B329-F51700991D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EA-4674-B329-F51700991D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EA-4674-B329-F51700991D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EA-4674-B329-F51700991D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EA-4674-B329-F51700991D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EA-4674-B329-F51700991D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EA-4674-B329-F51700991D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EA-4674-B329-F51700991D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EA-4674-B329-F51700991D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EA-4674-B329-F51700991DA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EA-4674-B329-F51700991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5-4615-AF40-25AB027D0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5-4615-AF40-25AB027D0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ED-497B-A811-50B856D7C9FD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D-497B-A811-50B856D7C9FD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ED-497B-A811-50B856D7C9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D-497B-A811-50B856D7C9FD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ED-497B-A811-50B856D7C9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ED-497B-A811-50B856D7C9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">
                  <c:v>1914</c:v>
                </c:pt>
                <c:pt idx="2">
                  <c:v>2072</c:v>
                </c:pt>
                <c:pt idx="3">
                  <c:v>1985</c:v>
                </c:pt>
                <c:pt idx="4">
                  <c:v>5218</c:v>
                </c:pt>
                <c:pt idx="5">
                  <c:v>5852</c:v>
                </c:pt>
                <c:pt idx="6">
                  <c:v>6409</c:v>
                </c:pt>
                <c:pt idx="7">
                  <c:v>4787</c:v>
                </c:pt>
                <c:pt idx="12">
                  <c:v>30368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ED-497B-A811-50B856D7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ED-497B-A811-50B856D7C9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ED-497B-A811-50B856D7C9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ED-497B-A811-50B856D7C9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ED-497B-A811-50B856D7C9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ED-497B-A811-50B856D7C9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D-497B-A811-50B856D7C9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D-497B-A811-50B856D7C9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D-497B-A811-50B856D7C9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D-497B-A811-50B856D7C9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D-497B-A811-50B856D7C9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D-497B-A811-50B856D7C9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D-497B-A811-50B856D7C9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D-497B-A811-50B856D7C9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D-497B-A811-50B856D7C9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D-497B-A811-50B856D7C9FD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">
                  <c:v>-0.47432024169184295</c:v>
                </c:pt>
                <c:pt idx="2">
                  <c:v>-3.8461538461538325E-3</c:v>
                </c:pt>
                <c:pt idx="3">
                  <c:v>-0.43527738264580373</c:v>
                </c:pt>
                <c:pt idx="4">
                  <c:v>-0.45412700073229417</c:v>
                </c:pt>
                <c:pt idx="5">
                  <c:v>-0.17993273542600896</c:v>
                </c:pt>
                <c:pt idx="6">
                  <c:v>0.53362048336922707</c:v>
                </c:pt>
                <c:pt idx="7">
                  <c:v>-0.45817770232031696</c:v>
                </c:pt>
                <c:pt idx="12">
                  <c:v>-0.27251820620927558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ED-497B-A811-50B856D7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5-4945-B9A6-9DA63373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5-4945-B9A6-9DA63373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F-4FEF-91A9-D1FDEE71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F-4FEF-91A9-D1FDEE71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C-4818-ADBA-9FD1C36D02B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7C-4818-ADBA-9FD1C36D02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7C-4818-ADBA-9FD1C36D02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7C-4818-ADBA-9FD1C36D02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7C-4818-ADBA-9FD1C36D02B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7C-4818-ADBA-9FD1C36D02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7C-4818-ADBA-9FD1C36D02B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7C-4818-ADBA-9FD1C36D02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7C-4818-ADBA-9FD1C36D02BF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7C-4818-ADBA-9FD1C36D02B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7C-4818-ADBA-9FD1C36D02B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7C-4818-ADBA-9FD1C36D02B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7C-4818-ADBA-9FD1C36D02B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7C-4818-ADBA-9FD1C36D02B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47C-4818-ADBA-9FD1C36D02B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47C-4818-ADBA-9FD1C36D02B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47C-4818-ADBA-9FD1C36D02BF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47C-4818-ADBA-9FD1C36D0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F-4B5D-AC2B-7CA7D1FA0CE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F-4B5D-AC2B-7CA7D1FA0C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FF-4B5D-AC2B-7CA7D1FA0C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FF-4B5D-AC2B-7CA7D1FA0C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FF-4B5D-AC2B-7CA7D1FA0C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FF-4B5D-AC2B-7CA7D1FA0CE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FF-4B5D-AC2B-7CA7D1FA0C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FF-4B5D-AC2B-7CA7D1FA0C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25050</c:v>
                </c:pt>
                <c:pt idx="1">
                  <c:v>8835</c:v>
                </c:pt>
                <c:pt idx="2">
                  <c:v>6019</c:v>
                </c:pt>
                <c:pt idx="3">
                  <c:v>2816</c:v>
                </c:pt>
                <c:pt idx="4">
                  <c:v>16215</c:v>
                </c:pt>
                <c:pt idx="5">
                  <c:v>8442</c:v>
                </c:pt>
                <c:pt idx="6">
                  <c:v>408</c:v>
                </c:pt>
                <c:pt idx="7">
                  <c:v>1893</c:v>
                </c:pt>
                <c:pt idx="8">
                  <c:v>589</c:v>
                </c:pt>
                <c:pt idx="9">
                  <c:v>413</c:v>
                </c:pt>
                <c:pt idx="10">
                  <c:v>0</c:v>
                </c:pt>
                <c:pt idx="11">
                  <c:v>0</c:v>
                </c:pt>
                <c:pt idx="12">
                  <c:v>4470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FF-4B5D-AC2B-7CA7D1FA0CEB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agosto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1.2150499602086833</c:v>
                </c:pt>
                <c:pt idx="1">
                  <c:v>2.1849315068493151</c:v>
                </c:pt>
                <c:pt idx="2">
                  <c:v>18.291666666666668</c:v>
                </c:pt>
                <c:pt idx="3">
                  <c:v>0.14378554021121048</c:v>
                </c:pt>
                <c:pt idx="4">
                  <c:v>0.89982425307557112</c:v>
                </c:pt>
                <c:pt idx="5">
                  <c:v>0.93224994277866791</c:v>
                </c:pt>
                <c:pt idx="6">
                  <c:v>-0.26750448833034113</c:v>
                </c:pt>
                <c:pt idx="7">
                  <c:v>8.5125628140703515</c:v>
                </c:pt>
                <c:pt idx="8">
                  <c:v>1.1977611940298507</c:v>
                </c:pt>
                <c:pt idx="9">
                  <c:v>4.1624999999999996</c:v>
                </c:pt>
                <c:pt idx="10">
                  <c:v>-1</c:v>
                </c:pt>
                <c:pt idx="11">
                  <c:v>-1</c:v>
                </c:pt>
                <c:pt idx="12">
                  <c:v>0.4665354330708662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FF-4B5D-AC2B-7CA7D1FA0CE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FF-4B5D-AC2B-7CA7D1FA0C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FF-4B5D-AC2B-7CA7D1FA0C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FF-4B5D-AC2B-7CA7D1FA0C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FF-4B5D-AC2B-7CA7D1FA0C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4FF-4B5D-AC2B-7CA7D1FA0C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4FF-4B5D-AC2B-7CA7D1FA0C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4FF-4B5D-AC2B-7CA7D1FA0CEB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0.35269461077844311</c:v>
                </c:pt>
                <c:pt idx="2">
                  <c:v>0.24027944111776448</c:v>
                </c:pt>
                <c:pt idx="3">
                  <c:v>0.11241516966067865</c:v>
                </c:pt>
                <c:pt idx="4">
                  <c:v>0.64730538922155689</c:v>
                </c:pt>
                <c:pt idx="5">
                  <c:v>0.3370059880239521</c:v>
                </c:pt>
                <c:pt idx="6">
                  <c:v>1.62874251497006E-2</c:v>
                </c:pt>
                <c:pt idx="7">
                  <c:v>7.5568862275449109E-2</c:v>
                </c:pt>
                <c:pt idx="8">
                  <c:v>2.3512974051896209E-2</c:v>
                </c:pt>
                <c:pt idx="9">
                  <c:v>1.6487025948103792E-2</c:v>
                </c:pt>
                <c:pt idx="10">
                  <c:v>0</c:v>
                </c:pt>
                <c:pt idx="11">
                  <c:v>0</c:v>
                </c:pt>
                <c:pt idx="12">
                  <c:v>0.17844311377245509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4FF-4B5D-AC2B-7CA7D1FA0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6-4501-8376-4EBA13E52D3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B6-4501-8376-4EBA13E52D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B6-4501-8376-4EBA13E52D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B6-4501-8376-4EBA13E52D3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B6-4501-8376-4EBA13E52D3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B6-4501-8376-4EBA13E52D3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B6-4501-8376-4EBA13E52D3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BB6-4501-8376-4EBA13E52D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128099</c:v>
                </c:pt>
                <c:pt idx="1">
                  <c:v>30368</c:v>
                </c:pt>
                <c:pt idx="2">
                  <c:v>97731</c:v>
                </c:pt>
                <c:pt idx="3">
                  <c:v>50691</c:v>
                </c:pt>
                <c:pt idx="4">
                  <c:v>6671</c:v>
                </c:pt>
                <c:pt idx="5">
                  <c:v>6991</c:v>
                </c:pt>
                <c:pt idx="6">
                  <c:v>3517</c:v>
                </c:pt>
                <c:pt idx="7">
                  <c:v>1905</c:v>
                </c:pt>
                <c:pt idx="8">
                  <c:v>1548</c:v>
                </c:pt>
                <c:pt idx="9">
                  <c:v>1907</c:v>
                </c:pt>
                <c:pt idx="10">
                  <c:v>24501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B6-4501-8376-4EBA13E52D3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-0.19311274463488226</c:v>
                </c:pt>
                <c:pt idx="1">
                  <c:v>-0.27251820620927558</c:v>
                </c:pt>
                <c:pt idx="2">
                  <c:v>-0.16478510934682467</c:v>
                </c:pt>
                <c:pt idx="3">
                  <c:v>-8.488997555012201E-3</c:v>
                </c:pt>
                <c:pt idx="4">
                  <c:v>1.7075773745997891E-2</c:v>
                </c:pt>
                <c:pt idx="5">
                  <c:v>-0.45772572137759848</c:v>
                </c:pt>
                <c:pt idx="6">
                  <c:v>-0.16914717694306636</c:v>
                </c:pt>
                <c:pt idx="7">
                  <c:v>-0.33716075156576197</c:v>
                </c:pt>
                <c:pt idx="8">
                  <c:v>-0.30144404332129959</c:v>
                </c:pt>
                <c:pt idx="9">
                  <c:v>0.16209628275441812</c:v>
                </c:pt>
                <c:pt idx="10">
                  <c:v>-0.30930566910044255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B6-4501-8376-4EBA13E52D3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B6-4501-8376-4EBA13E52D3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BB6-4501-8376-4EBA13E52D3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BB6-4501-8376-4EBA13E52D3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BB6-4501-8376-4EBA13E52D3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BB6-4501-8376-4EBA13E52D3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BB6-4501-8376-4EBA13E52D3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BB6-4501-8376-4EBA13E52D3E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0.23706664376771092</c:v>
                </c:pt>
                <c:pt idx="2">
                  <c:v>0.76293335623228908</c:v>
                </c:pt>
                <c:pt idx="3">
                  <c:v>0.39571737484289493</c:v>
                </c:pt>
                <c:pt idx="4">
                  <c:v>5.2076909265489975E-2</c:v>
                </c:pt>
                <c:pt idx="5">
                  <c:v>5.4574977166098097E-2</c:v>
                </c:pt>
                <c:pt idx="6">
                  <c:v>2.7455327520121156E-2</c:v>
                </c:pt>
                <c:pt idx="7">
                  <c:v>1.4871310470807735E-2</c:v>
                </c:pt>
                <c:pt idx="8">
                  <c:v>1.2084403469191797E-2</c:v>
                </c:pt>
                <c:pt idx="9">
                  <c:v>1.4886923395186536E-2</c:v>
                </c:pt>
                <c:pt idx="10">
                  <c:v>0.19126613010249885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BB6-4501-8376-4EBA13E52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71-4D30-BD9F-4F3A8CBD979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71-4D30-BD9F-4F3A8CBD97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71-4D30-BD9F-4F3A8CBD97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71-4D30-BD9F-4F3A8CBD97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71-4D30-BD9F-4F3A8CBD97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71-4D30-BD9F-4F3A8CBD97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71-4D30-BD9F-4F3A8CBD97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71-4D30-BD9F-4F3A8CBD97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102901</c:v>
                </c:pt>
                <c:pt idx="1">
                  <c:v>29124</c:v>
                </c:pt>
                <c:pt idx="2">
                  <c:v>73777</c:v>
                </c:pt>
                <c:pt idx="3">
                  <c:v>31987</c:v>
                </c:pt>
                <c:pt idx="4">
                  <c:v>6553</c:v>
                </c:pt>
                <c:pt idx="5">
                  <c:v>6959</c:v>
                </c:pt>
                <c:pt idx="6">
                  <c:v>1732</c:v>
                </c:pt>
                <c:pt idx="7">
                  <c:v>1905</c:v>
                </c:pt>
                <c:pt idx="8">
                  <c:v>829</c:v>
                </c:pt>
                <c:pt idx="9">
                  <c:v>529</c:v>
                </c:pt>
                <c:pt idx="10">
                  <c:v>23283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71-4D30-BD9F-4F3A8CBD979C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-0.22139073849878932</c:v>
                </c:pt>
                <c:pt idx="1">
                  <c:v>-0.26985559566786999</c:v>
                </c:pt>
                <c:pt idx="2">
                  <c:v>-0.20044000346800761</c:v>
                </c:pt>
                <c:pt idx="3">
                  <c:v>-2.9300832268320809E-3</c:v>
                </c:pt>
                <c:pt idx="4">
                  <c:v>6.431703751827178E-2</c:v>
                </c:pt>
                <c:pt idx="5">
                  <c:v>-0.4587384304270048</c:v>
                </c:pt>
                <c:pt idx="6">
                  <c:v>-0.4420103092783505</c:v>
                </c:pt>
                <c:pt idx="7">
                  <c:v>-0.26674364896073899</c:v>
                </c:pt>
                <c:pt idx="8">
                  <c:v>-0.49482023156611821</c:v>
                </c:pt>
                <c:pt idx="9">
                  <c:v>1.6059113300492611</c:v>
                </c:pt>
                <c:pt idx="10">
                  <c:v>-0.30769230769230771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71-4D30-BD9F-4F3A8CBD979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71-4D30-BD9F-4F3A8CBD97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B71-4D30-BD9F-4F3A8CBD97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B71-4D30-BD9F-4F3A8CBD97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71-4D30-BD9F-4F3A8CBD97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71-4D30-BD9F-4F3A8CBD97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B71-4D30-BD9F-4F3A8CBD97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B71-4D30-BD9F-4F3A8CBD979C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0.28302931944295973</c:v>
                </c:pt>
                <c:pt idx="2">
                  <c:v>0.71697068055704027</c:v>
                </c:pt>
                <c:pt idx="3">
                  <c:v>0.3108521783073051</c:v>
                </c:pt>
                <c:pt idx="4">
                  <c:v>6.3682568682520091E-2</c:v>
                </c:pt>
                <c:pt idx="5">
                  <c:v>6.7628108570373463E-2</c:v>
                </c:pt>
                <c:pt idx="6">
                  <c:v>1.6831712033896658E-2</c:v>
                </c:pt>
                <c:pt idx="7">
                  <c:v>1.8512939621578021E-2</c:v>
                </c:pt>
                <c:pt idx="8">
                  <c:v>8.0562871109124308E-3</c:v>
                </c:pt>
                <c:pt idx="9">
                  <c:v>5.1408635484591989E-3</c:v>
                </c:pt>
                <c:pt idx="10">
                  <c:v>0.2262660226819953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71-4D30-BD9F-4F3A8CBD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64-441B-B2DD-0968DE274C4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64-441B-B2DD-0968DE274C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64-441B-B2DD-0968DE274C4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64-441B-B2DD-0968DE274C4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64-441B-B2DD-0968DE274C4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B64-441B-B2DD-0968DE274C4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B64-441B-B2DD-0968DE274C4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B64-441B-B2DD-0968DE274C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64-441B-B2DD-0968DE274C4D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64-441B-B2DD-0968DE274C4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64-441B-B2DD-0968DE274C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64-441B-B2DD-0968DE274C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64-441B-B2DD-0968DE274C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64-441B-B2DD-0968DE274C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B64-441B-B2DD-0968DE274C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B64-441B-B2DD-0968DE274C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B64-441B-B2DD-0968DE274C4D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64-441B-B2DD-0968DE274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93-4398-B178-B9A9AA6F4E5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93-4398-B178-B9A9AA6F4E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93-4398-B178-B9A9AA6F4E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93-4398-B178-B9A9AA6F4E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93-4398-B178-B9A9AA6F4E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93-4398-B178-B9A9AA6F4E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93-4398-B178-B9A9AA6F4E5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93-4398-B178-B9A9AA6F4E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19110</c:v>
                </c:pt>
                <c:pt idx="1">
                  <c:v>5296</c:v>
                </c:pt>
                <c:pt idx="2">
                  <c:v>13814</c:v>
                </c:pt>
                <c:pt idx="3">
                  <c:v>8004</c:v>
                </c:pt>
                <c:pt idx="4">
                  <c:v>710</c:v>
                </c:pt>
                <c:pt idx="5">
                  <c:v>1390</c:v>
                </c:pt>
                <c:pt idx="6">
                  <c:v>519</c:v>
                </c:pt>
                <c:pt idx="7">
                  <c:v>213</c:v>
                </c:pt>
                <c:pt idx="8">
                  <c:v>10</c:v>
                </c:pt>
                <c:pt idx="9">
                  <c:v>61</c:v>
                </c:pt>
                <c:pt idx="10">
                  <c:v>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93-4398-B178-B9A9AA6F4E59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-0.34507693889441038</c:v>
                </c:pt>
                <c:pt idx="1">
                  <c:v>-0.43933940292187168</c:v>
                </c:pt>
                <c:pt idx="2">
                  <c:v>-0.2999543911214716</c:v>
                </c:pt>
                <c:pt idx="3">
                  <c:v>-0.25161290322580643</c:v>
                </c:pt>
                <c:pt idx="4">
                  <c:v>0.5638766519823788</c:v>
                </c:pt>
                <c:pt idx="5">
                  <c:v>-0.41743503772003354</c:v>
                </c:pt>
                <c:pt idx="6">
                  <c:v>-0.26068376068376065</c:v>
                </c:pt>
                <c:pt idx="7">
                  <c:v>-0.62433862433862441</c:v>
                </c:pt>
                <c:pt idx="8">
                  <c:v>0</c:v>
                </c:pt>
                <c:pt idx="9">
                  <c:v>0</c:v>
                </c:pt>
                <c:pt idx="10">
                  <c:v>-0.41022519780888622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93-4398-B178-B9A9AA6F4E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593-4398-B178-B9A9AA6F4E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593-4398-B178-B9A9AA6F4E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593-4398-B178-B9A9AA6F4E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593-4398-B178-B9A9AA6F4E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593-4398-B178-B9A9AA6F4E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593-4398-B178-B9A9AA6F4E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593-4398-B178-B9A9AA6F4E59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0.27713239141810569</c:v>
                </c:pt>
                <c:pt idx="2">
                  <c:v>0.72286760858189425</c:v>
                </c:pt>
                <c:pt idx="3">
                  <c:v>0.41883830455259025</c:v>
                </c:pt>
                <c:pt idx="4">
                  <c:v>3.7153322867608585E-2</c:v>
                </c:pt>
                <c:pt idx="5">
                  <c:v>7.2736787022501304E-2</c:v>
                </c:pt>
                <c:pt idx="6">
                  <c:v>2.7158555729984303E-2</c:v>
                </c:pt>
                <c:pt idx="7">
                  <c:v>1.1145996860282574E-2</c:v>
                </c:pt>
                <c:pt idx="8">
                  <c:v>5.2328623757195189E-4</c:v>
                </c:pt>
                <c:pt idx="9">
                  <c:v>3.1920460491889065E-3</c:v>
                </c:pt>
                <c:pt idx="10">
                  <c:v>0.15211930926216641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593-4398-B178-B9A9AA6F4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58-4A71-A3AA-48425DDCAE1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58-4A71-A3AA-48425DDCAE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58-4A71-A3AA-48425DDCAE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58-4A71-A3AA-48425DDCAE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58-4A71-A3AA-48425DDCAE1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58-4A71-A3AA-48425DDCAE1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58-4A71-A3AA-48425DDCAE1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58-4A71-A3AA-48425DDCAE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148140</c:v>
                </c:pt>
                <c:pt idx="1">
                  <c:v>33904</c:v>
                </c:pt>
                <c:pt idx="2">
                  <c:v>11737</c:v>
                </c:pt>
                <c:pt idx="3">
                  <c:v>22167</c:v>
                </c:pt>
                <c:pt idx="4">
                  <c:v>114236</c:v>
                </c:pt>
                <c:pt idx="5">
                  <c:v>58793</c:v>
                </c:pt>
                <c:pt idx="6">
                  <c:v>7984</c:v>
                </c:pt>
                <c:pt idx="7">
                  <c:v>8150</c:v>
                </c:pt>
                <c:pt idx="8">
                  <c:v>4211</c:v>
                </c:pt>
                <c:pt idx="9">
                  <c:v>2348</c:v>
                </c:pt>
                <c:pt idx="10">
                  <c:v>1809</c:v>
                </c:pt>
                <c:pt idx="11">
                  <c:v>2368</c:v>
                </c:pt>
                <c:pt idx="12">
                  <c:v>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58-4A71-A3AA-48425DDCAE16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-0.19614078117708345</c:v>
                </c:pt>
                <c:pt idx="1">
                  <c:v>-0.26908981158108047</c:v>
                </c:pt>
                <c:pt idx="2">
                  <c:v>-0.57260942393125047</c:v>
                </c:pt>
                <c:pt idx="3">
                  <c:v>0.17136968928344953</c:v>
                </c:pt>
                <c:pt idx="4">
                  <c:v>-0.17160261058738213</c:v>
                </c:pt>
                <c:pt idx="5">
                  <c:v>-8.8506018409252318E-3</c:v>
                </c:pt>
                <c:pt idx="6">
                  <c:v>2.5113008538422132E-3</c:v>
                </c:pt>
                <c:pt idx="7">
                  <c:v>-0.48800100515140088</c:v>
                </c:pt>
                <c:pt idx="8">
                  <c:v>-0.17024630541871921</c:v>
                </c:pt>
                <c:pt idx="9">
                  <c:v>-0.30676114555653966</c:v>
                </c:pt>
                <c:pt idx="10">
                  <c:v>-0.36190476190476195</c:v>
                </c:pt>
                <c:pt idx="11">
                  <c:v>0.14340898116851752</c:v>
                </c:pt>
                <c:pt idx="12">
                  <c:v>-0.30869544178844477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58-4A71-A3AA-48425DDCAE1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58-4A71-A3AA-48425DDCAE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58-4A71-A3AA-48425DDCAE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58-4A71-A3AA-48425DDCAE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C58-4A71-A3AA-48425DDCAE1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C58-4A71-A3AA-48425DDCAE1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C58-4A71-A3AA-48425DDCAE1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C58-4A71-A3AA-48425DDCAE16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0.22886458755231537</c:v>
                </c:pt>
                <c:pt idx="2">
                  <c:v>7.9229107600918044E-2</c:v>
                </c:pt>
                <c:pt idx="3">
                  <c:v>0.14963547995139734</c:v>
                </c:pt>
                <c:pt idx="4">
                  <c:v>0.77113541244768458</c:v>
                </c:pt>
                <c:pt idx="5">
                  <c:v>0.39687457810179561</c:v>
                </c:pt>
                <c:pt idx="6">
                  <c:v>5.389496422303227E-2</c:v>
                </c:pt>
                <c:pt idx="7">
                  <c:v>5.5015525853921964E-2</c:v>
                </c:pt>
                <c:pt idx="8">
                  <c:v>2.8425813419738086E-2</c:v>
                </c:pt>
                <c:pt idx="9">
                  <c:v>1.5849871742945863E-2</c:v>
                </c:pt>
                <c:pt idx="10">
                  <c:v>1.2211421628189551E-2</c:v>
                </c:pt>
                <c:pt idx="11">
                  <c:v>1.5984879168354258E-2</c:v>
                </c:pt>
                <c:pt idx="12">
                  <c:v>0.19287835830970704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58-4A71-A3AA-48425DDCA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E-4A54-8332-BF303EAE47C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AE-4A54-8332-BF303EAE47C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AE-4A54-8332-BF303EAE47C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AE-4A54-8332-BF303EAE47C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AE-4A54-8332-BF303EAE47C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AE-4A54-8332-BF303EAE47C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AE-4A54-8332-BF303EAE47C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8AE-4A54-8332-BF303EAE47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234780</c:v>
                </c:pt>
                <c:pt idx="1">
                  <c:v>62052</c:v>
                </c:pt>
                <c:pt idx="2">
                  <c:v>172728</c:v>
                </c:pt>
                <c:pt idx="3">
                  <c:v>74234</c:v>
                </c:pt>
                <c:pt idx="4">
                  <c:v>10979</c:v>
                </c:pt>
                <c:pt idx="5">
                  <c:v>19275</c:v>
                </c:pt>
                <c:pt idx="6">
                  <c:v>6545</c:v>
                </c:pt>
                <c:pt idx="7">
                  <c:v>4239</c:v>
                </c:pt>
                <c:pt idx="8">
                  <c:v>3211</c:v>
                </c:pt>
                <c:pt idx="9">
                  <c:v>3205</c:v>
                </c:pt>
                <c:pt idx="10">
                  <c:v>51040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AE-4A54-8332-BF303EAE47CD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0.28037607434230627</c:v>
                </c:pt>
                <c:pt idx="1">
                  <c:v>0.29780603601530964</c:v>
                </c:pt>
                <c:pt idx="2">
                  <c:v>0.274228173066283</c:v>
                </c:pt>
                <c:pt idx="3">
                  <c:v>0.44098920723658663</c:v>
                </c:pt>
                <c:pt idx="4">
                  <c:v>-8.9366311608594096E-3</c:v>
                </c:pt>
                <c:pt idx="5">
                  <c:v>0.18382262621299605</c:v>
                </c:pt>
                <c:pt idx="6">
                  <c:v>0.62406947890818865</c:v>
                </c:pt>
                <c:pt idx="7">
                  <c:v>0.55388563049853379</c:v>
                </c:pt>
                <c:pt idx="8">
                  <c:v>-0.15832241153342075</c:v>
                </c:pt>
                <c:pt idx="9">
                  <c:v>1.7299829642248721</c:v>
                </c:pt>
                <c:pt idx="10">
                  <c:v>0.13593875189174742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AE-4A54-8332-BF303EAE47C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AE-4A54-8332-BF303EAE47C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AE-4A54-8332-BF303EAE47C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AE-4A54-8332-BF303EAE47C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8AE-4A54-8332-BF303EAE47C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8AE-4A54-8332-BF303EAE47C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8AE-4A54-8332-BF303EAE47C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8AE-4A54-8332-BF303EAE47CD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0.26429849220546897</c:v>
                </c:pt>
                <c:pt idx="2">
                  <c:v>0.73570150779453103</c:v>
                </c:pt>
                <c:pt idx="3">
                  <c:v>0.31618536502257433</c:v>
                </c:pt>
                <c:pt idx="4">
                  <c:v>4.6762926995485135E-2</c:v>
                </c:pt>
                <c:pt idx="5">
                  <c:v>8.2098134423715816E-2</c:v>
                </c:pt>
                <c:pt idx="6">
                  <c:v>2.7877161598091831E-2</c:v>
                </c:pt>
                <c:pt idx="7">
                  <c:v>1.805520061334015E-2</c:v>
                </c:pt>
                <c:pt idx="8">
                  <c:v>1.3676633444075305E-2</c:v>
                </c:pt>
                <c:pt idx="9">
                  <c:v>1.3651077604565976E-2</c:v>
                </c:pt>
                <c:pt idx="10">
                  <c:v>0.2173950080926825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8AE-4A54-8332-BF303EAE4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69-42B1-BFE9-5784AEB762D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9-42B1-BFE9-5784AEB762D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69-42B1-BFE9-5784AEB762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69-42B1-BFE9-5784AEB762D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69-42B1-BFE9-5784AEB762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69-42B1-BFE9-5784AEB762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">
                  <c:v>1213</c:v>
                </c:pt>
                <c:pt idx="2">
                  <c:v>1319</c:v>
                </c:pt>
                <c:pt idx="3">
                  <c:v>1585</c:v>
                </c:pt>
                <c:pt idx="4">
                  <c:v>2482</c:v>
                </c:pt>
                <c:pt idx="5">
                  <c:v>3408</c:v>
                </c:pt>
                <c:pt idx="6">
                  <c:v>3801</c:v>
                </c:pt>
                <c:pt idx="7">
                  <c:v>3631</c:v>
                </c:pt>
                <c:pt idx="12">
                  <c:v>19163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69-42B1-BFE9-5784AEB7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69-42B1-BFE9-5784AEB762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69-42B1-BFE9-5784AEB762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69-42B1-BFE9-5784AEB762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69-42B1-BFE9-5784AEB762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69-42B1-BFE9-5784AEB762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69-42B1-BFE9-5784AEB762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69-42B1-BFE9-5784AEB762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69-42B1-BFE9-5784AEB762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69-42B1-BFE9-5784AEB762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69-42B1-BFE9-5784AEB762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69-42B1-BFE9-5784AEB762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69-42B1-BFE9-5784AEB762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69-42B1-BFE9-5784AEB762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69-42B1-BFE9-5784AEB762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69-42B1-BFE9-5784AEB762D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">
                  <c:v>-0.19562334217506627</c:v>
                </c:pt>
                <c:pt idx="2">
                  <c:v>-0.18226906385616859</c:v>
                </c:pt>
                <c:pt idx="3">
                  <c:v>-0.52359483017733699</c:v>
                </c:pt>
                <c:pt idx="4">
                  <c:v>0.24473420260782341</c:v>
                </c:pt>
                <c:pt idx="5">
                  <c:v>1.2450592885375493</c:v>
                </c:pt>
                <c:pt idx="6">
                  <c:v>0.73720292504570395</c:v>
                </c:pt>
                <c:pt idx="7">
                  <c:v>0.28941761363636354</c:v>
                </c:pt>
                <c:pt idx="12">
                  <c:v>0.20325254301142781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69-42B1-BFE9-5784AEB7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234780</c:v>
                </c:pt>
                <c:pt idx="1">
                  <c:v>183368</c:v>
                </c:pt>
                <c:pt idx="2">
                  <c:v>164270</c:v>
                </c:pt>
                <c:pt idx="3">
                  <c:v>71245</c:v>
                </c:pt>
                <c:pt idx="4">
                  <c:v>57877</c:v>
                </c:pt>
                <c:pt idx="5">
                  <c:v>139160</c:v>
                </c:pt>
                <c:pt idx="6">
                  <c:v>139738</c:v>
                </c:pt>
                <c:pt idx="7">
                  <c:v>141441</c:v>
                </c:pt>
                <c:pt idx="8">
                  <c:v>138550</c:v>
                </c:pt>
                <c:pt idx="9">
                  <c:v>142521</c:v>
                </c:pt>
                <c:pt idx="10">
                  <c:v>134884</c:v>
                </c:pt>
                <c:pt idx="11">
                  <c:v>134779</c:v>
                </c:pt>
                <c:pt idx="12">
                  <c:v>126941</c:v>
                </c:pt>
                <c:pt idx="13">
                  <c:v>118811</c:v>
                </c:pt>
                <c:pt idx="14">
                  <c:v>87060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B-42C5-B3C0-F99AC4235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0.28037607434230627</c:v>
                </c:pt>
                <c:pt idx="1">
                  <c:v>0.11625981615632797</c:v>
                </c:pt>
                <c:pt idx="2">
                  <c:v>1.305705663555337</c:v>
                </c:pt>
                <c:pt idx="3">
                  <c:v>0.23097257978126029</c:v>
                </c:pt>
                <c:pt idx="4">
                  <c:v>-0.58409744179361889</c:v>
                </c:pt>
                <c:pt idx="5">
                  <c:v>-4.1363122414804776E-3</c:v>
                </c:pt>
                <c:pt idx="6">
                  <c:v>-1.2040356049518919E-2</c:v>
                </c:pt>
                <c:pt idx="7">
                  <c:v>2.0866113316492241E-2</c:v>
                </c:pt>
                <c:pt idx="8">
                  <c:v>-2.7862560605103837E-2</c:v>
                </c:pt>
                <c:pt idx="9">
                  <c:v>5.6619020788232888E-2</c:v>
                </c:pt>
                <c:pt idx="10">
                  <c:v>7.7905311658343912E-4</c:v>
                </c:pt>
                <c:pt idx="11">
                  <c:v>6.1745220220417396E-2</c:v>
                </c:pt>
                <c:pt idx="12">
                  <c:v>6.8428007507722377E-2</c:v>
                </c:pt>
                <c:pt idx="13">
                  <c:v>0.36470250402021587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B-42C5-B3C0-F99AC4235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193918</c:v>
                </c:pt>
                <c:pt idx="1">
                  <c:v>174281</c:v>
                </c:pt>
                <c:pt idx="2">
                  <c:v>154055</c:v>
                </c:pt>
                <c:pt idx="3">
                  <c:v>62943</c:v>
                </c:pt>
                <c:pt idx="4">
                  <c:v>56582</c:v>
                </c:pt>
                <c:pt idx="5">
                  <c:v>137330</c:v>
                </c:pt>
                <c:pt idx="6">
                  <c:v>137587</c:v>
                </c:pt>
                <c:pt idx="7">
                  <c:v>138546</c:v>
                </c:pt>
                <c:pt idx="8">
                  <c:v>136022</c:v>
                </c:pt>
                <c:pt idx="9">
                  <c:v>140847</c:v>
                </c:pt>
                <c:pt idx="10">
                  <c:v>132679</c:v>
                </c:pt>
                <c:pt idx="11">
                  <c:v>133020</c:v>
                </c:pt>
                <c:pt idx="12">
                  <c:v>125394</c:v>
                </c:pt>
                <c:pt idx="13">
                  <c:v>117406</c:v>
                </c:pt>
                <c:pt idx="14">
                  <c:v>85788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B-4127-BE26-F33DD439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0.11267435922447078</c:v>
                </c:pt>
                <c:pt idx="1">
                  <c:v>0.13129077277595669</c:v>
                </c:pt>
                <c:pt idx="2">
                  <c:v>1.4475318939357833</c:v>
                </c:pt>
                <c:pt idx="3">
                  <c:v>0.11242091124385856</c:v>
                </c:pt>
                <c:pt idx="4">
                  <c:v>-0.58798514527051626</c:v>
                </c:pt>
                <c:pt idx="5">
                  <c:v>-1.8679090321033209E-3</c:v>
                </c:pt>
                <c:pt idx="6">
                  <c:v>-6.9218887589681533E-3</c:v>
                </c:pt>
                <c:pt idx="7">
                  <c:v>1.8555821852347387E-2</c:v>
                </c:pt>
                <c:pt idx="8">
                  <c:v>-3.425703067867969E-2</c:v>
                </c:pt>
                <c:pt idx="9">
                  <c:v>6.1562116084685536E-2</c:v>
                </c:pt>
                <c:pt idx="10">
                  <c:v>-2.5635242820628568E-3</c:v>
                </c:pt>
                <c:pt idx="11">
                  <c:v>6.0816307000334913E-2</c:v>
                </c:pt>
                <c:pt idx="12">
                  <c:v>6.8037408650324593E-2</c:v>
                </c:pt>
                <c:pt idx="13">
                  <c:v>0.3685597053200913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B-4127-BE26-F33DD439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124248</c:v>
                </c:pt>
                <c:pt idx="6">
                  <c:v>122837</c:v>
                </c:pt>
                <c:pt idx="7">
                  <c:v>112336</c:v>
                </c:pt>
                <c:pt idx="8">
                  <c:v>91976</c:v>
                </c:pt>
                <c:pt idx="9">
                  <c:v>96600</c:v>
                </c:pt>
                <c:pt idx="10">
                  <c:v>96076</c:v>
                </c:pt>
                <c:pt idx="11">
                  <c:v>92854</c:v>
                </c:pt>
                <c:pt idx="12">
                  <c:v>87944</c:v>
                </c:pt>
                <c:pt idx="13">
                  <c:v>84341</c:v>
                </c:pt>
                <c:pt idx="14">
                  <c:v>53190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0-47A4-8A25-BA7A65327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1.1486767016452681E-2</c:v>
                </c:pt>
                <c:pt idx="6">
                  <c:v>9.3478493092152171E-2</c:v>
                </c:pt>
                <c:pt idx="7">
                  <c:v>0.22136209445942412</c:v>
                </c:pt>
                <c:pt idx="8">
                  <c:v>-4.7867494824016532E-2</c:v>
                </c:pt>
                <c:pt idx="9">
                  <c:v>5.4540155710063321E-3</c:v>
                </c:pt>
                <c:pt idx="10">
                  <c:v>3.4699635987679667E-2</c:v>
                </c:pt>
                <c:pt idx="11">
                  <c:v>5.5830983353042818E-2</c:v>
                </c:pt>
                <c:pt idx="12">
                  <c:v>4.2719436572959735E-2</c:v>
                </c:pt>
                <c:pt idx="13">
                  <c:v>0.58565519834555357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0-47A4-8A25-BA7A65327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1-4376-A7BF-C88292B6DFF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1-4376-A7BF-C88292B6DFF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01-4376-A7BF-C88292B6DF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01-4376-A7BF-C88292B6DFF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1-4376-A7BF-C88292B6DF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01-4376-A7BF-C88292B6DF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5">
                  <c:v>92544</c:v>
                </c:pt>
                <c:pt idx="6">
                  <c:v>107220</c:v>
                </c:pt>
                <c:pt idx="7">
                  <c:v>105506</c:v>
                </c:pt>
                <c:pt idx="12">
                  <c:v>753556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01-4376-A7BF-C88292B6D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01-4376-A7BF-C88292B6DF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01-4376-A7BF-C88292B6DF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01-4376-A7BF-C88292B6DF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01-4376-A7BF-C88292B6DF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01-4376-A7BF-C88292B6DF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01-4376-A7BF-C88292B6DF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01-4376-A7BF-C88292B6DF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01-4376-A7BF-C88292B6DF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01-4376-A7BF-C88292B6DF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01-4376-A7BF-C88292B6DF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01-4376-A7BF-C88292B6DF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01-4376-A7BF-C88292B6DF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01-4376-A7BF-C88292B6DF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01-4376-A7BF-C88292B6DF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01-4376-A7BF-C88292B6DFF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5">
                  <c:v>0.17849911495409221</c:v>
                </c:pt>
                <c:pt idx="6">
                  <c:v>7.7479650286403468E-2</c:v>
                </c:pt>
                <c:pt idx="7">
                  <c:v>-0.37270873341934563</c:v>
                </c:pt>
                <c:pt idx="12">
                  <c:v>-0.21325927627320374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01-4376-A7BF-C88292B6D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33-45C1-B169-38F9F77661CD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3-45C1-B169-38F9F77661CD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33-45C1-B169-38F9F77661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33-45C1-B169-38F9F77661CD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33-45C1-B169-38F9F77661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33-45C1-B169-38F9F77661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9498</c:v>
                </c:pt>
                <c:pt idx="1">
                  <c:v>7813</c:v>
                </c:pt>
                <c:pt idx="2">
                  <c:v>8898</c:v>
                </c:pt>
                <c:pt idx="3">
                  <c:v>7755</c:v>
                </c:pt>
                <c:pt idx="4">
                  <c:v>18059</c:v>
                </c:pt>
                <c:pt idx="5">
                  <c:v>23626</c:v>
                </c:pt>
                <c:pt idx="6">
                  <c:v>30091</c:v>
                </c:pt>
                <c:pt idx="7">
                  <c:v>25693</c:v>
                </c:pt>
                <c:pt idx="12">
                  <c:v>131433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33-45C1-B169-38F9F776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33-45C1-B169-38F9F77661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11075</c:v>
                      </c:pt>
                      <c:pt idx="1">
                        <c:v>9112</c:v>
                      </c:pt>
                      <c:pt idx="2">
                        <c:v>924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19800</c:v>
                      </c:pt>
                      <c:pt idx="8">
                        <c:v>15978</c:v>
                      </c:pt>
                      <c:pt idx="9">
                        <c:v>9120</c:v>
                      </c:pt>
                      <c:pt idx="10">
                        <c:v>4504</c:v>
                      </c:pt>
                      <c:pt idx="11">
                        <c:v>8944</c:v>
                      </c:pt>
                      <c:pt idx="12">
                        <c:v>84704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33-45C1-B169-38F9F77661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33-45C1-B169-38F9F77661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33-45C1-B169-38F9F77661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33-45C1-B169-38F9F77661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33-45C1-B169-38F9F77661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33-45C1-B169-38F9F77661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33-45C1-B169-38F9F77661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33-45C1-B169-38F9F77661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33-45C1-B169-38F9F77661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33-45C1-B169-38F9F77661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33-45C1-B169-38F9F77661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33-45C1-B169-38F9F77661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33-45C1-B169-38F9F77661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33-45C1-B169-38F9F77661CD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-0.21112956810631234</c:v>
                </c:pt>
                <c:pt idx="1">
                  <c:v>-0.43551766490860488</c:v>
                </c:pt>
                <c:pt idx="2">
                  <c:v>5.2768575485092395E-2</c:v>
                </c:pt>
                <c:pt idx="3">
                  <c:v>-0.63854579352132368</c:v>
                </c:pt>
                <c:pt idx="4">
                  <c:v>-0.54647278937190791</c:v>
                </c:pt>
                <c:pt idx="5">
                  <c:v>-0.18629240571723782</c:v>
                </c:pt>
                <c:pt idx="6">
                  <c:v>0.45832121740816123</c:v>
                </c:pt>
                <c:pt idx="7">
                  <c:v>-0.27682391353298808</c:v>
                </c:pt>
                <c:pt idx="12">
                  <c:v>-0.27306364903431335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33-45C1-B169-38F9F776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74-4158-AB88-C0EFD0261A7A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4-4158-AB88-C0EFD0261A7A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4-4158-AB88-C0EFD0261A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4-4158-AB88-C0EFD0261A7A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4-4158-AB88-C0EFD0261A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74-4158-AB88-C0EFD0261A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8631</c:v>
                </c:pt>
                <c:pt idx="1">
                  <c:v>5368</c:v>
                </c:pt>
                <c:pt idx="2">
                  <c:v>5774</c:v>
                </c:pt>
                <c:pt idx="3">
                  <c:v>6956</c:v>
                </c:pt>
                <c:pt idx="4">
                  <c:v>11770</c:v>
                </c:pt>
                <c:pt idx="5">
                  <c:v>17394</c:v>
                </c:pt>
                <c:pt idx="6">
                  <c:v>22922</c:v>
                </c:pt>
                <c:pt idx="7">
                  <c:v>22797</c:v>
                </c:pt>
                <c:pt idx="12">
                  <c:v>101612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74-4158-AB88-C0EFD026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74-4158-AB88-C0EFD0261A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8576</c:v>
                      </c:pt>
                      <c:pt idx="1">
                        <c:v>5937</c:v>
                      </c:pt>
                      <c:pt idx="2">
                        <c:v>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11725</c:v>
                      </c:pt>
                      <c:pt idx="8">
                        <c:v>12064</c:v>
                      </c:pt>
                      <c:pt idx="9">
                        <c:v>7202</c:v>
                      </c:pt>
                      <c:pt idx="10">
                        <c:v>3585</c:v>
                      </c:pt>
                      <c:pt idx="11">
                        <c:v>7823</c:v>
                      </c:pt>
                      <c:pt idx="12">
                        <c:v>61246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74-4158-AB88-C0EFD0261A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74-4158-AB88-C0EFD0261A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74-4158-AB88-C0EFD0261A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74-4158-AB88-C0EFD0261A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74-4158-AB88-C0EFD0261A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74-4158-AB88-C0EFD0261A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74-4158-AB88-C0EFD0261A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74-4158-AB88-C0EFD0261A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74-4158-AB88-C0EFD0261A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74-4158-AB88-C0EFD0261A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74-4158-AB88-C0EFD0261A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74-4158-AB88-C0EFD0261A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74-4158-AB88-C0EFD0261A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74-4158-AB88-C0EFD0261A7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0.52249073910742627</c:v>
                </c:pt>
                <c:pt idx="1">
                  <c:v>-0.18654341566904076</c:v>
                </c:pt>
                <c:pt idx="2">
                  <c:v>-0.25119958500842954</c:v>
                </c:pt>
                <c:pt idx="3">
                  <c:v>-0.66573762614127818</c:v>
                </c:pt>
                <c:pt idx="4">
                  <c:v>-7.3520151133501299E-2</c:v>
                </c:pt>
                <c:pt idx="5">
                  <c:v>0.93934663842122879</c:v>
                </c:pt>
                <c:pt idx="6">
                  <c:v>0.68854511970534071</c:v>
                </c:pt>
                <c:pt idx="7">
                  <c:v>0.38213895962168065</c:v>
                </c:pt>
                <c:pt idx="12">
                  <c:v>9.8140082783067406E-2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74-4158-AB88-C0EFD026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8-4C9B-9A0E-EB820CCD7FCA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8-4C9B-9A0E-EB820CCD7FCA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28-4C9B-9A0E-EB820CCD7F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28-4C9B-9A0E-EB820CCD7FCA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28-4C9B-9A0E-EB820CCD7F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28-4C9B-9A0E-EB820CCD7F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867</c:v>
                </c:pt>
                <c:pt idx="1">
                  <c:v>2445</c:v>
                </c:pt>
                <c:pt idx="2">
                  <c:v>3124</c:v>
                </c:pt>
                <c:pt idx="3">
                  <c:v>799</c:v>
                </c:pt>
                <c:pt idx="4">
                  <c:v>6289</c:v>
                </c:pt>
                <c:pt idx="5">
                  <c:v>6232</c:v>
                </c:pt>
                <c:pt idx="6">
                  <c:v>7169</c:v>
                </c:pt>
                <c:pt idx="7">
                  <c:v>2896</c:v>
                </c:pt>
                <c:pt idx="12">
                  <c:v>29821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28-4C9B-9A0E-EB820CCD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28-4C9B-9A0E-EB820CCD7F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2499</c:v>
                      </c:pt>
                      <c:pt idx="1">
                        <c:v>3175</c:v>
                      </c:pt>
                      <c:pt idx="2">
                        <c:v>163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8075</c:v>
                      </c:pt>
                      <c:pt idx="8">
                        <c:v>3914</c:v>
                      </c:pt>
                      <c:pt idx="9">
                        <c:v>1918</c:v>
                      </c:pt>
                      <c:pt idx="10">
                        <c:v>919</c:v>
                      </c:pt>
                      <c:pt idx="11">
                        <c:v>1121</c:v>
                      </c:pt>
                      <c:pt idx="12">
                        <c:v>23458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28-4C9B-9A0E-EB820CCD7F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28-4C9B-9A0E-EB820CCD7F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28-4C9B-9A0E-EB820CCD7F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28-4C9B-9A0E-EB820CCD7F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28-4C9B-9A0E-EB820CCD7F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28-4C9B-9A0E-EB820CCD7F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28-4C9B-9A0E-EB820CCD7F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28-4C9B-9A0E-EB820CCD7F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28-4C9B-9A0E-EB820CCD7F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28-4C9B-9A0E-EB820CCD7F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28-4C9B-9A0E-EB820CCD7F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28-4C9B-9A0E-EB820CCD7F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28-4C9B-9A0E-EB820CCD7F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28-4C9B-9A0E-EB820CCD7FC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-0.86391461309056661</c:v>
                </c:pt>
                <c:pt idx="1">
                  <c:v>-0.66238608119304065</c:v>
                </c:pt>
                <c:pt idx="2">
                  <c:v>3.2159244264507425</c:v>
                </c:pt>
                <c:pt idx="3">
                  <c:v>0.23875968992248064</c:v>
                </c:pt>
                <c:pt idx="4">
                  <c:v>-0.76806195832565005</c:v>
                </c:pt>
                <c:pt idx="5">
                  <c:v>-0.68942489783713745</c:v>
                </c:pt>
                <c:pt idx="6">
                  <c:v>1.5582943759739232E-2</c:v>
                </c:pt>
                <c:pt idx="7">
                  <c:v>-0.84785121361773674</c:v>
                </c:pt>
                <c:pt idx="12">
                  <c:v>-0.66217303139125216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28-4C9B-9A0E-EB820CCD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C5-4272-A23B-95DEE0D61A6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5-4272-A23B-95DEE0D61A6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C5-4272-A23B-95DEE0D61A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C5-4272-A23B-95DEE0D61A6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C5-4272-A23B-95DEE0D61A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C5-4272-A23B-95DEE0D61A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81127</c:v>
                </c:pt>
                <c:pt idx="1">
                  <c:v>84105</c:v>
                </c:pt>
                <c:pt idx="2">
                  <c:v>85347</c:v>
                </c:pt>
                <c:pt idx="3">
                  <c:v>78759</c:v>
                </c:pt>
                <c:pt idx="4">
                  <c:v>66925</c:v>
                </c:pt>
                <c:pt idx="5">
                  <c:v>68918</c:v>
                </c:pt>
                <c:pt idx="6">
                  <c:v>77129</c:v>
                </c:pt>
                <c:pt idx="7">
                  <c:v>79813</c:v>
                </c:pt>
                <c:pt idx="12">
                  <c:v>622123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C5-4272-A23B-95DEE0D61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C5-4272-A23B-95DEE0D61A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52605</c:v>
                      </c:pt>
                      <c:pt idx="1">
                        <c:v>55102</c:v>
                      </c:pt>
                      <c:pt idx="2">
                        <c:v>19236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6144</c:v>
                      </c:pt>
                      <c:pt idx="8">
                        <c:v>5207</c:v>
                      </c:pt>
                      <c:pt idx="9">
                        <c:v>6722</c:v>
                      </c:pt>
                      <c:pt idx="10">
                        <c:v>9968</c:v>
                      </c:pt>
                      <c:pt idx="11">
                        <c:v>52912</c:v>
                      </c:pt>
                      <c:pt idx="12">
                        <c:v>211176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C5-4272-A23B-95DEE0D61A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C5-4272-A23B-95DEE0D61A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C5-4272-A23B-95DEE0D61A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C5-4272-A23B-95DEE0D61A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C5-4272-A23B-95DEE0D61A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C5-4272-A23B-95DEE0D61A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C5-4272-A23B-95DEE0D61A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C5-4272-A23B-95DEE0D61A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C5-4272-A23B-95DEE0D61A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C5-4272-A23B-95DEE0D61A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C5-4272-A23B-95DEE0D61A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C5-4272-A23B-95DEE0D61A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C5-4272-A23B-95DEE0D61A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C5-4272-A23B-95DEE0D61A6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4.7462266465249092E-2</c:v>
                </c:pt>
                <c:pt idx="1">
                  <c:v>-0.36185952639286179</c:v>
                </c:pt>
                <c:pt idx="2">
                  <c:v>-0.2925715327741123</c:v>
                </c:pt>
                <c:pt idx="3">
                  <c:v>-0.22117951862033502</c:v>
                </c:pt>
                <c:pt idx="4">
                  <c:v>-0.21232272112046136</c:v>
                </c:pt>
                <c:pt idx="5">
                  <c:v>0.39250788006142412</c:v>
                </c:pt>
                <c:pt idx="6">
                  <c:v>-2.2148689081596395E-2</c:v>
                </c:pt>
                <c:pt idx="7">
                  <c:v>-0.39838691440847251</c:v>
                </c:pt>
                <c:pt idx="12">
                  <c:v>-0.19934338546439201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C5-4272-A23B-95DEE0D61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15-443C-9AA3-BF6347462AC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5-443C-9AA3-BF6347462AC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15-443C-9AA3-BF6347462AC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15-443C-9AA3-BF6347462AC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15-443C-9AA3-BF6347462A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15-443C-9AA3-BF6347462AC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30761</c:v>
                </c:pt>
                <c:pt idx="1">
                  <c:v>35548</c:v>
                </c:pt>
                <c:pt idx="2">
                  <c:v>36725</c:v>
                </c:pt>
                <c:pt idx="3">
                  <c:v>39525</c:v>
                </c:pt>
                <c:pt idx="4">
                  <c:v>39006</c:v>
                </c:pt>
                <c:pt idx="5">
                  <c:v>39632</c:v>
                </c:pt>
                <c:pt idx="6">
                  <c:v>42784</c:v>
                </c:pt>
                <c:pt idx="7">
                  <c:v>44438</c:v>
                </c:pt>
                <c:pt idx="12">
                  <c:v>308419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15-443C-9AA3-BF6347462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15-443C-9AA3-BF6347462A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17460</c:v>
                      </c:pt>
                      <c:pt idx="1">
                        <c:v>22452</c:v>
                      </c:pt>
                      <c:pt idx="2">
                        <c:v>8682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1405</c:v>
                      </c:pt>
                      <c:pt idx="9">
                        <c:v>2369</c:v>
                      </c:pt>
                      <c:pt idx="10">
                        <c:v>4366</c:v>
                      </c:pt>
                      <c:pt idx="11">
                        <c:v>35775</c:v>
                      </c:pt>
                      <c:pt idx="12">
                        <c:v>94120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15-443C-9AA3-BF6347462A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15-443C-9AA3-BF6347462A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15-443C-9AA3-BF6347462A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15-443C-9AA3-BF6347462A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15-443C-9AA3-BF6347462A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15-443C-9AA3-BF6347462A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15-443C-9AA3-BF6347462A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15-443C-9AA3-BF6347462A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15-443C-9AA3-BF6347462A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15-443C-9AA3-BF6347462A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15-443C-9AA3-BF6347462A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15-443C-9AA3-BF6347462A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15-443C-9AA3-BF6347462A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15-443C-9AA3-BF6347462AC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-0.11649481575092624</c:v>
                </c:pt>
                <c:pt idx="1">
                  <c:v>-6.1810504090789142E-2</c:v>
                </c:pt>
                <c:pt idx="2">
                  <c:v>7.1574463118580844E-2</c:v>
                </c:pt>
                <c:pt idx="3">
                  <c:v>-3.1155015197568359E-2</c:v>
                </c:pt>
                <c:pt idx="4">
                  <c:v>0.13736696311415653</c:v>
                </c:pt>
                <c:pt idx="5">
                  <c:v>0.44510483135824974</c:v>
                </c:pt>
                <c:pt idx="6">
                  <c:v>-7.9696272236443044E-2</c:v>
                </c:pt>
                <c:pt idx="7">
                  <c:v>-0.37788915176883986</c:v>
                </c:pt>
                <c:pt idx="12">
                  <c:v>-5.8018111570942055E-2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15-443C-9AA3-BF6347462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92-47E1-B6F7-0C19F03C8B57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2-47E1-B6F7-0C19F03C8B57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92-47E1-B6F7-0C19F03C8B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2-47E1-B6F7-0C19F03C8B57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92-47E1-B6F7-0C19F03C8B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92-47E1-B6F7-0C19F03C8B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7639</c:v>
                </c:pt>
                <c:pt idx="1">
                  <c:v>7027</c:v>
                </c:pt>
                <c:pt idx="2">
                  <c:v>9290</c:v>
                </c:pt>
                <c:pt idx="3">
                  <c:v>6906</c:v>
                </c:pt>
                <c:pt idx="4">
                  <c:v>4118</c:v>
                </c:pt>
                <c:pt idx="5">
                  <c:v>4572</c:v>
                </c:pt>
                <c:pt idx="6">
                  <c:v>4528</c:v>
                </c:pt>
                <c:pt idx="7">
                  <c:v>4451</c:v>
                </c:pt>
                <c:pt idx="12">
                  <c:v>48531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92-47E1-B6F7-0C19F03C8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92-47E1-B6F7-0C19F03C8B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6651</c:v>
                      </c:pt>
                      <c:pt idx="1">
                        <c:v>6462</c:v>
                      </c:pt>
                      <c:pt idx="2">
                        <c:v>3878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2866</c:v>
                      </c:pt>
                      <c:pt idx="8">
                        <c:v>829</c:v>
                      </c:pt>
                      <c:pt idx="9">
                        <c:v>598</c:v>
                      </c:pt>
                      <c:pt idx="10">
                        <c:v>2395</c:v>
                      </c:pt>
                      <c:pt idx="11">
                        <c:v>3201</c:v>
                      </c:pt>
                      <c:pt idx="12">
                        <c:v>27344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92-47E1-B6F7-0C19F03C8B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92-47E1-B6F7-0C19F03C8B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92-47E1-B6F7-0C19F03C8B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92-47E1-B6F7-0C19F03C8B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92-47E1-B6F7-0C19F03C8B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92-47E1-B6F7-0C19F03C8B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92-47E1-B6F7-0C19F03C8B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92-47E1-B6F7-0C19F03C8B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92-47E1-B6F7-0C19F03C8B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92-47E1-B6F7-0C19F03C8B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92-47E1-B6F7-0C19F03C8B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92-47E1-B6F7-0C19F03C8B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92-47E1-B6F7-0C19F03C8B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92-47E1-B6F7-0C19F03C8B57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-9.885572726200309E-2</c:v>
                </c:pt>
                <c:pt idx="1">
                  <c:v>-0.30638633895962886</c:v>
                </c:pt>
                <c:pt idx="2">
                  <c:v>-0.12819069069069067</c:v>
                </c:pt>
                <c:pt idx="3">
                  <c:v>0.45236593059936903</c:v>
                </c:pt>
                <c:pt idx="4">
                  <c:v>0.23404255319148937</c:v>
                </c:pt>
                <c:pt idx="5">
                  <c:v>0.58091286307053935</c:v>
                </c:pt>
                <c:pt idx="6">
                  <c:v>-3.2478632478632474E-2</c:v>
                </c:pt>
                <c:pt idx="7">
                  <c:v>0.26269503546099293</c:v>
                </c:pt>
                <c:pt idx="12">
                  <c:v>1.6098074422636888E-3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92-47E1-B6F7-0C19F03C8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58-4E74-94EE-DF7EF367E0C1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8-4E74-94EE-DF7EF367E0C1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58-4E74-94EE-DF7EF367E0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58-4E74-94EE-DF7EF367E0C1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58-4E74-94EE-DF7EF367E0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58-4E74-94EE-DF7EF367E0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">
                  <c:v>701</c:v>
                </c:pt>
                <c:pt idx="2">
                  <c:v>753</c:v>
                </c:pt>
                <c:pt idx="3">
                  <c:v>400</c:v>
                </c:pt>
                <c:pt idx="4">
                  <c:v>2736</c:v>
                </c:pt>
                <c:pt idx="5">
                  <c:v>2444</c:v>
                </c:pt>
                <c:pt idx="6">
                  <c:v>2608</c:v>
                </c:pt>
                <c:pt idx="7">
                  <c:v>1156</c:v>
                </c:pt>
                <c:pt idx="12">
                  <c:v>11205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58-4E74-94EE-DF7EF367E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58-4E74-94EE-DF7EF367E0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58-4E74-94EE-DF7EF367E0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58-4E74-94EE-DF7EF367E0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58-4E74-94EE-DF7EF367E0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58-4E74-94EE-DF7EF367E0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58-4E74-94EE-DF7EF367E0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58-4E74-94EE-DF7EF367E0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58-4E74-94EE-DF7EF367E0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58-4E74-94EE-DF7EF367E0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58-4E74-94EE-DF7EF367E0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58-4E74-94EE-DF7EF367E0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58-4E74-94EE-DF7EF367E0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58-4E74-94EE-DF7EF367E0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58-4E74-94EE-DF7EF367E0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58-4E74-94EE-DF7EF367E0C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">
                  <c:v>-0.67135489920300051</c:v>
                </c:pt>
                <c:pt idx="2">
                  <c:v>0.61241970021413272</c:v>
                </c:pt>
                <c:pt idx="3">
                  <c:v>1.1276595744680851</c:v>
                </c:pt>
                <c:pt idx="4">
                  <c:v>-0.63833443489755459</c:v>
                </c:pt>
                <c:pt idx="5">
                  <c:v>-0.56496974012103951</c:v>
                </c:pt>
                <c:pt idx="6">
                  <c:v>0.30989452536413853</c:v>
                </c:pt>
                <c:pt idx="7">
                  <c:v>-0.80794151852467189</c:v>
                </c:pt>
                <c:pt idx="12">
                  <c:v>-0.56600046479200561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58-4E74-94EE-DF7EF367E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CD-48A8-B44F-418465C77F4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D-48A8-B44F-418465C77F4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D-48A8-B44F-418465C77F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D-48A8-B44F-418465C77F4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D-48A8-B44F-418465C77F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CD-48A8-B44F-418465C77F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4917</c:v>
                </c:pt>
                <c:pt idx="1">
                  <c:v>5870</c:v>
                </c:pt>
                <c:pt idx="2">
                  <c:v>4769</c:v>
                </c:pt>
                <c:pt idx="3">
                  <c:v>5624</c:v>
                </c:pt>
                <c:pt idx="4">
                  <c:v>6011</c:v>
                </c:pt>
                <c:pt idx="5">
                  <c:v>5101</c:v>
                </c:pt>
                <c:pt idx="6">
                  <c:v>5796</c:v>
                </c:pt>
                <c:pt idx="7">
                  <c:v>10079</c:v>
                </c:pt>
                <c:pt idx="12">
                  <c:v>48167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CD-48A8-B44F-418465C77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CD-48A8-B44F-418465C77F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7382</c:v>
                      </c:pt>
                      <c:pt idx="1">
                        <c:v>6883</c:v>
                      </c:pt>
                      <c:pt idx="2">
                        <c:v>1329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313</c:v>
                      </c:pt>
                      <c:pt idx="8">
                        <c:v>694</c:v>
                      </c:pt>
                      <c:pt idx="9">
                        <c:v>1310</c:v>
                      </c:pt>
                      <c:pt idx="10">
                        <c:v>245</c:v>
                      </c:pt>
                      <c:pt idx="11">
                        <c:v>3211</c:v>
                      </c:pt>
                      <c:pt idx="12">
                        <c:v>21566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CD-48A8-B44F-418465C77F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CD-48A8-B44F-418465C77F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CD-48A8-B44F-418465C77F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CD-48A8-B44F-418465C77F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CD-48A8-B44F-418465C77F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CD-48A8-B44F-418465C77F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CD-48A8-B44F-418465C77F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CD-48A8-B44F-418465C77F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CD-48A8-B44F-418465C77F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CD-48A8-B44F-418465C77F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CD-48A8-B44F-418465C77F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CD-48A8-B44F-418465C77F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CD-48A8-B44F-418465C77F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CD-48A8-B44F-418465C77F4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0.49452887537993928</c:v>
                </c:pt>
                <c:pt idx="1">
                  <c:v>-0.65282706411166314</c:v>
                </c:pt>
                <c:pt idx="2">
                  <c:v>-0.69804989236418891</c:v>
                </c:pt>
                <c:pt idx="3">
                  <c:v>-0.71742953323619552</c:v>
                </c:pt>
                <c:pt idx="4">
                  <c:v>-0.51276647483180682</c:v>
                </c:pt>
                <c:pt idx="5">
                  <c:v>1.0862985685071576</c:v>
                </c:pt>
                <c:pt idx="6">
                  <c:v>8.1753348408419857E-3</c:v>
                </c:pt>
                <c:pt idx="7">
                  <c:v>-0.41827311554888602</c:v>
                </c:pt>
                <c:pt idx="12">
                  <c:v>-0.48622962710128848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CD-48A8-B44F-418465C77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3-4967-AF64-63E0E8A8B9C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3-4967-AF64-63E0E8A8B9C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63-4967-AF64-63E0E8A8B9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63-4967-AF64-63E0E8A8B9C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63-4967-AF64-63E0E8A8B9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63-4967-AF64-63E0E8A8B9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1731</c:v>
                </c:pt>
                <c:pt idx="1">
                  <c:v>1752</c:v>
                </c:pt>
                <c:pt idx="2">
                  <c:v>2151</c:v>
                </c:pt>
                <c:pt idx="3">
                  <c:v>1854</c:v>
                </c:pt>
                <c:pt idx="4">
                  <c:v>1337</c:v>
                </c:pt>
                <c:pt idx="5">
                  <c:v>1239</c:v>
                </c:pt>
                <c:pt idx="6">
                  <c:v>1492</c:v>
                </c:pt>
                <c:pt idx="7">
                  <c:v>1192</c:v>
                </c:pt>
                <c:pt idx="12">
                  <c:v>12748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63-4967-AF64-63E0E8A8B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63-4967-AF64-63E0E8A8B9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</c:v>
                      </c:pt>
                      <c:pt idx="1">
                        <c:v>1331</c:v>
                      </c:pt>
                      <c:pt idx="2">
                        <c:v>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1415</c:v>
                      </c:pt>
                      <c:pt idx="8">
                        <c:v>1207</c:v>
                      </c:pt>
                      <c:pt idx="9">
                        <c:v>680</c:v>
                      </c:pt>
                      <c:pt idx="10">
                        <c:v>685</c:v>
                      </c:pt>
                      <c:pt idx="11">
                        <c:v>1687</c:v>
                      </c:pt>
                      <c:pt idx="12">
                        <c:v>8571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63-4967-AF64-63E0E8A8B9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63-4967-AF64-63E0E8A8B9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63-4967-AF64-63E0E8A8B9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63-4967-AF64-63E0E8A8B9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63-4967-AF64-63E0E8A8B9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63-4967-AF64-63E0E8A8B9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63-4967-AF64-63E0E8A8B9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63-4967-AF64-63E0E8A8B9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63-4967-AF64-63E0E8A8B9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63-4967-AF64-63E0E8A8B9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63-4967-AF64-63E0E8A8B9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63-4967-AF64-63E0E8A8B9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63-4967-AF64-63E0E8A8B9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63-4967-AF64-63E0E8A8B9C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0.43294701986754958</c:v>
                </c:pt>
                <c:pt idx="1">
                  <c:v>-0.4984254222731177</c:v>
                </c:pt>
                <c:pt idx="2">
                  <c:v>-0.17586206896551726</c:v>
                </c:pt>
                <c:pt idx="3">
                  <c:v>0.37130177514792906</c:v>
                </c:pt>
                <c:pt idx="4">
                  <c:v>-0.61054471307893965</c:v>
                </c:pt>
                <c:pt idx="5">
                  <c:v>0.64541832669322718</c:v>
                </c:pt>
                <c:pt idx="6">
                  <c:v>-0.53272784215471347</c:v>
                </c:pt>
                <c:pt idx="7">
                  <c:v>-0.64691943127962093</c:v>
                </c:pt>
                <c:pt idx="12">
                  <c:v>-0.34349572561540842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63-4967-AF64-63E0E8A8B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A-47A4-812A-D58560E37D9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A-47A4-812A-D58560E37D9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EA-47A4-812A-D58560E37D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EA-47A4-812A-D58560E37D9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EA-47A4-812A-D58560E37D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EA-47A4-812A-D58560E37D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3422</c:v>
                </c:pt>
                <c:pt idx="1">
                  <c:v>3615</c:v>
                </c:pt>
                <c:pt idx="2">
                  <c:v>3471</c:v>
                </c:pt>
                <c:pt idx="3">
                  <c:v>3012</c:v>
                </c:pt>
                <c:pt idx="4">
                  <c:v>1648</c:v>
                </c:pt>
                <c:pt idx="5">
                  <c:v>2195</c:v>
                </c:pt>
                <c:pt idx="6">
                  <c:v>3849</c:v>
                </c:pt>
                <c:pt idx="7">
                  <c:v>3385</c:v>
                </c:pt>
                <c:pt idx="12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EA-47A4-812A-D58560E3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EA-47A4-812A-D58560E37D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421</c:v>
                      </c:pt>
                      <c:pt idx="1">
                        <c:v>642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23</c:v>
                      </c:pt>
                      <c:pt idx="9">
                        <c:v>52</c:v>
                      </c:pt>
                      <c:pt idx="10">
                        <c:v>140</c:v>
                      </c:pt>
                      <c:pt idx="11">
                        <c:v>1850</c:v>
                      </c:pt>
                      <c:pt idx="12">
                        <c:v>3914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EA-47A4-812A-D58560E37D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EA-47A4-812A-D58560E37D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EA-47A4-812A-D58560E37D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EA-47A4-812A-D58560E37D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EA-47A4-812A-D58560E37D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EA-47A4-812A-D58560E37D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EA-47A4-812A-D58560E37D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EA-47A4-812A-D58560E37D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EA-47A4-812A-D58560E37D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EA-47A4-812A-D58560E37D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EA-47A4-812A-D58560E37D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EA-47A4-812A-D58560E37D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EA-47A4-812A-D58560E37D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EA-47A4-812A-D58560E37D9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-6.9350013598041937E-2</c:v>
                </c:pt>
                <c:pt idx="1">
                  <c:v>-0.33425414364640882</c:v>
                </c:pt>
                <c:pt idx="2">
                  <c:v>-0.22694877505567934</c:v>
                </c:pt>
                <c:pt idx="3">
                  <c:v>5.5360896986685448E-2</c:v>
                </c:pt>
                <c:pt idx="4">
                  <c:v>-0.63547887635478872</c:v>
                </c:pt>
                <c:pt idx="5">
                  <c:v>6.6569484936831902E-2</c:v>
                </c:pt>
                <c:pt idx="6">
                  <c:v>0.96779141104294486</c:v>
                </c:pt>
                <c:pt idx="7">
                  <c:v>-0.4609014174231566</c:v>
                </c:pt>
                <c:pt idx="12">
                  <c:v>-0.21327362865824406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EA-47A4-812A-D58560E3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7F-4AA0-8735-14C0ACDFEBD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F-4AA0-8735-14C0ACDFEBD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7F-4AA0-8735-14C0ACDFEB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7F-4AA0-8735-14C0ACDFEBD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7F-4AA0-8735-14C0ACDFEB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7F-4AA0-8735-14C0ACDFEB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3190</c:v>
                </c:pt>
                <c:pt idx="1">
                  <c:v>2893</c:v>
                </c:pt>
                <c:pt idx="2">
                  <c:v>3058</c:v>
                </c:pt>
                <c:pt idx="3">
                  <c:v>1611</c:v>
                </c:pt>
                <c:pt idx="4">
                  <c:v>0</c:v>
                </c:pt>
                <c:pt idx="5">
                  <c:v>74</c:v>
                </c:pt>
                <c:pt idx="6">
                  <c:v>745</c:v>
                </c:pt>
                <c:pt idx="7">
                  <c:v>24</c:v>
                </c:pt>
                <c:pt idx="12">
                  <c:v>11595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7F-4AA0-8735-14C0ACDFE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7F-4AA0-8735-14C0ACDFEB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2339</c:v>
                      </c:pt>
                      <c:pt idx="1">
                        <c:v>2544</c:v>
                      </c:pt>
                      <c:pt idx="2">
                        <c:v>569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24</c:v>
                      </c:pt>
                      <c:pt idx="11">
                        <c:v>60</c:v>
                      </c:pt>
                      <c:pt idx="12">
                        <c:v>5541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7F-4AA0-8735-14C0ACDFEB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7F-4AA0-8735-14C0ACDFEB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7F-4AA0-8735-14C0ACDFEB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7F-4AA0-8735-14C0ACDFEB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7F-4AA0-8735-14C0ACDFEB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7F-4AA0-8735-14C0ACDFEB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7F-4AA0-8735-14C0ACDFEB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7F-4AA0-8735-14C0ACDFEB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7F-4AA0-8735-14C0ACDFEB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7F-4AA0-8735-14C0ACDFEB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7F-4AA0-8735-14C0ACDFEB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F-4AA0-8735-14C0ACDFEB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7F-4AA0-8735-14C0ACDFEB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7F-4AA0-8735-14C0ACDFEBD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0.78212290502793302</c:v>
                </c:pt>
                <c:pt idx="1">
                  <c:v>-0.50857822320366908</c:v>
                </c:pt>
                <c:pt idx="2">
                  <c:v>-0.6432154941080388</c:v>
                </c:pt>
                <c:pt idx="3">
                  <c:v>0.61422845691382766</c:v>
                </c:pt>
                <c:pt idx="4">
                  <c:v>0</c:v>
                </c:pt>
                <c:pt idx="5">
                  <c:v>17.5</c:v>
                </c:pt>
                <c:pt idx="6">
                  <c:v>8.3125</c:v>
                </c:pt>
                <c:pt idx="7">
                  <c:v>0</c:v>
                </c:pt>
                <c:pt idx="12">
                  <c:v>-0.33092902481246389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7F-4AA0-8735-14C0ACDFE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B-44F6-AF9A-DD9D99F32B5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B-44F6-AF9A-DD9D99F32B5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7B-44F6-AF9A-DD9D99F32B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7B-44F6-AF9A-DD9D99F32B5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B-44F6-AF9A-DD9D99F32B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7B-44F6-AF9A-DD9D99F32B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4942</c:v>
                </c:pt>
                <c:pt idx="1">
                  <c:v>3861</c:v>
                </c:pt>
                <c:pt idx="2">
                  <c:v>3621</c:v>
                </c:pt>
                <c:pt idx="3">
                  <c:v>1604</c:v>
                </c:pt>
                <c:pt idx="4">
                  <c:v>34</c:v>
                </c:pt>
                <c:pt idx="5">
                  <c:v>411</c:v>
                </c:pt>
                <c:pt idx="6">
                  <c:v>476</c:v>
                </c:pt>
                <c:pt idx="7">
                  <c:v>260</c:v>
                </c:pt>
                <c:pt idx="12">
                  <c:v>15209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7B-44F6-AF9A-DD9D99F32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7B-44F6-AF9A-DD9D99F32B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1973</c:v>
                      </c:pt>
                      <c:pt idx="1">
                        <c:v>1887</c:v>
                      </c:pt>
                      <c:pt idx="2">
                        <c:v>677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11</c:v>
                      </c:pt>
                      <c:pt idx="9">
                        <c:v>254</c:v>
                      </c:pt>
                      <c:pt idx="10">
                        <c:v>77</c:v>
                      </c:pt>
                      <c:pt idx="11">
                        <c:v>132</c:v>
                      </c:pt>
                      <c:pt idx="12">
                        <c:v>5018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7B-44F6-AF9A-DD9D99F32B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7B-44F6-AF9A-DD9D99F32B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7B-44F6-AF9A-DD9D99F32B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7B-44F6-AF9A-DD9D99F32B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7B-44F6-AF9A-DD9D99F32B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B-44F6-AF9A-DD9D99F32B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B-44F6-AF9A-DD9D99F32B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B-44F6-AF9A-DD9D99F32B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B-44F6-AF9A-DD9D99F32B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B-44F6-AF9A-DD9D99F32B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B-44F6-AF9A-DD9D99F32B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B-44F6-AF9A-DD9D99F32B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B-44F6-AF9A-DD9D99F32B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B-44F6-AF9A-DD9D99F32B5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0.65118610090210494</c:v>
                </c:pt>
                <c:pt idx="1">
                  <c:v>0.22532529355760067</c:v>
                </c:pt>
                <c:pt idx="2">
                  <c:v>0.27995758218451749</c:v>
                </c:pt>
                <c:pt idx="3">
                  <c:v>-0.38188824662813103</c:v>
                </c:pt>
                <c:pt idx="4">
                  <c:v>-0.78343949044585992</c:v>
                </c:pt>
                <c:pt idx="5">
                  <c:v>4.337662337662338</c:v>
                </c:pt>
                <c:pt idx="6">
                  <c:v>0</c:v>
                </c:pt>
                <c:pt idx="7">
                  <c:v>0</c:v>
                </c:pt>
                <c:pt idx="12">
                  <c:v>0.28867988476529405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7B-44F6-AF9A-DD9D99F32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0-42C9-ADFA-F78C690E1B18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0-42C9-ADFA-F78C690E1B18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E0-42C9-ADFA-F78C690E1B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E0-42C9-ADFA-F78C690E1B18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E0-42C9-ADFA-F78C690E1B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E0-42C9-ADFA-F78C690E1B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5">
                  <c:v>92544</c:v>
                </c:pt>
                <c:pt idx="6">
                  <c:v>107220</c:v>
                </c:pt>
                <c:pt idx="7">
                  <c:v>105506</c:v>
                </c:pt>
                <c:pt idx="12">
                  <c:v>753556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E0-42C9-ADFA-F78C690E1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E0-42C9-ADFA-F78C690E1B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E0-42C9-ADFA-F78C690E1B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E0-42C9-ADFA-F78C690E1B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E0-42C9-ADFA-F78C690E1B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E0-42C9-ADFA-F78C690E1B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E0-42C9-ADFA-F78C690E1B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E0-42C9-ADFA-F78C690E1B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E0-42C9-ADFA-F78C690E1B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E0-42C9-ADFA-F78C690E1B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E0-42C9-ADFA-F78C690E1B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E0-42C9-ADFA-F78C690E1B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E0-42C9-ADFA-F78C690E1B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E0-42C9-ADFA-F78C690E1B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E0-42C9-ADFA-F78C690E1B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E0-42C9-ADFA-F78C690E1B18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5">
                  <c:v>0.17849911495409221</c:v>
                </c:pt>
                <c:pt idx="6">
                  <c:v>7.7479650286403468E-2</c:v>
                </c:pt>
                <c:pt idx="7">
                  <c:v>-0.37270873341934563</c:v>
                </c:pt>
                <c:pt idx="12">
                  <c:v>-0.21325927627320374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E0-42C9-ADFA-F78C690E1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C-41B3-97C4-F7F3B208FCF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C-41B3-97C4-F7F3B208FCF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EC-41B3-97C4-F7F3B208FCF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C-41B3-97C4-F7F3B208FCF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EC-41B3-97C4-F7F3B208FC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EC-41B3-97C4-F7F3B208FCF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">
                  <c:v>74038</c:v>
                </c:pt>
                <c:pt idx="2">
                  <c:v>74795</c:v>
                </c:pt>
                <c:pt idx="3">
                  <c:v>71549</c:v>
                </c:pt>
                <c:pt idx="4">
                  <c:v>70234</c:v>
                </c:pt>
                <c:pt idx="5">
                  <c:v>75337</c:v>
                </c:pt>
                <c:pt idx="6">
                  <c:v>88465</c:v>
                </c:pt>
                <c:pt idx="7">
                  <c:v>87091</c:v>
                </c:pt>
                <c:pt idx="12">
                  <c:v>611943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C-41B3-97C4-F7F3B208F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EC-41B3-97C4-F7F3B208FC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EC-41B3-97C4-F7F3B208FC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EC-41B3-97C4-F7F3B208FC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EC-41B3-97C4-F7F3B208FC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EC-41B3-97C4-F7F3B208FC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EC-41B3-97C4-F7F3B208FC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EC-41B3-97C4-F7F3B208FC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EC-41B3-97C4-F7F3B208FC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EC-41B3-97C4-F7F3B208FC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EC-41B3-97C4-F7F3B208FC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EC-41B3-97C4-F7F3B208FC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EC-41B3-97C4-F7F3B208FC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EC-41B3-97C4-F7F3B208FC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EC-41B3-97C4-F7F3B208FC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EC-41B3-97C4-F7F3B208FCF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">
                  <c:v>-0.41434436279356746</c:v>
                </c:pt>
                <c:pt idx="2">
                  <c:v>-0.31209072180119202</c:v>
                </c:pt>
                <c:pt idx="3">
                  <c:v>-0.32440394693357255</c:v>
                </c:pt>
                <c:pt idx="4">
                  <c:v>-0.34016647563931535</c:v>
                </c:pt>
                <c:pt idx="5">
                  <c:v>0.23885088469381044</c:v>
                </c:pt>
                <c:pt idx="6">
                  <c:v>0.11081115017579113</c:v>
                </c:pt>
                <c:pt idx="7">
                  <c:v>-0.415861240970401</c:v>
                </c:pt>
                <c:pt idx="12">
                  <c:v>-0.2412343242016719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C-41B3-97C4-F7F3B208F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C-4ADF-BD59-F11DA92330D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C-4ADF-BD59-F11DA92330D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FC-4ADF-BD59-F11DA92330D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FC-4ADF-BD59-F11DA92330D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FC-4ADF-BD59-F11DA92330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FC-4ADF-BD59-F11DA92330D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FC-4ADF-BD59-F11DA9233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FC-4ADF-BD59-F11DA92330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55016</c:v>
                      </c:pt>
                      <c:pt idx="1">
                        <c:v>56665</c:v>
                      </c:pt>
                      <c:pt idx="2">
                        <c:v>16536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FC-4ADF-BD59-F11DA92330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FC-4ADF-BD59-F11DA92330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FC-4ADF-BD59-F11DA92330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FC-4ADF-BD59-F11DA92330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FC-4ADF-BD59-F11DA92330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FC-4ADF-BD59-F11DA92330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FC-4ADF-BD59-F11DA92330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FC-4ADF-BD59-F11DA92330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FC-4ADF-BD59-F11DA92330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FC-4ADF-BD59-F11DA92330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FC-4ADF-BD59-F11DA92330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FC-4ADF-BD59-F11DA92330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FC-4ADF-BD59-F11DA92330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FC-4ADF-BD59-F11DA92330D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FC-4ADF-BD59-F11DA9233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4-4D6E-8A88-BEE7FA29E4B0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4-4D6E-8A88-BEE7FA29E4B0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4-4D6E-8A88-BEE7FA29E4B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4-4D6E-8A88-BEE7FA29E4B0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4-4D6E-8A88-BEE7FA29E4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E4-4D6E-8A88-BEE7FA29E4B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E4-4D6E-8A88-BEE7FA29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E4-4D6E-8A88-BEE7FA29E4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6633</c:v>
                      </c:pt>
                      <c:pt idx="1">
                        <c:v>6152</c:v>
                      </c:pt>
                      <c:pt idx="2">
                        <c:v>2876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E4-4D6E-8A88-BEE7FA29E4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E4-4D6E-8A88-BEE7FA29E4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E4-4D6E-8A88-BEE7FA29E4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E4-4D6E-8A88-BEE7FA29E4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4-4D6E-8A88-BEE7FA29E4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E4-4D6E-8A88-BEE7FA29E4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E4-4D6E-8A88-BEE7FA29E4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4-4D6E-8A88-BEE7FA29E4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4-4D6E-8A88-BEE7FA29E4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4-4D6E-8A88-BEE7FA29E4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4-4D6E-8A88-BEE7FA29E4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E4-4D6E-8A88-BEE7FA29E4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E4-4D6E-8A88-BEE7FA29E4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E4-4D6E-8A88-BEE7FA29E4B0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E4-4D6E-8A88-BEE7FA29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3A-48D9-899A-F52E472B129E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A-48D9-899A-F52E472B129E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3A-48D9-899A-F52E472B129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A-48D9-899A-F52E472B129E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3A-48D9-899A-F52E472B12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3A-48D9-899A-F52E472B129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3A-48D9-899A-F52E472B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3A-48D9-899A-F52E472B12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3A-48D9-899A-F52E472B12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3A-48D9-899A-F52E472B12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3A-48D9-899A-F52E472B12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3A-48D9-899A-F52E472B12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3A-48D9-899A-F52E472B12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3A-48D9-899A-F52E472B12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3A-48D9-899A-F52E472B12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3A-48D9-899A-F52E472B12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3A-48D9-899A-F52E472B12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3A-48D9-899A-F52E472B12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3A-48D9-899A-F52E472B12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3A-48D9-899A-F52E472B12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3A-48D9-899A-F52E472B12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3A-48D9-899A-F52E472B129E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3A-48D9-899A-F52E472B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ED-4BDD-9FFE-68AC9867CCC9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D-4BDD-9FFE-68AC9867CCC9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ED-4BDD-9FFE-68AC9867CC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ED-4BDD-9FFE-68AC9867CCC9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ED-4BDD-9FFE-68AC9867CC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ED-4BDD-9FFE-68AC9867CC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">
                  <c:v>13859</c:v>
                </c:pt>
                <c:pt idx="2">
                  <c:v>13581</c:v>
                </c:pt>
                <c:pt idx="3">
                  <c:v>13460</c:v>
                </c:pt>
                <c:pt idx="4">
                  <c:v>11123</c:v>
                </c:pt>
                <c:pt idx="5">
                  <c:v>10341</c:v>
                </c:pt>
                <c:pt idx="6">
                  <c:v>11093</c:v>
                </c:pt>
                <c:pt idx="7">
                  <c:v>11617</c:v>
                </c:pt>
                <c:pt idx="12">
                  <c:v>97731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ED-4BDD-9FFE-68AC9867C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ED-4BDD-9FFE-68AC9867CC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ED-4BDD-9FFE-68AC9867CC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ED-4BDD-9FFE-68AC9867CC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ED-4BDD-9FFE-68AC9867CC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ED-4BDD-9FFE-68AC9867CC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ED-4BDD-9FFE-68AC9867CC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ED-4BDD-9FFE-68AC9867CC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ED-4BDD-9FFE-68AC9867CC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ED-4BDD-9FFE-68AC9867CC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ED-4BDD-9FFE-68AC9867CC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ED-4BDD-9FFE-68AC9867CC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ED-4BDD-9FFE-68AC9867CC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ED-4BDD-9FFE-68AC9867CC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ED-4BDD-9FFE-68AC9867CC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ED-4BDD-9FFE-68AC9867CCC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">
                  <c:v>-0.33261099874795341</c:v>
                </c:pt>
                <c:pt idx="2">
                  <c:v>-0.26166141132978149</c:v>
                </c:pt>
                <c:pt idx="3">
                  <c:v>-5.8477895914941236E-2</c:v>
                </c:pt>
                <c:pt idx="4">
                  <c:v>-0.12472458293988042</c:v>
                </c:pt>
                <c:pt idx="5">
                  <c:v>0.15943491422805245</c:v>
                </c:pt>
                <c:pt idx="6">
                  <c:v>-0.12467450485283671</c:v>
                </c:pt>
                <c:pt idx="7">
                  <c:v>-0.28356460067838418</c:v>
                </c:pt>
                <c:pt idx="12">
                  <c:v>-0.16478510934682467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ED-4BDD-9FFE-68AC9867C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B-48D6-A63B-D12FB7E710B6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B-48D6-A63B-D12FB7E710B6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4B-48D6-A63B-D12FB7E710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B-48D6-A63B-D12FB7E710B6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4B-48D6-A63B-D12FB7E710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4B-48D6-A63B-D12FB7E710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5">
                  <c:v>5.7150620638547522</c:v>
                </c:pt>
                <c:pt idx="6">
                  <c:v>6.1261570106273568</c:v>
                </c:pt>
                <c:pt idx="7">
                  <c:v>6.431723969763472</c:v>
                </c:pt>
                <c:pt idx="12">
                  <c:v>5.8826064215957974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4B-48D6-A63B-D12FB7E71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4B-48D6-A63B-D12FB7E710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4B-48D6-A63B-D12FB7E710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4B-48D6-A63B-D12FB7E710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4B-48D6-A63B-D12FB7E710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4B-48D6-A63B-D12FB7E710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4B-48D6-A63B-D12FB7E710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4B-48D6-A63B-D12FB7E710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4B-48D6-A63B-D12FB7E710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4B-48D6-A63B-D12FB7E710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4B-48D6-A63B-D12FB7E710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4B-48D6-A63B-D12FB7E710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4B-48D6-A63B-D12FB7E710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4B-48D6-A63B-D12FB7E710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4B-48D6-A63B-D12FB7E710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4B-48D6-A63B-D12FB7E710B6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5">
                  <c:v>0.82393780349972268</c:v>
                </c:pt>
                <c:pt idx="6">
                  <c:v>0.22121991117328577</c:v>
                </c:pt>
                <c:pt idx="7">
                  <c:v>-0.28256744740219641</c:v>
                </c:pt>
                <c:pt idx="12">
                  <c:v>-0.15063935654311944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4B-48D6-A63B-D12FB7E71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7-4B89-9149-B2AA50CCF2E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7-4B89-9149-B2AA50CCF2E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17-4B89-9149-B2AA50CCF2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17-4B89-9149-B2AA50CCF2E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7-4B89-9149-B2AA50CCF2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17-4B89-9149-B2AA50CCF2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">
                  <c:v>4.082027168234065</c:v>
                </c:pt>
                <c:pt idx="2">
                  <c:v>4.294401544401544</c:v>
                </c:pt>
                <c:pt idx="3">
                  <c:v>3.906801007556675</c:v>
                </c:pt>
                <c:pt idx="4">
                  <c:v>3.4609045611345342</c:v>
                </c:pt>
                <c:pt idx="5">
                  <c:v>4.0372522214627482</c:v>
                </c:pt>
                <c:pt idx="6">
                  <c:v>4.6951162427835857</c:v>
                </c:pt>
                <c:pt idx="7">
                  <c:v>5.3672446208481306</c:v>
                </c:pt>
                <c:pt idx="12">
                  <c:v>4.3280097471022128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17-4B89-9149-B2AA50CCF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17-4B89-9149-B2AA50CCF2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17-4B89-9149-B2AA50CCF2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17-4B89-9149-B2AA50CCF2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17-4B89-9149-B2AA50CCF2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17-4B89-9149-B2AA50CCF2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17-4B89-9149-B2AA50CCF2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17-4B89-9149-B2AA50CCF2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17-4B89-9149-B2AA50CCF2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17-4B89-9149-B2AA50CCF2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17-4B89-9149-B2AA50CCF2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17-4B89-9149-B2AA50CCF2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17-4B89-9149-B2AA50CCF2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17-4B89-9149-B2AA50CCF2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17-4B89-9149-B2AA50CCF2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17-4B89-9149-B2AA50CCF2E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">
                  <c:v>0.28059898916238124</c:v>
                </c:pt>
                <c:pt idx="2">
                  <c:v>0.2309400059400053</c:v>
                </c:pt>
                <c:pt idx="3">
                  <c:v>-2.1970396752313759</c:v>
                </c:pt>
                <c:pt idx="4">
                  <c:v>-0.70469853542368321</c:v>
                </c:pt>
                <c:pt idx="5">
                  <c:v>-3.1553832348911293E-2</c:v>
                </c:pt>
                <c:pt idx="6">
                  <c:v>-0.24242862440952262</c:v>
                </c:pt>
                <c:pt idx="7">
                  <c:v>1.3459656168866143</c:v>
                </c:pt>
                <c:pt idx="12">
                  <c:v>-3.2474395593435901E-3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17-4B89-9149-B2AA50CCF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D-426C-9A91-E2D3BA2804FE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D-426C-9A91-E2D3BA2804FE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AD-426C-9A91-E2D3BA2804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D-426C-9A91-E2D3BA2804FE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D-426C-9A91-E2D3BA2804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AD-426C-9A91-E2D3BA2804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">
                  <c:v>4.4253915910964547</c:v>
                </c:pt>
                <c:pt idx="2">
                  <c:v>4.3775587566338139</c:v>
                </c:pt>
                <c:pt idx="3">
                  <c:v>4.3886435331230285</c:v>
                </c:pt>
                <c:pt idx="4">
                  <c:v>4.7421434327155518</c:v>
                </c:pt>
                <c:pt idx="5">
                  <c:v>5.10387323943662</c:v>
                </c:pt>
                <c:pt idx="6">
                  <c:v>6.0305182846619312</c:v>
                </c:pt>
                <c:pt idx="7">
                  <c:v>6.2784356926466538</c:v>
                </c:pt>
                <c:pt idx="12">
                  <c:v>5.3025100453999894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AD-426C-9A91-E2D3BA280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AD-426C-9A91-E2D3BA2804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AD-426C-9A91-E2D3BA2804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AD-426C-9A91-E2D3BA2804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AD-426C-9A91-E2D3BA2804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AD-426C-9A91-E2D3BA2804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AD-426C-9A91-E2D3BA2804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AD-426C-9A91-E2D3BA2804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AD-426C-9A91-E2D3BA2804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AD-426C-9A91-E2D3BA2804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AD-426C-9A91-E2D3BA2804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AD-426C-9A91-E2D3BA2804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AD-426C-9A91-E2D3BA2804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AD-426C-9A91-E2D3BA2804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AD-426C-9A91-E2D3BA2804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AD-426C-9A91-E2D3BA2804FE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">
                  <c:v>4.9396896136242319E-2</c:v>
                </c:pt>
                <c:pt idx="2">
                  <c:v>-0.40297441137610512</c:v>
                </c:pt>
                <c:pt idx="3">
                  <c:v>-1.8662407470092228</c:v>
                </c:pt>
                <c:pt idx="4">
                  <c:v>-1.6289699073045085</c:v>
                </c:pt>
                <c:pt idx="5">
                  <c:v>-0.80455890812596209</c:v>
                </c:pt>
                <c:pt idx="6">
                  <c:v>-0.17377787621558216</c:v>
                </c:pt>
                <c:pt idx="7">
                  <c:v>0.42119137446483546</c:v>
                </c:pt>
                <c:pt idx="12">
                  <c:v>-0.50754897758129935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AD-426C-9A91-E2D3BA280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26-4CB3-856D-BE0D51B1E20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6-4CB3-856D-BE0D51B1E20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26-4CB3-856D-BE0D51B1E2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26-4CB3-856D-BE0D51B1E20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26-4CB3-856D-BE0D51B1E2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26-4CB3-856D-BE0D51B1E2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">
                  <c:v>3.4878744650499285</c:v>
                </c:pt>
                <c:pt idx="2">
                  <c:v>4.1487383798140769</c:v>
                </c:pt>
                <c:pt idx="3">
                  <c:v>1.9975000000000001</c:v>
                </c:pt>
                <c:pt idx="4">
                  <c:v>2.2986111111111112</c:v>
                </c:pt>
                <c:pt idx="5">
                  <c:v>2.5499181669394435</c:v>
                </c:pt>
                <c:pt idx="6">
                  <c:v>2.7488496932515338</c:v>
                </c:pt>
                <c:pt idx="7">
                  <c:v>2.5051903114186853</c:v>
                </c:pt>
                <c:pt idx="12">
                  <c:v>2.6614011601963408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26-4CB3-856D-BE0D51B1E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26-4CB3-856D-BE0D51B1E2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26-4CB3-856D-BE0D51B1E2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26-4CB3-856D-BE0D51B1E2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26-4CB3-856D-BE0D51B1E2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26-4CB3-856D-BE0D51B1E2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26-4CB3-856D-BE0D51B1E2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26-4CB3-856D-BE0D51B1E2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26-4CB3-856D-BE0D51B1E2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26-4CB3-856D-BE0D51B1E2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26-4CB3-856D-BE0D51B1E2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26-4CB3-856D-BE0D51B1E2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26-4CB3-856D-BE0D51B1E2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26-4CB3-856D-BE0D51B1E2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26-4CB3-856D-BE0D51B1E2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26-4CB3-856D-BE0D51B1E20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">
                  <c:v>9.2656462236988979E-2</c:v>
                </c:pt>
                <c:pt idx="2">
                  <c:v>2.5620146110774602</c:v>
                </c:pt>
                <c:pt idx="3">
                  <c:v>-1.4333510638297873</c:v>
                </c:pt>
                <c:pt idx="4">
                  <c:v>-1.2856585518102372</c:v>
                </c:pt>
                <c:pt idx="5">
                  <c:v>-1.0218155461257044</c:v>
                </c:pt>
                <c:pt idx="6">
                  <c:v>-0.79660485220301158</c:v>
                </c:pt>
                <c:pt idx="7">
                  <c:v>-0.65712901072785046</c:v>
                </c:pt>
                <c:pt idx="12">
                  <c:v>-0.75764756549891077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26-4CB3-856D-BE0D51B1E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C6-4D6F-BC00-1839CF86ABD6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D6F-BC00-1839CF86ABD6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C6-4D6F-BC00-1839CF86AB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C6-4D6F-BC00-1839CF86ABD6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C6-4D6F-BC00-1839CF86AB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C6-4D6F-BC00-1839CF86AB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">
                  <c:v>6.0686196695288261</c:v>
                </c:pt>
                <c:pt idx="2">
                  <c:v>6.2842942345924451</c:v>
                </c:pt>
                <c:pt idx="3">
                  <c:v>5.8513372956909357</c:v>
                </c:pt>
                <c:pt idx="4">
                  <c:v>6.0168120111480716</c:v>
                </c:pt>
                <c:pt idx="5">
                  <c:v>6.6645392128420848</c:v>
                </c:pt>
                <c:pt idx="6">
                  <c:v>6.9529432975750476</c:v>
                </c:pt>
                <c:pt idx="7">
                  <c:v>6.8703623999311354</c:v>
                </c:pt>
                <c:pt idx="12">
                  <c:v>6.3656669838638713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C6-4D6F-BC00-1839CF86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C6-4D6F-BC00-1839CF86AB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C6-4D6F-BC00-1839CF86AB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C6-4D6F-BC00-1839CF86AB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C6-4D6F-BC00-1839CF86AB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C6-4D6F-BC00-1839CF86AB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C6-4D6F-BC00-1839CF86AB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C6-4D6F-BC00-1839CF86AB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C6-4D6F-BC00-1839CF86AB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C6-4D6F-BC00-1839CF86AB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6-4D6F-BC00-1839CF86AB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6-4D6F-BC00-1839CF86AB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6-4D6F-BC00-1839CF86AB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6-4D6F-BC00-1839CF86AB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6-4D6F-BC00-1839CF86AB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6-4D6F-BC00-1839CF86ABD6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">
                  <c:v>-0.27814908709257402</c:v>
                </c:pt>
                <c:pt idx="2">
                  <c:v>-0.27458366037330428</c:v>
                </c:pt>
                <c:pt idx="3">
                  <c:v>-1.2223896209290981</c:v>
                </c:pt>
                <c:pt idx="4">
                  <c:v>-0.66913384972696743</c:v>
                </c:pt>
                <c:pt idx="5">
                  <c:v>1.1154866284716398</c:v>
                </c:pt>
                <c:pt idx="6">
                  <c:v>0.72900263632672413</c:v>
                </c:pt>
                <c:pt idx="7">
                  <c:v>-1.3112595550488209</c:v>
                </c:pt>
                <c:pt idx="12">
                  <c:v>-0.27475758434649844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C6-4D6F-BC00-1839CF86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89-4A3C-8E02-1497DD971F9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9-4A3C-8E02-1497DD971F9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89-4A3C-8E02-1497DD971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9-4A3C-8E02-1497DD971F9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89-4A3C-8E02-1497DD971F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89-4A3C-8E02-1497DD971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">
                  <c:v>5.5155934833204032</c:v>
                </c:pt>
                <c:pt idx="2">
                  <c:v>5.7580746315459388</c:v>
                </c:pt>
                <c:pt idx="3">
                  <c:v>5.7282608695652177</c:v>
                </c:pt>
                <c:pt idx="4">
                  <c:v>5.9487570535305778</c:v>
                </c:pt>
                <c:pt idx="5">
                  <c:v>6.7218453188602441</c:v>
                </c:pt>
                <c:pt idx="6">
                  <c:v>6.7674786459981018</c:v>
                </c:pt>
                <c:pt idx="7">
                  <c:v>6.4309696092619388</c:v>
                </c:pt>
                <c:pt idx="12">
                  <c:v>6.084295042512478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89-4A3C-8E02-1497DD971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89-4A3C-8E02-1497DD971F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89-4A3C-8E02-1497DD971F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89-4A3C-8E02-1497DD971F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89-4A3C-8E02-1497DD971F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89-4A3C-8E02-1497DD971F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89-4A3C-8E02-1497DD971F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89-4A3C-8E02-1497DD971F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89-4A3C-8E02-1497DD971F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89-4A3C-8E02-1497DD971F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89-4A3C-8E02-1497DD971F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89-4A3C-8E02-1497DD971F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89-4A3C-8E02-1497DD971F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89-4A3C-8E02-1497DD971F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89-4A3C-8E02-1497DD971F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89-4A3C-8E02-1497DD971F9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">
                  <c:v>-0.22618557411254159</c:v>
                </c:pt>
                <c:pt idx="2">
                  <c:v>-0.13260945233168275</c:v>
                </c:pt>
                <c:pt idx="3">
                  <c:v>-0.91820377689942845</c:v>
                </c:pt>
                <c:pt idx="4">
                  <c:v>-0.56377617852411266</c:v>
                </c:pt>
                <c:pt idx="5">
                  <c:v>0.81510398782427629</c:v>
                </c:pt>
                <c:pt idx="6">
                  <c:v>0.73151396150056858</c:v>
                </c:pt>
                <c:pt idx="7">
                  <c:v>-2.0304139491365456</c:v>
                </c:pt>
                <c:pt idx="12">
                  <c:v>-0.3199103364606275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89-4A3C-8E02-1497DD971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13-4002-B949-CD56ABF996E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3-4002-B949-CD56ABF996E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13-4002-B949-CD56ABF996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3-4002-B949-CD56ABF996E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13-4002-B949-CD56ABF996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13-4002-B949-CD56ABF996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">
                  <c:v>6.8422590068159685</c:v>
                </c:pt>
                <c:pt idx="2">
                  <c:v>7.3555027711797312</c:v>
                </c:pt>
                <c:pt idx="3">
                  <c:v>6.2781818181818183</c:v>
                </c:pt>
                <c:pt idx="4">
                  <c:v>7.4332129963898916</c:v>
                </c:pt>
                <c:pt idx="5">
                  <c:v>7.3386837881219904</c:v>
                </c:pt>
                <c:pt idx="6">
                  <c:v>8.6909788867562376</c:v>
                </c:pt>
                <c:pt idx="7">
                  <c:v>8.1074681238615671</c:v>
                </c:pt>
                <c:pt idx="12">
                  <c:v>7.27492130115425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13-4002-B949-CD56ABF9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13-4002-B949-CD56ABF996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13-4002-B949-CD56ABF996E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E613-4002-B949-CD56ABF996E2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E613-4002-B949-CD56ABF996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13-4002-B949-CD56ABF996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13-4002-B949-CD56ABF996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13-4002-B949-CD56ABF996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13-4002-B949-CD56ABF996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13-4002-B949-CD56ABF996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3-4002-B949-CD56ABF996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3-4002-B949-CD56ABF996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3-4002-B949-CD56ABF996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3-4002-B949-CD56ABF996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3-4002-B949-CD56ABF996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3-4002-B949-CD56ABF996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3-4002-B949-CD56ABF996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3-4002-B949-CD56ABF996E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">
                  <c:v>-1.5373935986430887</c:v>
                </c:pt>
                <c:pt idx="2">
                  <c:v>1.7822810138575553</c:v>
                </c:pt>
                <c:pt idx="3">
                  <c:v>-5.7903461005999075</c:v>
                </c:pt>
                <c:pt idx="4">
                  <c:v>-1.7343694211925262</c:v>
                </c:pt>
                <c:pt idx="5">
                  <c:v>0.88332664526484717</c:v>
                </c:pt>
                <c:pt idx="6">
                  <c:v>1.355555689264075</c:v>
                </c:pt>
                <c:pt idx="7">
                  <c:v>-0.53223775849137489</c:v>
                </c:pt>
                <c:pt idx="12">
                  <c:v>-0.11233285344248767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13-4002-B949-CD56ABF9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6A-49FC-B5C5-6BD5849DA51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6A-49FC-B5C5-6BD5849DA51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6A-49FC-B5C5-6BD5849DA5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6A-49FC-B5C5-6BD5849DA51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6A-49FC-B5C5-6BD5849DA5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6A-49FC-B5C5-6BD5849DA5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">
                  <c:v>6.4013086150490732</c:v>
                </c:pt>
                <c:pt idx="2">
                  <c:v>6.2750000000000004</c:v>
                </c:pt>
                <c:pt idx="3">
                  <c:v>6.08</c:v>
                </c:pt>
                <c:pt idx="4">
                  <c:v>6.1149542217700912</c:v>
                </c:pt>
                <c:pt idx="5">
                  <c:v>6.4898218829516541</c:v>
                </c:pt>
                <c:pt idx="6">
                  <c:v>7.2997481108312341</c:v>
                </c:pt>
                <c:pt idx="7">
                  <c:v>8.6292808219178081</c:v>
                </c:pt>
                <c:pt idx="12">
                  <c:v>6.8898583893577454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6A-49FC-B5C5-6BD5849D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6A-49FC-B5C5-6BD5849DA5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6A-49FC-B5C5-6BD5849DA5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6A-49FC-B5C5-6BD5849DA5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6A-49FC-B5C5-6BD5849DA5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6A-49FC-B5C5-6BD5849DA5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6A-49FC-B5C5-6BD5849DA5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6A-49FC-B5C5-6BD5849DA5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6A-49FC-B5C5-6BD5849DA5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6A-49FC-B5C5-6BD5849DA5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6A-49FC-B5C5-6BD5849DA5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6A-49FC-B5C5-6BD5849DA5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6A-49FC-B5C5-6BD5849DA5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6A-49FC-B5C5-6BD5849DA5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6A-49FC-B5C5-6BD5849DA5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6A-49FC-B5C5-6BD5849DA51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">
                  <c:v>9.2353391168476406E-2</c:v>
                </c:pt>
                <c:pt idx="2">
                  <c:v>-1.9725195822454307</c:v>
                </c:pt>
                <c:pt idx="3">
                  <c:v>-0.4973298083278257</c:v>
                </c:pt>
                <c:pt idx="4">
                  <c:v>-1.3124991195905347</c:v>
                </c:pt>
                <c:pt idx="5">
                  <c:v>0.39256502509629243</c:v>
                </c:pt>
                <c:pt idx="6">
                  <c:v>0.90486490727172342</c:v>
                </c:pt>
                <c:pt idx="7">
                  <c:v>-0.52338690127289489</c:v>
                </c:pt>
                <c:pt idx="12">
                  <c:v>-0.38224834349984071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6A-49FC-B5C5-6BD5849D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C5-4A3D-B010-847DC0C0F99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5-4A3D-B010-847DC0C0F99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C5-4A3D-B010-847DC0C0F9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5-4A3D-B010-847DC0C0F99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C5-4A3D-B010-847DC0C0F9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C5-4A3D-B010-847DC0C0F9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5">
                  <c:v>6.453125</c:v>
                </c:pt>
                <c:pt idx="6">
                  <c:v>7.4974874371859297</c:v>
                </c:pt>
                <c:pt idx="7">
                  <c:v>7.6410256410256414</c:v>
                </c:pt>
                <c:pt idx="12">
                  <c:v>6.6918635170603675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C5-4A3D-B010-847DC0C0F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C5-4A3D-B010-847DC0C0F9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C5-4A3D-B010-847DC0C0F9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C5-4A3D-B010-847DC0C0F9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C5-4A3D-B010-847DC0C0F9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C5-4A3D-B010-847DC0C0F9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C5-4A3D-B010-847DC0C0F9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C5-4A3D-B010-847DC0C0F9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C5-4A3D-B010-847DC0C0F9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C5-4A3D-B010-847DC0C0F9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C5-4A3D-B010-847DC0C0F9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C5-4A3D-B010-847DC0C0F9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C5-4A3D-B010-847DC0C0F9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C5-4A3D-B010-847DC0C0F9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C5-4A3D-B010-847DC0C0F9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C5-4A3D-B010-847DC0C0F99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5">
                  <c:v>0.66081730769230784</c:v>
                </c:pt>
                <c:pt idx="6">
                  <c:v>0.77538217402803511</c:v>
                </c:pt>
                <c:pt idx="7">
                  <c:v>-0.53330849941019398</c:v>
                </c:pt>
                <c:pt idx="12">
                  <c:v>-6.4573504512352997E-2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C5-4A3D-B010-847DC0C0F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7-410B-AD7F-86EF6E772DB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7-410B-AD7F-86EF6E772DB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7-410B-AD7F-86EF6E772D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7-410B-AD7F-86EF6E772DB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7-410B-AD7F-86EF6E772D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B7-410B-AD7F-86EF6E772D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">
                  <c:v>6.8988549618320612</c:v>
                </c:pt>
                <c:pt idx="2">
                  <c:v>6.4636871508379885</c:v>
                </c:pt>
                <c:pt idx="3">
                  <c:v>6.9722222222222223</c:v>
                </c:pt>
                <c:pt idx="4">
                  <c:v>6.0145985401459852</c:v>
                </c:pt>
                <c:pt idx="5">
                  <c:v>7.2442244224422438</c:v>
                </c:pt>
                <c:pt idx="6">
                  <c:v>7.7444668008048287</c:v>
                </c:pt>
                <c:pt idx="7">
                  <c:v>9.1486486486486491</c:v>
                </c:pt>
                <c:pt idx="12">
                  <c:v>6.993744668751777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B7-410B-AD7F-86EF6E77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B7-410B-AD7F-86EF6E772D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B7-410B-AD7F-86EF6E772D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B7-410B-AD7F-86EF6E772D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B7-410B-AD7F-86EF6E772D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B7-410B-AD7F-86EF6E772D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B7-410B-AD7F-86EF6E772D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B7-410B-AD7F-86EF6E772D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B7-410B-AD7F-86EF6E772D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B7-410B-AD7F-86EF6E772D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B7-410B-AD7F-86EF6E772D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B7-410B-AD7F-86EF6E772D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B7-410B-AD7F-86EF6E772D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B7-410B-AD7F-86EF6E772D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B7-410B-AD7F-86EF6E772D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B7-410B-AD7F-86EF6E772DB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">
                  <c:v>0.90547747838835235</c:v>
                </c:pt>
                <c:pt idx="2">
                  <c:v>-1.6703708201765037</c:v>
                </c:pt>
                <c:pt idx="3">
                  <c:v>0.75435729847494581</c:v>
                </c:pt>
                <c:pt idx="4">
                  <c:v>-0.87716975253694152</c:v>
                </c:pt>
                <c:pt idx="5">
                  <c:v>-2.1961425500348195</c:v>
                </c:pt>
                <c:pt idx="6">
                  <c:v>-0.1426299733887193</c:v>
                </c:pt>
                <c:pt idx="7">
                  <c:v>-1.5117927774973605</c:v>
                </c:pt>
                <c:pt idx="12">
                  <c:v>-0.39226997807080721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B7-410B-AD7F-86EF6E77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3-4E64-AFE0-1335D0947DC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3-4E64-AFE0-1335D0947DC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F3-4E64-AFE0-1335D0947D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F3-4E64-AFE0-1335D0947DC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F3-4E64-AFE0-1335D0947D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F3-4E64-AFE0-1335D0947D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">
                  <c:v>6445</c:v>
                </c:pt>
                <c:pt idx="2">
                  <c:v>6378</c:v>
                </c:pt>
                <c:pt idx="3">
                  <c:v>6900</c:v>
                </c:pt>
                <c:pt idx="4">
                  <c:v>6557</c:v>
                </c:pt>
                <c:pt idx="5">
                  <c:v>5896</c:v>
                </c:pt>
                <c:pt idx="6">
                  <c:v>6322</c:v>
                </c:pt>
                <c:pt idx="7">
                  <c:v>6910</c:v>
                </c:pt>
                <c:pt idx="12">
                  <c:v>50691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F3-4E64-AFE0-1335D0947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F3-4E64-AFE0-1335D0947D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F3-4E64-AFE0-1335D0947D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F3-4E64-AFE0-1335D0947D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F3-4E64-AFE0-1335D0947D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F3-4E64-AFE0-1335D0947D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F3-4E64-AFE0-1335D0947D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F3-4E64-AFE0-1335D0947D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F3-4E64-AFE0-1335D0947D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F3-4E64-AFE0-1335D0947D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F3-4E64-AFE0-1335D0947D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F3-4E64-AFE0-1335D0947D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F3-4E64-AFE0-1335D0947D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F3-4E64-AFE0-1335D0947D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F3-4E64-AFE0-1335D0947D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F3-4E64-AFE0-1335D0947DC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">
                  <c:v>-2.3336869222609469E-2</c:v>
                </c:pt>
                <c:pt idx="2">
                  <c:v>9.6253007906497157E-2</c:v>
                </c:pt>
                <c:pt idx="3">
                  <c:v>0.1241446725317692</c:v>
                </c:pt>
                <c:pt idx="4">
                  <c:v>0.2451576148879604</c:v>
                </c:pt>
                <c:pt idx="5">
                  <c:v>0.2698686194270945</c:v>
                </c:pt>
                <c:pt idx="6">
                  <c:v>-0.17917424045702413</c:v>
                </c:pt>
                <c:pt idx="7">
                  <c:v>-0.18147358445865913</c:v>
                </c:pt>
                <c:pt idx="12">
                  <c:v>-8.488997555012201E-3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F3-4E64-AFE0-1335D0947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F4-407B-9AAB-4039B404E0A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4-407B-9AAB-4039B404E0A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F4-407B-9AAB-4039B404E0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4-407B-9AAB-4039B404E0A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F4-407B-9AAB-4039B404E0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F4-407B-9AAB-4039B404E0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5">
                  <c:v>6.453125</c:v>
                </c:pt>
                <c:pt idx="6">
                  <c:v>7.4974874371859297</c:v>
                </c:pt>
                <c:pt idx="7">
                  <c:v>7.6410256410256414</c:v>
                </c:pt>
                <c:pt idx="12">
                  <c:v>6.6918635170603675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F4-407B-9AAB-4039B404E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F4-407B-9AAB-4039B404E0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F4-407B-9AAB-4039B404E0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F4-407B-9AAB-4039B404E0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F4-407B-9AAB-4039B404E0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F4-407B-9AAB-4039B404E0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F4-407B-9AAB-4039B404E0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F4-407B-9AAB-4039B404E0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F4-407B-9AAB-4039B404E0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F4-407B-9AAB-4039B404E0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F4-407B-9AAB-4039B404E0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F4-407B-9AAB-4039B404E0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F4-407B-9AAB-4039B404E0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F4-407B-9AAB-4039B404E0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F4-407B-9AAB-4039B404E0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F4-407B-9AAB-4039B404E0A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5">
                  <c:v>0.66081730769230784</c:v>
                </c:pt>
                <c:pt idx="6">
                  <c:v>0.77538217402803511</c:v>
                </c:pt>
                <c:pt idx="7">
                  <c:v>-0.53330849941019398</c:v>
                </c:pt>
                <c:pt idx="12">
                  <c:v>-6.4573504512352997E-2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F4-407B-9AAB-4039B404E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5D-42AC-B3B8-291DC58FC64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D-42AC-B3B8-291DC58FC64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5D-42AC-B3B8-291DC58FC6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5D-42AC-B3B8-291DC58FC64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5D-42AC-B3B8-291DC58FC6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5D-42AC-B3B8-291DC58FC6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">
                  <c:v>6.7122969837587005</c:v>
                </c:pt>
                <c:pt idx="2">
                  <c:v>7.5135135135135132</c:v>
                </c:pt>
                <c:pt idx="3">
                  <c:v>7.9359605911330053</c:v>
                </c:pt>
                <c:pt idx="4">
                  <c:v>0</c:v>
                </c:pt>
                <c:pt idx="5">
                  <c:v>5.6923076923076925</c:v>
                </c:pt>
                <c:pt idx="6">
                  <c:v>9.3125</c:v>
                </c:pt>
                <c:pt idx="7">
                  <c:v>4</c:v>
                </c:pt>
                <c:pt idx="12">
                  <c:v>7.4903100775193803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5D-42AC-B3B8-291DC58FC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5D-42AC-B3B8-291DC58FC6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5D-42AC-B3B8-291DC58FC6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5D-42AC-B3B8-291DC58FC6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5D-42AC-B3B8-291DC58FC6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5D-42AC-B3B8-291DC58FC6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5D-42AC-B3B8-291DC58FC6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5D-42AC-B3B8-291DC58FC6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5D-42AC-B3B8-291DC58FC6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5D-42AC-B3B8-291DC58FC6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5D-42AC-B3B8-291DC58FC6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5D-42AC-B3B8-291DC58FC6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5D-42AC-B3B8-291DC58FC6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5D-42AC-B3B8-291DC58FC6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5D-42AC-B3B8-291DC58FC6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5D-42AC-B3B8-291DC58FC64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">
                  <c:v>-0.67415220068295589</c:v>
                </c:pt>
                <c:pt idx="2">
                  <c:v>-0.62608762608762714</c:v>
                </c:pt>
                <c:pt idx="3">
                  <c:v>-2.6810606854627395</c:v>
                </c:pt>
                <c:pt idx="4">
                  <c:v>0</c:v>
                </c:pt>
                <c:pt idx="5">
                  <c:v>4.6923076923076925</c:v>
                </c:pt>
                <c:pt idx="6">
                  <c:v>0</c:v>
                </c:pt>
                <c:pt idx="7">
                  <c:v>0</c:v>
                </c:pt>
                <c:pt idx="12">
                  <c:v>-0.33008703439397724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5D-42AC-B3B8-291DC58FC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E-4903-BD4F-AF087E13DF4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FE-4903-BD4F-AF087E13DF4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FE-4903-BD4F-AF087E13DF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FE-4903-BD4F-AF087E13DF4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FE-4903-BD4F-AF087E13DF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FE-4903-BD4F-AF087E13DF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">
                  <c:v>7.691235059760956</c:v>
                </c:pt>
                <c:pt idx="2">
                  <c:v>7.5437500000000002</c:v>
                </c:pt>
                <c:pt idx="3">
                  <c:v>8.3541666666666661</c:v>
                </c:pt>
                <c:pt idx="4">
                  <c:v>8.5</c:v>
                </c:pt>
                <c:pt idx="5">
                  <c:v>8.387755102040817</c:v>
                </c:pt>
                <c:pt idx="6">
                  <c:v>10.818181818181818</c:v>
                </c:pt>
                <c:pt idx="7">
                  <c:v>6.8421052631578947</c:v>
                </c:pt>
                <c:pt idx="12">
                  <c:v>7.9753539590980598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FE-4903-BD4F-AF087E13D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FE-4903-BD4F-AF087E13DF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FE-4903-BD4F-AF087E13DF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FE-4903-BD4F-AF087E13DF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FE-4903-BD4F-AF087E13DF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FE-4903-BD4F-AF087E13DF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FE-4903-BD4F-AF087E13DF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FE-4903-BD4F-AF087E13DF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FE-4903-BD4F-AF087E13DF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FE-4903-BD4F-AF087E13DF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FE-4903-BD4F-AF087E13DF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FE-4903-BD4F-AF087E13DF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FE-4903-BD4F-AF087E13DF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FE-4903-BD4F-AF087E13DF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FE-4903-BD4F-AF087E13DF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FE-4903-BD4F-AF087E13DF4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">
                  <c:v>-0.60087020339693886</c:v>
                </c:pt>
                <c:pt idx="2">
                  <c:v>1.3937499999999998</c:v>
                </c:pt>
                <c:pt idx="3">
                  <c:v>-1.0480072463768124</c:v>
                </c:pt>
                <c:pt idx="4">
                  <c:v>1.3636363636363633</c:v>
                </c:pt>
                <c:pt idx="5">
                  <c:v>-68.612244897959187</c:v>
                </c:pt>
                <c:pt idx="6">
                  <c:v>0</c:v>
                </c:pt>
                <c:pt idx="7">
                  <c:v>0</c:v>
                </c:pt>
                <c:pt idx="12">
                  <c:v>0.78339783478361724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FE-4903-BD4F-AF087E13D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8-468F-A546-24AEAB1AAF5B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8-468F-A546-24AEAB1AAF5B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8-468F-A546-24AEAB1AAF5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8-468F-A546-24AEAB1AAF5B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8-468F-A546-24AEAB1AAF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28-468F-A546-24AEAB1AAF5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5">
                  <c:v>5.7150620638547522</c:v>
                </c:pt>
                <c:pt idx="6">
                  <c:v>6.1261570106273568</c:v>
                </c:pt>
                <c:pt idx="7">
                  <c:v>6.431723969763472</c:v>
                </c:pt>
                <c:pt idx="12">
                  <c:v>5.8826064215957974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28-468F-A546-24AEAB1AA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28-468F-A546-24AEAB1AAF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28-468F-A546-24AEAB1AAF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28-468F-A546-24AEAB1AAF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28-468F-A546-24AEAB1AAF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28-468F-A546-24AEAB1AAF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8-468F-A546-24AEAB1AAF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28-468F-A546-24AEAB1AAF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28-468F-A546-24AEAB1AAF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28-468F-A546-24AEAB1AAF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28-468F-A546-24AEAB1AAF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28-468F-A546-24AEAB1AAF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28-468F-A546-24AEAB1AAF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28-468F-A546-24AEAB1AAF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28-468F-A546-24AEAB1AAF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28-468F-A546-24AEAB1AAF5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5">
                  <c:v>0.82393780349972268</c:v>
                </c:pt>
                <c:pt idx="6">
                  <c:v>0.22121991117328577</c:v>
                </c:pt>
                <c:pt idx="7">
                  <c:v>-0.28256744740219641</c:v>
                </c:pt>
                <c:pt idx="12">
                  <c:v>-0.15063935654311944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28-468F-A546-24AEAB1AA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F-4767-9A2C-5966031A84E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F-4767-9A2C-5966031A84E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F-4767-9A2C-5966031A84E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F-4767-9A2C-5966031A84E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F-4767-9A2C-5966031A84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8F-4767-9A2C-5966031A84E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">
                  <c:v>5.8274695001967727</c:v>
                </c:pt>
                <c:pt idx="2">
                  <c:v>6.0318548387096778</c:v>
                </c:pt>
                <c:pt idx="3">
                  <c:v>5.9644048016005335</c:v>
                </c:pt>
                <c:pt idx="4">
                  <c:v>5.1536542412679776</c:v>
                </c:pt>
                <c:pt idx="5">
                  <c:v>5.6576299188945631</c:v>
                </c:pt>
                <c:pt idx="6">
                  <c:v>6.0779800755754039</c:v>
                </c:pt>
                <c:pt idx="7">
                  <c:v>6.7272516607446313</c:v>
                </c:pt>
                <c:pt idx="12">
                  <c:v>5.9469101369277269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8F-4767-9A2C-5966031A8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8F-4767-9A2C-5966031A84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8F-4767-9A2C-5966031A84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8F-4767-9A2C-5966031A84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8F-4767-9A2C-5966031A84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8F-4767-9A2C-5966031A84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F-4767-9A2C-5966031A84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8F-4767-9A2C-5966031A84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F-4767-9A2C-5966031A84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8F-4767-9A2C-5966031A84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8F-4767-9A2C-5966031A84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8F-4767-9A2C-5966031A84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8F-4767-9A2C-5966031A84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8F-4767-9A2C-5966031A84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8F-4767-9A2C-5966031A84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8F-4767-9A2C-5966031A84E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">
                  <c:v>-0.25680232577300277</c:v>
                </c:pt>
                <c:pt idx="2">
                  <c:v>-0.47218296711672636</c:v>
                </c:pt>
                <c:pt idx="3">
                  <c:v>-0.97973000923154263</c:v>
                </c:pt>
                <c:pt idx="4">
                  <c:v>-0.36662373819473348</c:v>
                </c:pt>
                <c:pt idx="5">
                  <c:v>0.8869387758805205</c:v>
                </c:pt>
                <c:pt idx="6">
                  <c:v>0.15414788277564195</c:v>
                </c:pt>
                <c:pt idx="7">
                  <c:v>-9.4665520678383963E-2</c:v>
                </c:pt>
                <c:pt idx="12">
                  <c:v>-0.15552630375023924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8F-4767-9A2C-5966031A8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94-47C4-9880-E2ED9BD3EE38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4-47C4-9880-E2ED9BD3EE38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94-47C4-9880-E2ED9BD3EE3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94-47C4-9880-E2ED9BD3EE38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94-47C4-9880-E2ED9BD3EE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94-47C4-9880-E2ED9BD3EE3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94-47C4-9880-E2ED9BD3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94-47C4-9880-E2ED9BD3EE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6.3594960120217312</c:v>
                      </c:pt>
                      <c:pt idx="1">
                        <c:v>5.3644797879390325</c:v>
                      </c:pt>
                      <c:pt idx="2">
                        <c:v>7.5818431911966986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94-47C4-9880-E2ED9BD3EE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94-47C4-9880-E2ED9BD3EE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94-47C4-9880-E2ED9BD3EE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94-47C4-9880-E2ED9BD3EE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94-47C4-9880-E2ED9BD3EE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94-47C4-9880-E2ED9BD3EE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94-47C4-9880-E2ED9BD3EE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94-47C4-9880-E2ED9BD3EE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94-47C4-9880-E2ED9BD3EE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94-47C4-9880-E2ED9BD3EE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94-47C4-9880-E2ED9BD3EE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94-47C4-9880-E2ED9BD3EE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94-47C4-9880-E2ED9BD3EE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94-47C4-9880-E2ED9BD3EE38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94-47C4-9880-E2ED9BD3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64-4A06-AA31-301EDCB3D9C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4-4A06-AA31-301EDCB3D9C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64-4A06-AA31-301EDCB3D9C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4-4A06-AA31-301EDCB3D9C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4-4A06-AA31-301EDCB3D9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64-4A06-AA31-301EDCB3D9C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64-4A06-AA31-301EDCB3D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64-4A06-AA31-301EDCB3D9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7.8219339622641506</c:v>
                      </c:pt>
                      <c:pt idx="1">
                        <c:v>7.7873417721518985</c:v>
                      </c:pt>
                      <c:pt idx="2">
                        <c:v>9.5231788079470192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64-4A06-AA31-301EDCB3D9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64-4A06-AA31-301EDCB3D9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64-4A06-AA31-301EDCB3D9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64-4A06-AA31-301EDCB3D9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64-4A06-AA31-301EDCB3D9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64-4A06-AA31-301EDCB3D9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64-4A06-AA31-301EDCB3D9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64-4A06-AA31-301EDCB3D9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64-4A06-AA31-301EDCB3D9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64-4A06-AA31-301EDCB3D9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64-4A06-AA31-301EDCB3D9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64-4A06-AA31-301EDCB3D9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64-4A06-AA31-301EDCB3D9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64-4A06-AA31-301EDCB3D9C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64-4A06-AA31-301EDCB3D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7-4AD3-B5E1-2642C3897EE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7-4AD3-B5E1-2642C3897EE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7-4AD3-B5E1-2642C3897E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7-4AD3-B5E1-2642C3897EE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7-4AD3-B5E1-2642C3897E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B7-4AD3-B5E1-2642C3897E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B7-4AD3-B5E1-2642C3897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B7-4AD3-B5E1-2642C3897E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B7-4AD3-B5E1-2642C3897E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B7-4AD3-B5E1-2642C3897E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B7-4AD3-B5E1-2642C3897E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B7-4AD3-B5E1-2642C3897E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7-4AD3-B5E1-2642C3897E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7-4AD3-B5E1-2642C3897E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7-4AD3-B5E1-2642C3897E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7-4AD3-B5E1-2642C3897E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7-4AD3-B5E1-2642C3897E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7-4AD3-B5E1-2642C3897E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7-4AD3-B5E1-2642C3897E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7-4AD3-B5E1-2642C3897E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7-4AD3-B5E1-2642C3897E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7-4AD3-B5E1-2642C3897EE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B7-4AD3-B5E1-2642C3897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FD-4097-A712-8BB191A3C815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D-4097-A712-8BB191A3C815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FD-4097-A712-8BB191A3C81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FD-4097-A712-8BB191A3C815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FD-4097-A712-8BB191A3C8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FD-4097-A712-8BB191A3C81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">
                  <c:v>0.71120000000000005</c:v>
                </c:pt>
                <c:pt idx="2">
                  <c:v>0.65859999999999996</c:v>
                </c:pt>
                <c:pt idx="3">
                  <c:v>0.62470000000000003</c:v>
                </c:pt>
                <c:pt idx="4">
                  <c:v>0.59389999999999998</c:v>
                </c:pt>
                <c:pt idx="5">
                  <c:v>0.66830000000000001</c:v>
                </c:pt>
                <c:pt idx="6">
                  <c:v>0.74930000000000008</c:v>
                </c:pt>
                <c:pt idx="7">
                  <c:v>0.73730000000000007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FD-4097-A712-8BB191A3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FD-4097-A712-8BB191A3C8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FD-4097-A712-8BB191A3C8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FD-4097-A712-8BB191A3C8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FD-4097-A712-8BB191A3C8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FD-4097-A712-8BB191A3C8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FD-4097-A712-8BB191A3C8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FD-4097-A712-8BB191A3C8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FD-4097-A712-8BB191A3C8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FD-4097-A712-8BB191A3C8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FD-4097-A712-8BB191A3C8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FD-4097-A712-8BB191A3C8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FD-4097-A712-8BB191A3C8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FD-4097-A712-8BB191A3C8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FD-4097-A712-8BB191A3C8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FD-4097-A712-8BB191A3C815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7.9013906447533699E-4</c:v>
                </c:pt>
                <c:pt idx="1">
                  <c:v>-0.35392441860465107</c:v>
                </c:pt>
                <c:pt idx="2">
                  <c:v>-0.318854069707312</c:v>
                </c:pt>
                <c:pt idx="3">
                  <c:v>-0.34151997470222417</c:v>
                </c:pt>
                <c:pt idx="4">
                  <c:v>-0.36454098009843783</c:v>
                </c:pt>
                <c:pt idx="5">
                  <c:v>9.9720256705611243E-2</c:v>
                </c:pt>
                <c:pt idx="6">
                  <c:v>5.0972501676729287E-3</c:v>
                </c:pt>
                <c:pt idx="7">
                  <c:v>-0.41484126984126979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FD-4097-A712-8BB191A3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3-4EDD-AFE7-FA29CED784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3-4EDD-AFE7-FA29CED7844F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3-4EDD-AFE7-FA29CED784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3-4EDD-AFE7-FA29CED7844F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3-4EDD-AFE7-FA29CED784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3-4EDD-AFE7-FA29CED78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B3-4EDD-AFE7-FA29CED784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B3-4EDD-AFE7-FA29CED784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B3-4EDD-AFE7-FA29CED784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B3-4EDD-AFE7-FA29CED784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B3-4EDD-AFE7-FA29CED784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B3-4EDD-AFE7-FA29CED784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B3-4EDD-AFE7-FA29CED784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B3-4EDD-AFE7-FA29CED784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B3-4EDD-AFE7-FA29CED784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B3-4EDD-AFE7-FA29CED784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B3-4EDD-AFE7-FA29CED784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3-4EDD-AFE7-FA29CED784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3-4EDD-AFE7-FA29CED7844F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B3-4EDD-AFE7-FA29CED78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D8-4E55-906D-24D38A3DCE2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8-4E55-906D-24D38A3DCE2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D8-4E55-906D-24D38A3DCE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D8-4E55-906D-24D38A3DCE2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D8-4E55-906D-24D38A3DCE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D8-4E55-906D-24D38A3DCE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">
                  <c:v>1027</c:v>
                </c:pt>
                <c:pt idx="2">
                  <c:v>1263</c:v>
                </c:pt>
                <c:pt idx="3">
                  <c:v>1100</c:v>
                </c:pt>
                <c:pt idx="4">
                  <c:v>554</c:v>
                </c:pt>
                <c:pt idx="5">
                  <c:v>623</c:v>
                </c:pt>
                <c:pt idx="6">
                  <c:v>521</c:v>
                </c:pt>
                <c:pt idx="7">
                  <c:v>521</c:v>
                </c:pt>
                <c:pt idx="12">
                  <c:v>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D8-4E55-906D-24D38A3DC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D8-4E55-906D-24D38A3DCE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D8-4E55-906D-24D38A3DCE2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1D8-4E55-906D-24D38A3DCE2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</c:v>
                      </c:pt>
                      <c:pt idx="1">
                        <c:v>1125</c:v>
                      </c:pt>
                      <c:pt idx="2">
                        <c:v>1581</c:v>
                      </c:pt>
                      <c:pt idx="3">
                        <c:v>1225</c:v>
                      </c:pt>
                      <c:pt idx="4">
                        <c:v>461</c:v>
                      </c:pt>
                      <c:pt idx="5">
                        <c:v>638</c:v>
                      </c:pt>
                      <c:pt idx="6">
                        <c:v>191</c:v>
                      </c:pt>
                      <c:pt idx="7">
                        <c:v>147</c:v>
                      </c:pt>
                      <c:pt idx="8">
                        <c:v>270</c:v>
                      </c:pt>
                      <c:pt idx="9">
                        <c:v>387</c:v>
                      </c:pt>
                      <c:pt idx="10">
                        <c:v>842</c:v>
                      </c:pt>
                      <c:pt idx="11">
                        <c:v>510</c:v>
                      </c:pt>
                      <c:pt idx="12">
                        <c:v>7748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1D8-4E55-906D-24D38A3DCE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D8-4E55-906D-24D38A3DCE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D8-4E55-906D-24D38A3DCE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D8-4E55-906D-24D38A3DCE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D8-4E55-906D-24D38A3DCE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D8-4E55-906D-24D38A3DCE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D8-4E55-906D-24D38A3DCE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D8-4E55-906D-24D38A3DCE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D8-4E55-906D-24D38A3DCE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D8-4E55-906D-24D38A3DCE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D8-4E55-906D-24D38A3DCE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D8-4E55-906D-24D38A3DCE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D8-4E55-906D-24D38A3DCE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D8-4E55-906D-24D38A3DCE2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">
                  <c:v>-0.15053763440860213</c:v>
                </c:pt>
                <c:pt idx="2">
                  <c:v>-0.33943514644351469</c:v>
                </c:pt>
                <c:pt idx="3">
                  <c:v>1.7918781725888326</c:v>
                </c:pt>
                <c:pt idx="4">
                  <c:v>0.5219780219780219</c:v>
                </c:pt>
                <c:pt idx="5">
                  <c:v>0.390625</c:v>
                </c:pt>
                <c:pt idx="6">
                  <c:v>-0.18338557993730409</c:v>
                </c:pt>
                <c:pt idx="7">
                  <c:v>0.27696078431372539</c:v>
                </c:pt>
                <c:pt idx="12">
                  <c:v>1.7075773745997891E-2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D8-4E55-906D-24D38A3DC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A2-4699-8034-04ED6DE9A2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0.92159999999999997</c:v>
                </c:pt>
                <c:pt idx="12">
                  <c:v>7.6799999999999993E-2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2-4699-8034-04ED6DE9A21E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A2-4699-8034-04ED6DE9A2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A2-4699-8034-04ED6DE9A21E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A2-4699-8034-04ED6DE9A2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A2-4699-8034-04ED6DE9A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A2-4699-8034-04ED6DE9A2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A2-4699-8034-04ED6DE9A2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A2-4699-8034-04ED6DE9A2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A2-4699-8034-04ED6DE9A2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A2-4699-8034-04ED6DE9A2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A2-4699-8034-04ED6DE9A2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A2-4699-8034-04ED6DE9A2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A2-4699-8034-04ED6DE9A2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A2-4699-8034-04ED6DE9A2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A2-4699-8034-04ED6DE9A2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A2-4699-8034-04ED6DE9A2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A2-4699-8034-04ED6DE9A2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A2-4699-8034-04ED6DE9A21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A2-4699-8034-04ED6DE9A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F-400F-BDAD-EB36DA8D6F18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F-400F-BDAD-EB36DA8D6F18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F-400F-BDAD-EB36DA8D6F1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CF-400F-BDAD-EB36DA8D6F18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CF-400F-BDAD-EB36DA8D6F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CF-400F-BDAD-EB36DA8D6F1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0.67519999999999991</c:v>
                </c:pt>
                <c:pt idx="2">
                  <c:v>0.61609999999999998</c:v>
                </c:pt>
                <c:pt idx="3">
                  <c:v>0.60899999999999999</c:v>
                </c:pt>
                <c:pt idx="4">
                  <c:v>0.5786</c:v>
                </c:pt>
                <c:pt idx="5">
                  <c:v>0.64129999999999998</c:v>
                </c:pt>
                <c:pt idx="6">
                  <c:v>0.72870000000000001</c:v>
                </c:pt>
                <c:pt idx="7">
                  <c:v>0.71739999999999993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CF-400F-BDAD-EB36DA8D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CF-400F-BDAD-EB36DA8D6F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CF-400F-BDAD-EB36DA8D6F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CF-400F-BDAD-EB36DA8D6F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CF-400F-BDAD-EB36DA8D6F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CF-400F-BDAD-EB36DA8D6F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CF-400F-BDAD-EB36DA8D6F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CF-400F-BDAD-EB36DA8D6F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CF-400F-BDAD-EB36DA8D6F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CF-400F-BDAD-EB36DA8D6F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CF-400F-BDAD-EB36DA8D6F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CF-400F-BDAD-EB36DA8D6F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CF-400F-BDAD-EB36DA8D6F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CF-400F-BDAD-EB36DA8D6F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CF-400F-BDAD-EB36DA8D6F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CF-400F-BDAD-EB36DA8D6F18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">
                  <c:v>-0.42246172269266968</c:v>
                </c:pt>
                <c:pt idx="2">
                  <c:v>-0.36641299876593991</c:v>
                </c:pt>
                <c:pt idx="3">
                  <c:v>-0.37774598957801164</c:v>
                </c:pt>
                <c:pt idx="4">
                  <c:v>-0.39216304233637989</c:v>
                </c:pt>
                <c:pt idx="5">
                  <c:v>0.14110320284697497</c:v>
                </c:pt>
                <c:pt idx="6">
                  <c:v>2.2880404267265675E-2</c:v>
                </c:pt>
                <c:pt idx="7">
                  <c:v>-0.46209792307115549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CF-400F-BDAD-EB36DA8D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2-4E33-B9A5-4DA89BBB5DA0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0.52190000000000003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2-4E33-B9A5-4DA89BBB5DA0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2-4E33-B9A5-4DA89BBB5DA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2-4E33-B9A5-4DA89BBB5DA0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B2-4E33-B9A5-4DA89BBB5D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B2-4E33-B9A5-4DA89BBB5DA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B2-4E33-B9A5-4DA89BBB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B2-4E33-B9A5-4DA89BBB5D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0.49630000000000002</c:v>
                      </c:pt>
                      <c:pt idx="1">
                        <c:v>0.5464</c:v>
                      </c:pt>
                      <c:pt idx="2">
                        <c:v>0.1492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B2-4E33-B9A5-4DA89BBB5D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B2-4E33-B9A5-4DA89BBB5D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B2-4E33-B9A5-4DA89BBB5D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B2-4E33-B9A5-4DA89BBB5D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B2-4E33-B9A5-4DA89BBB5D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B2-4E33-B9A5-4DA89BBB5D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B2-4E33-B9A5-4DA89BBB5D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B2-4E33-B9A5-4DA89BBB5D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B2-4E33-B9A5-4DA89BBB5D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B2-4E33-B9A5-4DA89BBB5D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B2-4E33-B9A5-4DA89BBB5D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B2-4E33-B9A5-4DA89BBB5D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B2-4E33-B9A5-4DA89BBB5D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B2-4E33-B9A5-4DA89BBB5DA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B2-4E33-B9A5-4DA89BBB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15926</c:v>
                </c:pt>
                <c:pt idx="1">
                  <c:v>20633</c:v>
                </c:pt>
                <c:pt idx="2">
                  <c:v>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4-4AD2-AFED-1DF0AD06DE7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19163</c:v>
                </c:pt>
                <c:pt idx="1">
                  <c:v>4840</c:v>
                </c:pt>
                <c:pt idx="2">
                  <c:v>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4-4AD2-AFED-1DF0AD06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DC4-4AD2-AFED-1DF0AD06DE7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DC4-4AD2-AFED-1DF0AD06DE7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DC4-4AD2-AFED-1DF0AD06DE7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4-4AD2-AFED-1DF0AD06DE7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4-4AD2-AFED-1DF0AD06DE7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4-4AD2-AFED-1DF0AD06DE7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4-4AD2-AFED-1DF0AD06DE7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4-4AD2-AFED-1DF0AD06DE7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4-4AD2-AFED-1DF0AD06DE7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0.63102608008429928</c:v>
                </c:pt>
                <c:pt idx="1">
                  <c:v>0.15937829293993677</c:v>
                </c:pt>
                <c:pt idx="2">
                  <c:v>0.20959562697576395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C4-4AD2-AFED-1DF0AD06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C4-4AD2-AFED-1DF0AD06DE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C4-4AD2-AFED-1DF0AD06DE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C4-4AD2-AFED-1DF0AD06DE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C4-4AD2-AFED-1DF0AD06DE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C4-4AD2-AFED-1DF0AD06DE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C4-4AD2-AFED-1DF0AD06DE7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4-4AD2-AFED-1DF0AD06DE7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4-4AD2-AFED-1DF0AD06DE7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4-4AD2-AFED-1DF0AD06DE7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C4-4AD2-AFED-1DF0AD06DE7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C4-4AD2-AFED-1DF0AD06DE7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C4-4AD2-AFED-1DF0AD06DE7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0.20325254301142781</c:v>
                </c:pt>
                <c:pt idx="1">
                  <c:v>-0.76542432026365526</c:v>
                </c:pt>
                <c:pt idx="2">
                  <c:v>0.22757955641272898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C4-4AD2-AFED-1DF0AD06DE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2F6-48CD-9BAB-293121F0C8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2F6-48CD-9BAB-293121F0C8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2F6-48CD-9BAB-293121F0C8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2F6-48CD-9BAB-293121F0C84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2F6-48CD-9BAB-293121F0C84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F6-48CD-9BAB-293121F0C84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6-48CD-9BAB-293121F0C84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6-48CD-9BAB-293121F0C8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6-48CD-9BAB-293121F0C84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F6-48CD-9BAB-293121F0C84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F6-48CD-9BAB-293121F0C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19163</c:v>
                </c:pt>
                <c:pt idx="1">
                  <c:v>4840</c:v>
                </c:pt>
                <c:pt idx="2">
                  <c:v>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F6-48CD-9BAB-293121F0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8-46DC-A7E4-1B70F9D1AB1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8-46DC-A7E4-1B70F9D1AB1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8-46DC-A7E4-1B70F9D1AB1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8-46DC-A7E4-1B70F9D1AB1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8-46DC-A7E4-1B70F9D1AB1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8-46DC-A7E4-1B70F9D1AB1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8-46DC-A7E4-1B70F9D1AB1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8-46DC-A7E4-1B70F9D1AB1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C8-46DC-A7E4-1B70F9D1AB1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8-46DC-A7E4-1B70F9D1A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0C8-46DC-A7E4-1B70F9D1AB1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C8-46DC-A7E4-1B70F9D1AB1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C8-46DC-A7E4-1B70F9D1AB1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8-46DC-A7E4-1B70F9D1AB1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C8-46DC-A7E4-1B70F9D1A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0C8-46DC-A7E4-1B70F9D1AB1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0C8-46DC-A7E4-1B70F9D1AB1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C8-46DC-A7E4-1B70F9D1AB1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C8-46DC-A7E4-1B70F9D1AB1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C8-46DC-A7E4-1B70F9D1AB1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C8-46DC-A7E4-1B70F9D1AB1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C8-46DC-A7E4-1B70F9D1AB1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C8-46DC-A7E4-1B70F9D1AB1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C8-46DC-A7E4-1B70F9D1AB1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C8-46DC-A7E4-1B70F9D1AB1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C8-46DC-A7E4-1B70F9D1AB1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C8-46DC-A7E4-1B70F9D1AB1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C8-46DC-A7E4-1B70F9D1AB1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C8-46DC-A7E4-1B70F9D1AB1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C8-46DC-A7E4-1B70F9D1AB1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C8-46DC-A7E4-1B70F9D1AB1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C8-46DC-A7E4-1B70F9D1AB1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C8-46DC-A7E4-1B70F9D1AB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0C8-46DC-A7E4-1B70F9D1AB1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C8-46DC-A7E4-1B70F9D1AB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0C8-46DC-A7E4-1B70F9D1AB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0C8-46DC-A7E4-1B70F9D1AB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0C8-46DC-A7E4-1B70F9D1AB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0C8-46DC-A7E4-1B70F9D1AB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0C8-46DC-A7E4-1B70F9D1AB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0C8-46DC-A7E4-1B70F9D1AB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0C8-46DC-A7E4-1B70F9D1AB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0C8-46DC-A7E4-1B70F9D1AB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0C8-46DC-A7E4-1B70F9D1AB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0C8-46DC-A7E4-1B70F9D1AB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0C8-46DC-A7E4-1B70F9D1AB1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0C8-46DC-A7E4-1B70F9D1AB1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0C8-46DC-A7E4-1B70F9D1AB1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0C8-46DC-A7E4-1B70F9D1AB1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0C8-46DC-A7E4-1B70F9D1AB1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C8-46DC-A7E4-1B70F9D1AB1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C8-46DC-A7E4-1B70F9D1AB1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C8-46DC-A7E4-1B70F9D1AB1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C8-46DC-A7E4-1B70F9D1AB1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C8-46DC-A7E4-1B70F9D1AB1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C8-46DC-A7E4-1B70F9D1AB1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C8-46DC-A7E4-1B70F9D1AB1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C8-46DC-A7E4-1B70F9D1AB1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C8-46DC-A7E4-1B70F9D1AB1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C8-46DC-A7E4-1B70F9D1AB1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C8-46DC-A7E4-1B70F9D1AB1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C8-46DC-A7E4-1B70F9D1AB1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C8-46DC-A7E4-1B70F9D1AB1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C8-46DC-A7E4-1B70F9D1AB1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C8-46DC-A7E4-1B70F9D1AB1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C8-46DC-A7E4-1B70F9D1AB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0C8-46DC-A7E4-1B70F9D1AB1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0C8-46DC-A7E4-1B70F9D1AB1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C8-46DC-A7E4-1B70F9D1AB1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0C8-46DC-A7E4-1B70F9D1AB1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C8-46DC-A7E4-1B70F9D1AB1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0C8-46DC-A7E4-1B70F9D1AB1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0C8-46DC-A7E4-1B70F9D1AB1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0C8-46DC-A7E4-1B70F9D1AB1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0C8-46DC-A7E4-1B70F9D1AB1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0C8-46DC-A7E4-1B70F9D1AB1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0C8-46DC-A7E4-1B70F9D1AB1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0C8-46DC-A7E4-1B70F9D1AB1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0C8-46DC-A7E4-1B70F9D1AB1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0C8-46DC-A7E4-1B70F9D1AB1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0C8-46DC-A7E4-1B70F9D1AB1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0C8-46DC-A7E4-1B70F9D1AB1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0C8-46DC-A7E4-1B70F9D1AB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0C8-46DC-A7E4-1B70F9D1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5-4E8B-8426-FD5BD715CBD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85-4E8B-8426-FD5BD715CBD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5-4E8B-8426-FD5BD715CBD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5-4E8B-8426-FD5BD715CBD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85-4E8B-8426-FD5BD715C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29241</c:v>
                </c:pt>
                <c:pt idx="1">
                  <c:v>0</c:v>
                </c:pt>
                <c:pt idx="2">
                  <c:v>23432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6-4A66-BF78-37CEFAEB95B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39888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6-4A66-BF78-37CEFAEB95B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29124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96-4A66-BF78-37CEFAEB9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-0.26985559566786999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96-4A66-BF78-37CEFAEB95B9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0.95903582718651215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96-4A66-BF78-37CEFAEB9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84-48F4-B94A-A5F65D551A8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84-48F4-B94A-A5F65D551A8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4-48F4-B94A-A5F65D551A8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4-48F4-B94A-A5F65D551A8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4-48F4-B94A-A5F65D55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8397</c:v>
                </c:pt>
                <c:pt idx="1">
                  <c:v>0</c:v>
                </c:pt>
                <c:pt idx="2">
                  <c:v>6939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5-4998-BE72-3D4BF84FE069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15926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5-4998-BE72-3D4BF84FE069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19163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45-4998-BE72-3D4BF84FE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0.20325254301142781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45-4998-BE72-3D4BF84FE069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45-4998-BE72-3D4BF84FE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A-49F5-BADA-50B33269564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A-49F5-BADA-50B33269564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9A-49F5-BADA-50B3326956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A-49F5-BADA-50B33269564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9A-49F5-BADA-50B3326956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9A-49F5-BADA-50B3326956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">
                  <c:v>917</c:v>
                </c:pt>
                <c:pt idx="2">
                  <c:v>760</c:v>
                </c:pt>
                <c:pt idx="3">
                  <c:v>925</c:v>
                </c:pt>
                <c:pt idx="4">
                  <c:v>983</c:v>
                </c:pt>
                <c:pt idx="5">
                  <c:v>786</c:v>
                </c:pt>
                <c:pt idx="6">
                  <c:v>794</c:v>
                </c:pt>
                <c:pt idx="7">
                  <c:v>1168</c:v>
                </c:pt>
                <c:pt idx="12">
                  <c:v>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9A-49F5-BADA-50B332695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9A-49F5-BADA-50B3326956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9A-49F5-BADA-50B3326956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9A-49F5-BADA-50B3326956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9A-49F5-BADA-50B3326956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9A-49F5-BADA-50B3326956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9A-49F5-BADA-50B3326956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9A-49F5-BADA-50B3326956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9A-49F5-BADA-50B3326956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9A-49F5-BADA-50B3326956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9A-49F5-BADA-50B3326956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9A-49F5-BADA-50B3326956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9A-49F5-BADA-50B3326956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9A-49F5-BADA-50B3326956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9A-49F5-BADA-50B3326956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9A-49F5-BADA-50B33269564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">
                  <c:v>-0.65783582089552239</c:v>
                </c:pt>
                <c:pt idx="2">
                  <c:v>-0.60313315926892952</c:v>
                </c:pt>
                <c:pt idx="3">
                  <c:v>-0.69431592861863844</c:v>
                </c:pt>
                <c:pt idx="4">
                  <c:v>-0.40818783865141484</c:v>
                </c:pt>
                <c:pt idx="5">
                  <c:v>0.96009975062344144</c:v>
                </c:pt>
                <c:pt idx="6">
                  <c:v>-0.11679644048943272</c:v>
                </c:pt>
                <c:pt idx="7">
                  <c:v>-0.38298996302165877</c:v>
                </c:pt>
                <c:pt idx="12">
                  <c:v>-0.45772572137759848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9A-49F5-BADA-50B332695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2F-4017-91C9-ECFE224FE17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2F-4017-91C9-ECFE224FE17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F-4017-91C9-ECFE224FE17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F-4017-91C9-ECFE224FE17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2F-4017-91C9-ECFE224FE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20844</c:v>
                </c:pt>
                <c:pt idx="1">
                  <c:v>0</c:v>
                </c:pt>
                <c:pt idx="2">
                  <c:v>16493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B-4856-BD55-5C14D353E7A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23962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B-4856-BD55-5C14D353E7A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9961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B-4856-BD55-5C14D353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-0.58430014189132795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B-4856-BD55-5C14D353E7AD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0.8889781347612673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FB-4856-BD55-5C14D353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33-4C8B-B311-79A28AAC79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33-4C8B-B311-79A28AAC79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33-4C8B-B311-79A28AAC79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33-4C8B-B311-79A28AAC79E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33-4C8B-B311-79A28AAC79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33-4C8B-B311-79A28AAC79E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33-4C8B-B311-79A28AAC79E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33-4C8B-B311-79A28AAC79E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33-4C8B-B311-79A28AAC79E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33-4C8B-B311-79A28AAC79E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3-4C8B-B311-79A28AAC79E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3-4C8B-B311-79A28AAC79E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3-4C8B-B311-79A28AAC79E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33-4C8B-B311-79A28AAC79E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33-4C8B-B311-79A28AAC79E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33-4C8B-B311-79A28AAC79E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33-4C8B-B311-79A28AAC79E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33-4C8B-B311-79A28AAC79E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33-4C8B-B311-79A28AAC79E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B33-4C8B-B311-79A28AAC79E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33-4C8B-B311-79A28AAC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98-400B-8448-E4DD0EB171B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98-400B-8448-E4DD0EB171B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8-400B-8448-E4DD0EB171B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8-400B-8448-E4DD0EB171B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8-400B-8448-E4DD0EB171B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8-400B-8448-E4DD0EB171B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8-400B-8448-E4DD0EB171B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8-400B-8448-E4DD0EB171B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98-400B-8448-E4DD0EB171B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98-400B-8448-E4DD0EB17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F98-400B-8448-E4DD0EB171B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98-400B-8448-E4DD0EB171B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98-400B-8448-E4DD0EB171B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98-400B-8448-E4DD0EB171B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98-400B-8448-E4DD0EB17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F98-400B-8448-E4DD0EB171B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F98-400B-8448-E4DD0EB171B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98-400B-8448-E4DD0EB171B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98-400B-8448-E4DD0EB171B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98-400B-8448-E4DD0EB171B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98-400B-8448-E4DD0EB171B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98-400B-8448-E4DD0EB171B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98-400B-8448-E4DD0EB171B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98-400B-8448-E4DD0EB171B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98-400B-8448-E4DD0EB171B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98-400B-8448-E4DD0EB171B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98-400B-8448-E4DD0EB171B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98-400B-8448-E4DD0EB171B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98-400B-8448-E4DD0EB171B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98-400B-8448-E4DD0EB171B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98-400B-8448-E4DD0EB171B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98-400B-8448-E4DD0EB171B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98-400B-8448-E4DD0EB171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F98-400B-8448-E4DD0EB171B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98-400B-8448-E4DD0EB171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F98-400B-8448-E4DD0EB171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F98-400B-8448-E4DD0EB171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F98-400B-8448-E4DD0EB171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F98-400B-8448-E4DD0EB171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F98-400B-8448-E4DD0EB171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F98-400B-8448-E4DD0EB171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F98-400B-8448-E4DD0EB171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F98-400B-8448-E4DD0EB171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F98-400B-8448-E4DD0EB171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F98-400B-8448-E4DD0EB171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F98-400B-8448-E4DD0EB171B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F98-400B-8448-E4DD0EB171B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F98-400B-8448-E4DD0EB171B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F98-400B-8448-E4DD0EB171B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F98-400B-8448-E4DD0EB171B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98-400B-8448-E4DD0EB171B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98-400B-8448-E4DD0EB171B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98-400B-8448-E4DD0EB171B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98-400B-8448-E4DD0EB171B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98-400B-8448-E4DD0EB171B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98-400B-8448-E4DD0EB171B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98-400B-8448-E4DD0EB171B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98-400B-8448-E4DD0EB171B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98-400B-8448-E4DD0EB171B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98-400B-8448-E4DD0EB171B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98-400B-8448-E4DD0EB171B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F98-400B-8448-E4DD0EB171B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98-400B-8448-E4DD0EB171B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F98-400B-8448-E4DD0EB171B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98-400B-8448-E4DD0EB171B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F98-400B-8448-E4DD0EB171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F98-400B-8448-E4DD0EB171B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F98-400B-8448-E4DD0EB171B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98-400B-8448-E4DD0EB171B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F98-400B-8448-E4DD0EB171B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98-400B-8448-E4DD0EB171B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F98-400B-8448-E4DD0EB171B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98-400B-8448-E4DD0EB171B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F98-400B-8448-E4DD0EB171B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98-400B-8448-E4DD0EB171B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F98-400B-8448-E4DD0EB171B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98-400B-8448-E4DD0EB171B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F98-400B-8448-E4DD0EB171B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98-400B-8448-E4DD0EB171B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F98-400B-8448-E4DD0EB171B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98-400B-8448-E4DD0EB171B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F98-400B-8448-E4DD0EB171B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98-400B-8448-E4DD0EB171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F98-400B-8448-E4DD0EB17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5-4B38-A2DA-BCDC4D32569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5-4B38-A2DA-BCDC4D32569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35-4B38-A2DA-BCDC4D325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-8.9445037720899845E-2</c:v>
                </c:pt>
                <c:pt idx="1">
                  <c:v>8.8361210673038038E-3</c:v>
                </c:pt>
                <c:pt idx="2">
                  <c:v>-0.27034587995930826</c:v>
                </c:pt>
                <c:pt idx="3">
                  <c:v>4.4261654401462902E-2</c:v>
                </c:pt>
                <c:pt idx="4">
                  <c:v>9.9608202019046521E-2</c:v>
                </c:pt>
                <c:pt idx="5">
                  <c:v>0.14749303209667408</c:v>
                </c:pt>
                <c:pt idx="6">
                  <c:v>-1.0425638003717097E-3</c:v>
                </c:pt>
                <c:pt idx="7">
                  <c:v>4.5639448357972068E-2</c:v>
                </c:pt>
                <c:pt idx="8">
                  <c:v>-0.27251820620927558</c:v>
                </c:pt>
                <c:pt idx="9">
                  <c:v>-2.2861258569637499E-2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35-4B38-A2DA-BCDC4D325697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0.14271637600561524</c:v>
                </c:pt>
                <c:pt idx="1">
                  <c:v>0.10941903784892824</c:v>
                </c:pt>
                <c:pt idx="2">
                  <c:v>7.7452621348739273E-3</c:v>
                </c:pt>
                <c:pt idx="3">
                  <c:v>0.38231332001511797</c:v>
                </c:pt>
                <c:pt idx="4">
                  <c:v>5.1900545326926194E-2</c:v>
                </c:pt>
                <c:pt idx="5">
                  <c:v>0.15727147562226662</c:v>
                </c:pt>
                <c:pt idx="6">
                  <c:v>2.9747313859942767E-2</c:v>
                </c:pt>
                <c:pt idx="7">
                  <c:v>2.8451487500674909E-2</c:v>
                </c:pt>
                <c:pt idx="8">
                  <c:v>4.099130716483991E-2</c:v>
                </c:pt>
                <c:pt idx="9">
                  <c:v>4.944387452081421E-2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35-4B38-A2DA-BCDC4D325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C7-4F81-9853-FA074D05B4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C7-4F81-9853-FA074D05B4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3C7-4F81-9853-FA074D05B4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3C7-4F81-9853-FA074D05B44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3C7-4F81-9853-FA074D05B44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3C7-4F81-9853-FA074D05B44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3C7-4F81-9853-FA074D05B44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3C7-4F81-9853-FA074D05B44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3C7-4F81-9853-FA074D05B44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3C7-4F81-9853-FA074D05B44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C7-4F81-9853-FA074D05B44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7-4F81-9853-FA074D05B44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7-4F81-9853-FA074D05B44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7-4F81-9853-FA074D05B44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7-4F81-9853-FA074D05B44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7-4F81-9853-FA074D05B44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C7-4F81-9853-FA074D05B44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C7-4F81-9853-FA074D05B44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C7-4F81-9853-FA074D05B44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3C7-4F81-9853-FA074D05B44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3C7-4F81-9853-FA074D05B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5B-4E69-8F34-18960A3C81D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B-4E69-8F34-18960A3C81D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B-4E69-8F34-18960A3C81D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B-4E69-8F34-18960A3C81D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B-4E69-8F34-18960A3C81D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B-4E69-8F34-18960A3C81D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B-4E69-8F34-18960A3C81D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B-4E69-8F34-18960A3C81D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B-4E69-8F34-18960A3C81D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B-4E69-8F34-18960A3C8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E5B-4E69-8F34-18960A3C81D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B-4E69-8F34-18960A3C81D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B-4E69-8F34-18960A3C81D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B-4E69-8F34-18960A3C81D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B-4E69-8F34-18960A3C8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E5B-4E69-8F34-18960A3C81D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E5B-4E69-8F34-18960A3C81D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5B-4E69-8F34-18960A3C81D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B-4E69-8F34-18960A3C81D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B-4E69-8F34-18960A3C81D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5B-4E69-8F34-18960A3C81D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B-4E69-8F34-18960A3C81D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5B-4E69-8F34-18960A3C81D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5B-4E69-8F34-18960A3C81D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5B-4E69-8F34-18960A3C81D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5B-4E69-8F34-18960A3C81D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5B-4E69-8F34-18960A3C81D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5B-4E69-8F34-18960A3C81D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5B-4E69-8F34-18960A3C81D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5B-4E69-8F34-18960A3C81D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5B-4E69-8F34-18960A3C81D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5B-4E69-8F34-18960A3C81D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5B-4E69-8F34-18960A3C81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E5B-4E69-8F34-18960A3C81D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5B-4E69-8F34-18960A3C81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E5B-4E69-8F34-18960A3C81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E5B-4E69-8F34-18960A3C81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E5B-4E69-8F34-18960A3C81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E5B-4E69-8F34-18960A3C81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E5B-4E69-8F34-18960A3C81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E5B-4E69-8F34-18960A3C81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E5B-4E69-8F34-18960A3C81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E5B-4E69-8F34-18960A3C81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E5B-4E69-8F34-18960A3C81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E5B-4E69-8F34-18960A3C81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E5B-4E69-8F34-18960A3C81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E5B-4E69-8F34-18960A3C81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E5B-4E69-8F34-18960A3C81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E5B-4E69-8F34-18960A3C81D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E5B-4E69-8F34-18960A3C81D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5B-4E69-8F34-18960A3C81D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5B-4E69-8F34-18960A3C81D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5B-4E69-8F34-18960A3C81D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5B-4E69-8F34-18960A3C81D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5B-4E69-8F34-18960A3C81D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5B-4E69-8F34-18960A3C81D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5B-4E69-8F34-18960A3C81D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5B-4E69-8F34-18960A3C81D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5B-4E69-8F34-18960A3C81D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5B-4E69-8F34-18960A3C81D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E5B-4E69-8F34-18960A3C81D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E5B-4E69-8F34-18960A3C81D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E5B-4E69-8F34-18960A3C81D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E5B-4E69-8F34-18960A3C81D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E5B-4E69-8F34-18960A3C81D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E5B-4E69-8F34-18960A3C81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E5B-4E69-8F34-18960A3C81D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E5B-4E69-8F34-18960A3C81D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E5B-4E69-8F34-18960A3C81D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E5B-4E69-8F34-18960A3C81D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E5B-4E69-8F34-18960A3C81D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E5B-4E69-8F34-18960A3C81D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E5B-4E69-8F34-18960A3C81D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E5B-4E69-8F34-18960A3C81D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E5B-4E69-8F34-18960A3C81D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E5B-4E69-8F34-18960A3C81D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E5B-4E69-8F34-18960A3C81D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E5B-4E69-8F34-18960A3C81D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E5B-4E69-8F34-18960A3C81D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E5B-4E69-8F34-18960A3C81D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E5B-4E69-8F34-18960A3C81D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E5B-4E69-8F34-18960A3C81D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E5B-4E69-8F34-18960A3C81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E5B-4E69-8F34-18960A3C8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F-4C11-B320-8739917036C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F-4C11-B320-8739917036C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F-4C11-B320-873991703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-0.20120563190287499</c:v>
                </c:pt>
                <c:pt idx="1">
                  <c:v>5.0230615663507727E-2</c:v>
                </c:pt>
                <c:pt idx="2">
                  <c:v>-6.8024596464258291E-2</c:v>
                </c:pt>
                <c:pt idx="3">
                  <c:v>0.10290586410949243</c:v>
                </c:pt>
                <c:pt idx="4">
                  <c:v>2.3849868677454866E-2</c:v>
                </c:pt>
                <c:pt idx="5">
                  <c:v>4.4837294822930085E-2</c:v>
                </c:pt>
                <c:pt idx="6">
                  <c:v>-8.8753604613905801E-2</c:v>
                </c:pt>
                <c:pt idx="7">
                  <c:v>0.23436586791350078</c:v>
                </c:pt>
                <c:pt idx="8">
                  <c:v>0.20325254301142781</c:v>
                </c:pt>
                <c:pt idx="9">
                  <c:v>0.1317673558040382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5F-4C11-B320-8739917036C0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0.12567872302794481</c:v>
                </c:pt>
                <c:pt idx="1">
                  <c:v>0.10118500176865936</c:v>
                </c:pt>
                <c:pt idx="2">
                  <c:v>5.361248673505483E-3</c:v>
                </c:pt>
                <c:pt idx="3">
                  <c:v>0.47015166253979485</c:v>
                </c:pt>
                <c:pt idx="4">
                  <c:v>5.3433409975238766E-2</c:v>
                </c:pt>
                <c:pt idx="5">
                  <c:v>0.12060488149982314</c:v>
                </c:pt>
                <c:pt idx="6">
                  <c:v>3.1437920056597096E-2</c:v>
                </c:pt>
                <c:pt idx="7">
                  <c:v>1.867704280155642E-2</c:v>
                </c:pt>
                <c:pt idx="8">
                  <c:v>4.2366024053767243E-2</c:v>
                </c:pt>
                <c:pt idx="9">
                  <c:v>3.1104085603112841E-2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5F-4C11-B320-873991703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AA-44D5-BF44-C656D0C1EC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AA-44D5-BF44-C656D0C1EC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AA-44D5-BF44-C656D0C1EC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EAA-44D5-BF44-C656D0C1EC8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EAA-44D5-BF44-C656D0C1EC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EAA-44D5-BF44-C656D0C1EC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EAA-44D5-BF44-C656D0C1EC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EAA-44D5-BF44-C656D0C1EC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EAA-44D5-BF44-C656D0C1EC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EAA-44D5-BF44-C656D0C1EC8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AA-44D5-BF44-C656D0C1EC8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A-44D5-BF44-C656D0C1EC8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A-44D5-BF44-C656D0C1EC8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AA-44D5-BF44-C656D0C1EC8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AA-44D5-BF44-C656D0C1EC8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A-44D5-BF44-C656D0C1EC8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AA-44D5-BF44-C656D0C1EC8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AA-44D5-BF44-C656D0C1EC8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AA-44D5-BF44-C656D0C1EC8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EAA-44D5-BF44-C656D0C1EC8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AA-44D5-BF44-C656D0C1E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AA-41CE-83C9-44CDA53695B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A-41CE-83C9-44CDA53695B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A-41CE-83C9-44CDA53695B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A-41CE-83C9-44CDA53695B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A-41CE-83C9-44CDA53695B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A-41CE-83C9-44CDA53695B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A-41CE-83C9-44CDA53695B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A-41CE-83C9-44CDA53695B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AA-41CE-83C9-44CDA53695B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A-41CE-83C9-44CDA5369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6AA-41CE-83C9-44CDA53695B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A-41CE-83C9-44CDA53695B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AA-41CE-83C9-44CDA53695B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A-41CE-83C9-44CDA53695B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AA-41CE-83C9-44CDA5369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6AA-41CE-83C9-44CDA53695B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6AA-41CE-83C9-44CDA53695B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AA-41CE-83C9-44CDA53695B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AA-41CE-83C9-44CDA53695B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AA-41CE-83C9-44CDA53695B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AA-41CE-83C9-44CDA53695B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AA-41CE-83C9-44CDA53695B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AA-41CE-83C9-44CDA53695B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AA-41CE-83C9-44CDA53695B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AA-41CE-83C9-44CDA53695B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AA-41CE-83C9-44CDA53695B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AA-41CE-83C9-44CDA53695B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AA-41CE-83C9-44CDA53695B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AA-41CE-83C9-44CDA53695B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AA-41CE-83C9-44CDA53695B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AA-41CE-83C9-44CDA53695B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AA-41CE-83C9-44CDA53695B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AA-41CE-83C9-44CDA53695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6AA-41CE-83C9-44CDA53695B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AA-41CE-83C9-44CDA53695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6AA-41CE-83C9-44CDA53695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6AA-41CE-83C9-44CDA53695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6AA-41CE-83C9-44CDA53695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6AA-41CE-83C9-44CDA53695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6AA-41CE-83C9-44CDA53695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6AA-41CE-83C9-44CDA53695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6AA-41CE-83C9-44CDA53695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6AA-41CE-83C9-44CDA53695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6AA-41CE-83C9-44CDA53695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6AA-41CE-83C9-44CDA53695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6AA-41CE-83C9-44CDA53695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6AA-41CE-83C9-44CDA53695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6AA-41CE-83C9-44CDA53695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6AA-41CE-83C9-44CDA53695B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6AA-41CE-83C9-44CDA53695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AA-41CE-83C9-44CDA53695B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AA-41CE-83C9-44CDA53695B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AA-41CE-83C9-44CDA53695B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AA-41CE-83C9-44CDA53695B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AA-41CE-83C9-44CDA53695B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6AA-41CE-83C9-44CDA53695B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6AA-41CE-83C9-44CDA53695B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6AA-41CE-83C9-44CDA53695B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6AA-41CE-83C9-44CDA53695B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6AA-41CE-83C9-44CDA53695B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6AA-41CE-83C9-44CDA53695B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6AA-41CE-83C9-44CDA53695B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6AA-41CE-83C9-44CDA53695B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6AA-41CE-83C9-44CDA53695B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6AA-41CE-83C9-44CDA53695B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6AA-41CE-83C9-44CDA53695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6AA-41CE-83C9-44CDA53695B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AA-41CE-83C9-44CDA53695B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AA-41CE-83C9-44CDA53695B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6AA-41CE-83C9-44CDA53695B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6AA-41CE-83C9-44CDA53695B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6AA-41CE-83C9-44CDA53695B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6AA-41CE-83C9-44CDA53695B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6AA-41CE-83C9-44CDA53695B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6AA-41CE-83C9-44CDA53695B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6AA-41CE-83C9-44CDA53695B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6AA-41CE-83C9-44CDA53695B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6AA-41CE-83C9-44CDA53695B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6AA-41CE-83C9-44CDA53695B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6AA-41CE-83C9-44CDA53695B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6AA-41CE-83C9-44CDA53695B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6AA-41CE-83C9-44CDA53695B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6AA-41CE-83C9-44CDA53695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6AA-41CE-83C9-44CDA5369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8-452B-9CD1-73003CA841A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8-452B-9CD1-73003CA841A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08-452B-9CD1-73003CA841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08-452B-9CD1-73003CA841A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08-452B-9CD1-73003CA841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08-452B-9CD1-73003CA841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5">
                  <c:v>192</c:v>
                </c:pt>
                <c:pt idx="6">
                  <c:v>199</c:v>
                </c:pt>
                <c:pt idx="7">
                  <c:v>156</c:v>
                </c:pt>
                <c:pt idx="12">
                  <c:v>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08-452B-9CD1-73003CA8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08-452B-9CD1-73003CA841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08-452B-9CD1-73003CA841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08-452B-9CD1-73003CA841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08-452B-9CD1-73003CA841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08-452B-9CD1-73003CA841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08-452B-9CD1-73003CA841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08-452B-9CD1-73003CA841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08-452B-9CD1-73003CA841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08-452B-9CD1-73003CA841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08-452B-9CD1-73003CA841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08-452B-9CD1-73003CA841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08-452B-9CD1-73003CA841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08-452B-9CD1-73003CA841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08-452B-9CD1-73003CA841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08-452B-9CD1-73003CA841A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5">
                  <c:v>0.47692307692307701</c:v>
                </c:pt>
                <c:pt idx="6">
                  <c:v>-0.58105263157894738</c:v>
                </c:pt>
                <c:pt idx="7">
                  <c:v>-0.62227602905569013</c:v>
                </c:pt>
                <c:pt idx="12">
                  <c:v>-0.33716075156576197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08-452B-9CD1-73003CA8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3-4ED4-9B50-AAD6BB7A0699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3-4ED4-9B50-AAD6BB7A0699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3-4ED4-9B50-AAD6BB7A0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8.7497219132369297E-2</c:v>
                </c:pt>
                <c:pt idx="1">
                  <c:v>-4.0219726429717495E-2</c:v>
                </c:pt>
                <c:pt idx="2">
                  <c:v>-0.37039148612694794</c:v>
                </c:pt>
                <c:pt idx="3">
                  <c:v>-9.9947711418040819E-2</c:v>
                </c:pt>
                <c:pt idx="4">
                  <c:v>0.25701962855382443</c:v>
                </c:pt>
                <c:pt idx="5">
                  <c:v>0.25615294165348912</c:v>
                </c:pt>
                <c:pt idx="6">
                  <c:v>0.2109665427509293</c:v>
                </c:pt>
                <c:pt idx="7">
                  <c:v>-5.1374493014871514E-2</c:v>
                </c:pt>
                <c:pt idx="8">
                  <c:v>-0.56600046479200561</c:v>
                </c:pt>
                <c:pt idx="9">
                  <c:v>-9.9576947637292412E-2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3-4ED4-9B50-AAD6BB7A0699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0.1694267295161514</c:v>
                </c:pt>
                <c:pt idx="1">
                  <c:v>0.12232774157770691</c:v>
                </c:pt>
                <c:pt idx="2">
                  <c:v>1.1482739498128379E-2</c:v>
                </c:pt>
                <c:pt idx="3">
                  <c:v>0.24460695965617635</c:v>
                </c:pt>
                <c:pt idx="4">
                  <c:v>4.9497435186468874E-2</c:v>
                </c:pt>
                <c:pt idx="5">
                  <c:v>0.21475460973242755</c:v>
                </c:pt>
                <c:pt idx="6">
                  <c:v>2.7096908359905726E-2</c:v>
                </c:pt>
                <c:pt idx="7">
                  <c:v>4.3775128240676558E-2</c:v>
                </c:pt>
                <c:pt idx="8">
                  <c:v>3.8836129211146542E-2</c:v>
                </c:pt>
                <c:pt idx="9">
                  <c:v>7.8195619021211707E-2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3-4ED4-9B50-AAD6BB7A0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9-4358-B36F-38714A804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9-4358-B36F-38714A804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7-4A29-9472-D1C2024D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7-4A29-9472-D1C2024D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F-492A-8A2E-516DA3F4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F-492A-8A2E-516DA3F4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7F065C-48D3-4E6D-ADBB-F0C1C908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4B16B25-9E06-498F-A554-161AB97AF79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55330E3-83B6-7201-336E-7C7BF452B8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45CBCBE-E9BC-CC0A-BE8C-BB9E3784D4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15AD6E-9CFC-4E2D-9B48-AEEF42321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83197AD-ACA6-4DBE-9C53-C8DA599FC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93A453D-19CF-4904-A8EF-68D1B3995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489E40-7CF3-4334-88C8-1259D346E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C41461E-F410-449C-8E57-D12E8D41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D3D64A-00D0-4B30-807A-F7D1DC8BA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33499D2-4696-4025-934F-3DC5F1A70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672BC8C-A06C-4FBF-807B-B567E87D435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9335AD4-35EF-6509-6C36-C4BADA6C65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C4F9F1-FAF1-C99B-6D08-FF205DFFF7B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9CCDBC-EF0A-4838-893F-572364B99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B61AE2-D137-4524-B985-30A940163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1D4D71-C110-4896-A82E-0D7980460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8726D4-236F-433E-AB6E-184B8903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A52130-0E17-4454-8463-27947F39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390AE4-3985-4A98-8FBE-B2F8C68A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5FDF62-F0F1-4E5B-8C6B-7B7EAC6B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7B41E3-6B03-45F9-8C6D-BCF6E9841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0D8395E-7366-4716-906B-5A4198AF2DB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984736F-3D21-875C-38E7-7DFC8ABC13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FC753C1-B781-D594-AA87-338AF38CB1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EE3FBD-5B82-4DE2-90A1-B5D4C4C61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7BF789-33A7-43EF-ACC4-E447B60E7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7961D6-DEBF-4621-9376-5C05DCCD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273BD9E-AAF7-4E1D-966F-7D0B3B855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9F568F7-FC7D-4D30-A8F0-2BB6686D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-56,6%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11.205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36,9%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11.205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36,9%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59A1E6A-1028-4253-AFFD-52846CE95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519C4C-2E92-40FC-A743-99AD19B4E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25C49BB-93D7-4064-969B-9002928C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47B7D8-934D-485A-9EFE-976302F52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29.124 viajeros 
cuota: 95,9%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84D529A-2CF4-47B9-B27C-ACE69D4C9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0B2A9A-CCBE-44E4-809B-11B918DE3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C9DDE68-B7FD-4BE8-93A4-A73E0F6E2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695CA8-39C3-4C4C-A5CA-2D7ECC0C4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19.163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C07C62A-7D11-42AA-BF9E-44D9CADFC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1294B1-DD48-49CE-B4C1-F52BE9DA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5C53B7-DC81-43E8-B7BE-0EFC1184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C96132-D377-4793-8A4B-2EA1562D3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9.961 viajeros 
cuota: 88,9%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32F4D18-A98C-49F8-B063-8943E0B90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374BAD-5355-4F16-95A3-FD438BFB8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6E84AD5-7C41-45AE-B33C-EAE3A2552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B24422-0D48-4878-8CBD-DD70E3FD8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89DB5E2-A911-4A20-9FC9-F7DF277A4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2A54499-91E2-4F51-B42E-0FE4856E2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B68BE6-6047-4BEF-A924-037EABC8F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205B1F4-FEB3-4EC8-882F-9EF4A98AC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9F117BA-5587-49E9-85B4-A41725454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1B79F7-C4A7-45FF-A950-97441924A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3953AC5-8C5E-4520-B8C3-89247F283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AA78D9-BF88-4BEE-B7CD-FB8044E15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5F229A8-E2A8-4BFD-BF4A-0C1EEEA6B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14CCE59-0908-41CE-B4C8-A40DACB19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37D0C4-84D7-4BA3-AB9B-4F575495B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31DE45-0B9A-48D4-9DC1-951017A02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DD7297-012A-444C-879A-9E070D549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1A2952-8835-49E9-AC28-2FF9D8252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C83906-4701-420E-8BC2-E3689523A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82CDA9-B155-4223-A59D-4D13C4815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72F29A-CD5D-4DAD-9346-1CF0EED3A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71B953-835D-4349-A2C1-E86D99803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A81741-9B5E-48B3-B066-ECC7C7A86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635DD7-CFE5-446A-B49F-805EE6A3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09D121-8F09-4BC3-9922-154D4081E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D0154F-6D5D-4B1C-A2A0-EA1F422DB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DE37A5-6F65-4128-BAF6-2933A1759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CDAC49-EE70-473C-BD8B-6E1154BB2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BD7C49-E05A-4F4E-A41F-7FECBAC8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6265D8-3C1C-4229-9451-57031BF2A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BD6D4E-DCCE-48C0-8D2A-B145506E6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E9F472-D512-4001-B3A1-85A2544D8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4DF671-4C80-4E4F-B9A7-22D3528AF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3A5BD6F-CC2F-4544-B9A7-C636B0B6A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1BA67F7-28AC-4B2B-BB21-3FBD881BB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5E5C2E-83E9-4AA4-BA58-039076648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29F839-846B-4521-9C6B-9CFFF936B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3B3645-F6DB-44DD-B502-D5988AE4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9C5997-86DF-47E3-9CE0-4C54E0EA5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C6872B-C7BC-4E7A-B7D8-C829E1261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F562F1-1D17-40DF-A82F-C7D770F0C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33F541-BE38-46DC-B3F2-B017354C5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C07BE8-698B-4DBA-A291-BBA692B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A355F1-5BCD-4C8C-8E25-E43F10A8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E9F73C-D484-4133-89FF-D48C286A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3AF9F-D206-483F-BEC5-2809CAB5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29A8E38-7A7F-4A9B-B652-0C6FCCDC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27DF98-7253-4DD3-A0C8-5B8B52403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D5B95EC-4D85-4C13-A5CE-ADA2269D9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78B9E5-4A7E-4D42-A79E-31F1473E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557F7C-4188-4793-AB25-FECF756AA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D0D82F-B79A-4E9D-843D-1917119E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E38A57F-553A-4771-845D-0FE547B09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2160BF8-329A-44AF-9955-879C62ACB60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BF47DC5-68C7-1AA3-2AC8-4117F042AF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99A82A-890D-CBA6-C703-6D127B473C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6F14CB-4D0A-4142-891D-21DB3352B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0B5C56-CC6B-4FE9-9E57-6542050B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10BF785-D166-428E-AEEC-7EBB6B99E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946137-F899-43AC-BF32-E0A8BF95B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BA89FB-D975-43E1-AF64-BDC251248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1280CAB-A713-4DF8-8A73-D16719839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2B61A-FE14-4D48-9571-11789573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6E90CB-2F4B-4C45-949A-CA84973A1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F3EE49-58E3-4D50-B800-91A13513B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E30FD5-BAC8-459A-87E2-7EDE452A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BC13F5C-D3FB-4928-8139-D020BDF3E56A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1F2936-7272-5A03-6A55-2F99872BEC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9A14B6D-9AEF-0DD5-590C-A812C78944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7FDBA-2830-446F-9E94-AAF4AD321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D7429E-3240-45C3-B576-13F5B7EB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794CB6C-C18A-4B6D-ACCB-9281DC2CF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CD6118-E903-4A32-B343-94F42BA16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B8D625-CC27-4701-A24B-393D1C09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273C4E-F232-4A27-9364-859EDAF19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E9C5FE-38C8-4FD0-9246-059DE879E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602DE3-30E2-4730-B2B6-59BE6D1D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F566F5-3CB0-4A5D-BF14-0457B3A6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1448E6-8A3D-4A64-B8EF-3A5282E03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C2D364-C2D7-480E-B5DC-7A81F80DE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6C772D6-F393-404A-871C-40E66FBB3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A2690A-91F6-446B-AF89-10A7BA0D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F45162-FDD7-4A57-95ED-03B6CBB5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35C25F-3583-4174-85E6-855F2032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78B2DC-DB5B-4AA0-861A-A7BB2B51C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BFC3CF-9AC5-4614-89F5-EF9D2852A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Guía de Isora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Guía de Isora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910687-96F4-4AB0-8A72-57E56EBF91B2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A41C982-4441-5191-396A-B4BEAE3A04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4301EC-0D58-306C-8D96-F792B14245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9FA8E3-169D-4BF4-A9C5-F679AEFCB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A58D25-BF9F-4301-B8B6-31BFF2A48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445EF4-1FC0-4ECB-9C6B-335E1C6B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FE7D7A9-8938-4777-8E24-AF1787D3E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10D721-D158-405D-A9D0-82F600DB8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7ACD81-1F8C-4BC0-9BE3-8847E09F6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538307-CB4A-475C-B1CF-555A82C30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0C2358E-D6B0-4B47-8AC3-0E0282CF3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449C3C7-5958-4617-A2EF-024F6A4F3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5BC3067-4922-4890-853C-F89082800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CE0C9A7-0D47-4E3D-90D0-5D1079322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3F9BDB1-C7DB-4F46-B7F4-A7CC0B781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1DCAC8C-8C59-441A-B5E5-B2FB95E7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CCE444E-03B3-4A6F-9635-50D1138DF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D6DDCC-BEC4-432D-B15E-695B7EF4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16FF2A-79A5-4BA3-80F5-72CB3877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69CD03-6426-4605-AA63-DE2B307F7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5B69776-255A-43DA-B228-136F83F41484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CABE6BB-B1EE-2275-EBB0-3AF2E743D9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8DD5796-35C6-7100-EEEA-F97D3387B7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0F3991-96FD-4E36-BA14-6F86A4CF6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5C26E4-CDFF-4C80-BCC5-95EE0E1A1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9D28CF-969A-49DF-B6EB-57D613338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D40122-9AE8-4074-9CDF-FFD051338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B88F66-D509-4913-BB63-AA09D7356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879B62E-705A-4BA6-B3E9-2089896C4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70A505A-44FF-435F-A969-80464DC28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B3FA44-34A3-4187-93BE-80FB2AF1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79CE59-752E-40F3-9275-3DD8863C7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F6EB29-1CED-4C62-B8B9-020EDA1DB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B2FDC5-9B24-4C79-8329-5BDF5244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DB4602-F0FD-4E4B-B620-152E5D2B8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D8653A-ED32-40E5-9AA7-30EF86E5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FE1916-73CF-47FE-BF52-F21963586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8EC242-A7FB-45BB-AB77-F47B59A0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8BEB3C-A78C-4D07-A084-5189E39E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D2B404-8567-413A-A57E-326776301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FE2770-4E5C-4BDD-903A-4CBBA4F99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A31D35D-37D9-4E2D-AF90-EB0015E1D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65587E1-17D9-4541-B772-674624D82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D4F3F8B-D567-4675-BFD6-1E38A417A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F6D75D5-C880-4805-8534-61273A86A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77420B1-0224-4BB9-8D79-57452C15F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76D6057-DC56-4E6F-9813-9E00F8F0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6C25339-DAEC-4E2A-AB96-57ACDB2D5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C63A76-EBDC-4AAE-93CE-91389BDBC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BE1FA62-3964-4575-BFE4-BCCDBEC9D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CC405C2-1133-4D05-B662-0EED8A15A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322EA3F-7125-411F-9BCF-5A07AEA101A2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D470F8E-A691-383E-66BF-60ACC9BB60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B1A54AA-D4AF-C4BF-3277-C30F750250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61CC7A-37F1-428D-8615-D2420ED00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154685-7EC0-47FD-8619-463DE5A7E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0C9433-8A6F-46CA-AAEC-9F1AFC2F7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A93CB0-2FC5-406B-96B7-30A2D183C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8C7B7FD-4570-4A91-90D7-D71CBD80D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5B49F2-1C81-4A3E-A020-A1CDDB0B7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6CBA47-34E2-4A3E-BEF0-17E2ED9AB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019D53F-5388-4B61-A10A-41A52C909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A6042BD1-24FD-461C-B3CF-30FFF93AA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F1B4C5C-A6FE-46FC-AAF3-9712936A8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A61118C-28A9-4275-8B93-A586DECCD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F3723AC-3303-4313-9429-29DB9886D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E17BCA6-911B-4DDA-93AF-90E32BE83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8996C3-3A06-4F21-84FA-737F8225D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4859337-3A44-4255-B7E0-79AD80401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D46431-BA74-4366-9D02-9B6D908DF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7D0249-E049-4F98-ABE9-08E64E0FB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FD74CF-FAD1-4F81-89DB-C65C2D9CB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6A67F7-03B8-4A1F-BFC1-F259440C7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747B8BE-C9C1-405E-AD1B-9B3208FDA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546164-C903-44D6-9DA4-62E52BD4B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7BFB2D-2BA4-4465-8420-870242BF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FCCCA-4F84-48B4-B362-50AD5E449FB0}">
  <dimension ref="B1:M58"/>
  <sheetViews>
    <sheetView showGridLines="0" tabSelected="1" workbookViewId="0">
      <selection activeCell="G17" sqref="G17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3.25" x14ac:dyDescent="0.35">
      <c r="B4" s="3" t="s">
        <v>216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217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218</v>
      </c>
    </row>
    <row r="20" spans="2:2" ht="15.75" x14ac:dyDescent="0.25">
      <c r="B20" s="6" t="s">
        <v>219</v>
      </c>
    </row>
    <row r="21" spans="2:2" ht="15.75" x14ac:dyDescent="0.25">
      <c r="B21" s="6" t="s">
        <v>220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221</v>
      </c>
    </row>
    <row r="36" spans="2:2" ht="15.75" x14ac:dyDescent="0.25">
      <c r="B36" s="10" t="s">
        <v>22</v>
      </c>
    </row>
    <row r="37" spans="2:2" ht="15.75" x14ac:dyDescent="0.25">
      <c r="B37" s="6" t="s">
        <v>222</v>
      </c>
    </row>
    <row r="38" spans="2:2" ht="15.75" x14ac:dyDescent="0.25">
      <c r="B38" s="6" t="s">
        <v>223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224</v>
      </c>
    </row>
    <row r="44" spans="2:2" ht="15.75" x14ac:dyDescent="0.25">
      <c r="B44" s="6" t="s">
        <v>225</v>
      </c>
    </row>
    <row r="45" spans="2:2" ht="15.75" x14ac:dyDescent="0.25">
      <c r="B45" s="10" t="s">
        <v>24</v>
      </c>
    </row>
    <row r="46" spans="2:2" ht="15.75" x14ac:dyDescent="0.25">
      <c r="B46" s="6" t="s">
        <v>226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227</v>
      </c>
    </row>
    <row r="53" spans="2:2" ht="15.75" x14ac:dyDescent="0.25">
      <c r="B53" s="6" t="s">
        <v>228</v>
      </c>
    </row>
    <row r="54" spans="2:2" ht="15.75" x14ac:dyDescent="0.25">
      <c r="B54" s="6" t="s">
        <v>229</v>
      </c>
    </row>
    <row r="55" spans="2:2" ht="15.75" x14ac:dyDescent="0.25">
      <c r="B55" s="6" t="s">
        <v>230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B529DF07-49F4-4185-9A04-9ECDCD6922EE}"/>
    <hyperlink ref="B19" location="'Viajeros entr evol mensu TF'!A1" tooltip="Evolución mensual de viajeros entrentrados en Tenerife según lugar de residencia" display="Evolución mensual de viajeros entrados en Tenerife según lugar de residencia" xr:uid="{9F6799FD-91DB-424B-9731-E518BF4DEDC3}"/>
    <hyperlink ref="B14" location="'Establecim aloj islas cat y tip'!A1" tooltip="Establecimientos alojativos Canarias e islas" display="Establecimientos alojativos Canarias e islas" xr:uid="{22445CA1-3C36-450B-8764-085C894313D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E7B1652-B714-41B3-BC74-3463F9EC17F4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8C3C88C-5C44-4A5B-9081-0FF8174766C4}"/>
    <hyperlink ref="B39" location="'Pernoctaciones lugar reside'!A1" tooltip="Pernoctaciones registradas en establecimientos alojativos de Canarias e islas según tipología y categoría" display="'Pernoctaciones lugar reside'!A1" xr:uid="{88925DAE-D656-4917-82E7-24C579BE2714}"/>
    <hyperlink ref="B8" location="'Resumen indicadores (aloj)'!A1" tooltip="Resumen indicadores Tenerife" display="'Resumen indicadores (aloj)'!A1" xr:uid="{873E77CD-79BA-46D3-9387-D2B833926DD7}"/>
    <hyperlink ref="B9" location="'Resumen indicadores municipios '!A1" tooltip="Resumen indicadores municipios Tenerife" display="Resumen indicadores municipios Tenerife" xr:uid="{46494FB0-6952-4B63-99E1-548C54E6F951}"/>
    <hyperlink ref="B20" location="'Viajeros entr evol mensu TF cat'!A1" tooltip="Evolución mensual de viajeros entrentrados en Tenerife según lugar de residencia" display="'Viajeros entr evol mensu TF cat'!A1" xr:uid="{CDAC60C5-1087-441A-8C18-9C3B8C899B3A}"/>
    <hyperlink ref="B21" location="'Viajeros entr evol anual TF cat'!A1" tooltip="Evolución mensual de viajeros entrentrados en Tenerife según lugar de residencia" display="'Viajeros entr evol anual TF cat'!A1" xr:uid="{B413E069-8821-4C4D-9011-473BBDC66862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2E703B5-6FB1-4C06-8DDC-461C06295CBC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8918D9A-F586-482B-A1C4-520B7A73C6F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F1036DFC-2658-4C06-B013-397CCB7D92C2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711A389-5710-481A-96DA-09DD5AFC907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89134A5-3FBF-4382-B14B-E4666CC6047C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A3A6CC5-E589-49E0-BC07-98A48BAA238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02A0F015-1FE4-4DD4-B47E-002A409771D6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4F33C82-B9AD-4E70-8CA1-BD112229263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E120F3B1-0A00-4C1D-8443-BB97ECD29571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C0A7EE8-F1F5-4A5D-8C78-7AD3A0E4B71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ACED7489-7C5E-4F35-8F5E-DDD50FEB15B8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7AECF5E-A8CF-4039-97D3-94DB64813B9F}"/>
    <hyperlink ref="B37" location="'Pernoctaciones evol mensu TF'!A1" tooltip="Evolución mensual de pernoctaciones en Tenerife según lugar de residencia" display="'Pernoctaciones evol mensu TF'!A1" xr:uid="{4D548DC7-AC86-4F61-B492-37232EEDFC2F}"/>
    <hyperlink ref="B38" location="'Pernocta evol mensu TF cat'!A1" tooltip="Evolución mensual de pernoctaciones en Tenerife según lugar de residencia" display="'Pernocta evol mensu TF cat'!A1" xr:uid="{764CB93E-8CEB-4CB5-AF2C-A8C60E503288}"/>
    <hyperlink ref="B40" location="'Pernoctaciones lugar residen ac'!A1" tooltip="Pernoctaciones registradas en establecimientos alojativos de Canarias e islas según tipología y categoría" display="'Pernoctaciones lugar residen ac'!A1" xr:uid="{BAC19015-D0B0-4A38-814B-CD80820C3D33}"/>
    <hyperlink ref="B41" location="'Pernoctaciones lugar reside año'!A1" tooltip="Pernoctaciones registradas en establecimientos alojativos de Canarias e islas según tipología y categoría" display="'Pernoctaciones lugar reside año'!A1" xr:uid="{534ECDF0-F509-4957-A61C-856C0CCBBC06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C4F1A5C-532C-47B1-98B1-D5FB7C675B50}"/>
    <hyperlink ref="B43" location="'EM evol menusual lugar resd'!A1" tooltip="Evolución mensual de estancia media en Tenerife según lugar de residencia" display="'EM evol menusual lugar resd'!A1" xr:uid="{43E75101-D7DC-43FB-8E86-373139794982}"/>
    <hyperlink ref="B44" location="'EM evol mensu TF cat '!A1" tooltip="Evolución mensual de estancia media en Tenerife según lugar de residencia" display="'EM evol mensu TF cat '!A1" xr:uid="{AE30FB1C-7ED0-4CF2-ADE0-89B10FF67288}"/>
    <hyperlink ref="B46" location="'tasa de ocupación evol mens'!A1" tooltip="Evolución mensual de estancia media en Tenerife según lugar de residencia" display="'tasa de ocupación evol mens'!A1" xr:uid="{EFCE355D-82FB-43C6-9509-0601E66F5603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6F77B71-785A-4E5F-89F3-EC2A434A8306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53759EA-BE54-4897-B9AD-5AA88EC98EC0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F967940-05C8-46A4-92D7-BB34E7A8F0F6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832484E-B08C-4F38-8F62-A8F6E3BF6E5F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F4B86E1D-7888-4094-8DBA-AF2A66FAC28F}"/>
    <hyperlink ref="B49" location="'ADR municipios'!A1" display="Tarifa media diaria (ADR) Tenerife y municipios" xr:uid="{BCA3BE79-3261-4B19-8F6D-B081672E3000}"/>
    <hyperlink ref="B50" location="'RevPAR  municipios'!A1" display="Ingresos medios por habitación (RevPar) Tenerife y municipios" xr:uid="{759919BB-BDF0-467E-9AD3-245A2AFBCC4A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BB978410-6894-4BC6-8A60-BE4E6C61AED4}"/>
    <hyperlink ref="B35" location="'Viajeros aloj evol anual TF'!A1" tooltip="Evolución mensual de viajeros entrentrados en Tenerife según lugar de residencia" display="'Viajeros aloj evol anual TF'!A1" xr:uid="{F3D28D6C-ACD3-4FFA-96D7-A2695FFCC19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C324-84FA-4EB4-9872-3357ACA525AF}">
  <sheetPr>
    <tabColor theme="7" tint="0.79998168889431442"/>
  </sheetPr>
  <dimension ref="A4:O114"/>
  <sheetViews>
    <sheetView showGridLines="0" topLeftCell="E2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257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9813</v>
      </c>
      <c r="D9" s="121">
        <v>2.1446078431373028E-3</v>
      </c>
      <c r="E9" s="120">
        <v>1197</v>
      </c>
      <c r="F9" s="121">
        <f t="shared" ref="F9:L21" si="3">IFERROR(E9/C9-1,"-")</f>
        <v>-0.87801895444818101</v>
      </c>
      <c r="G9" s="120">
        <v>9896</v>
      </c>
      <c r="H9" s="121">
        <f t="shared" si="3"/>
        <v>7.2673350041771094</v>
      </c>
      <c r="I9" s="120">
        <v>17947</v>
      </c>
      <c r="J9" s="121">
        <f t="shared" si="3"/>
        <v>0.81356103476151986</v>
      </c>
      <c r="K9" s="120">
        <v>15841</v>
      </c>
      <c r="L9" s="121">
        <f t="shared" si="3"/>
        <v>-0.11734551735666132</v>
      </c>
      <c r="M9" s="120">
        <v>14788</v>
      </c>
      <c r="N9" s="121">
        <f t="shared" ref="N9" si="4">IFERROR(M9/K9-1,"-")</f>
        <v>-6.6473076194684677E-2</v>
      </c>
    </row>
    <row r="10" spans="1:15" x14ac:dyDescent="0.25">
      <c r="A10" s="1" t="s">
        <v>75</v>
      </c>
      <c r="B10" s="119" t="s">
        <v>76</v>
      </c>
      <c r="C10" s="120">
        <v>11683</v>
      </c>
      <c r="D10" s="121">
        <v>9.9472990777338621E-2</v>
      </c>
      <c r="E10" s="120">
        <v>1554</v>
      </c>
      <c r="F10" s="121">
        <f t="shared" si="3"/>
        <v>-0.8669862192929898</v>
      </c>
      <c r="G10" s="120">
        <v>10397</v>
      </c>
      <c r="H10" s="121">
        <f t="shared" si="3"/>
        <v>5.6904761904761907</v>
      </c>
      <c r="I10" s="120">
        <v>18389</v>
      </c>
      <c r="J10" s="121">
        <f t="shared" si="3"/>
        <v>0.76868327402135228</v>
      </c>
      <c r="K10" s="120">
        <v>24407</v>
      </c>
      <c r="L10" s="121">
        <f t="shared" si="3"/>
        <v>0.32726086247213004</v>
      </c>
      <c r="M10" s="120">
        <v>15773</v>
      </c>
      <c r="N10" s="121">
        <f>IFERROR(M10/K10-1,"-")</f>
        <v>-0.35375097308149306</v>
      </c>
    </row>
    <row r="11" spans="1:15" x14ac:dyDescent="0.25">
      <c r="A11" s="1" t="s">
        <v>77</v>
      </c>
      <c r="B11" s="119" t="s">
        <v>78</v>
      </c>
      <c r="C11" s="120">
        <v>2577</v>
      </c>
      <c r="D11" s="121">
        <v>-0.7572760666855044</v>
      </c>
      <c r="E11" s="120">
        <v>2990</v>
      </c>
      <c r="F11" s="121">
        <f t="shared" si="3"/>
        <v>0.16026387272021725</v>
      </c>
      <c r="G11" s="120">
        <v>10842</v>
      </c>
      <c r="H11" s="121">
        <f t="shared" si="3"/>
        <v>2.6260869565217391</v>
      </c>
      <c r="I11" s="120">
        <v>16137</v>
      </c>
      <c r="J11" s="121">
        <f t="shared" si="3"/>
        <v>0.48837852794687331</v>
      </c>
      <c r="K11" s="120">
        <v>20474</v>
      </c>
      <c r="L11" s="121">
        <f t="shared" si="3"/>
        <v>0.2687612319514161</v>
      </c>
      <c r="M11" s="120">
        <v>15653</v>
      </c>
      <c r="N11" s="121">
        <f>IFERROR(M11/K11-1,"-")</f>
        <v>-0.23546937579368954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3629</v>
      </c>
      <c r="F12" s="121" t="str">
        <f t="shared" si="3"/>
        <v>-</v>
      </c>
      <c r="G12" s="120">
        <v>13123</v>
      </c>
      <c r="H12" s="121">
        <f t="shared" si="3"/>
        <v>2.6161476990906585</v>
      </c>
      <c r="I12" s="120">
        <v>11699</v>
      </c>
      <c r="J12" s="121">
        <f t="shared" si="3"/>
        <v>-0.10851177322258632</v>
      </c>
      <c r="K12" s="120">
        <v>17811</v>
      </c>
      <c r="L12" s="121">
        <f t="shared" si="3"/>
        <v>0.52243781519788013</v>
      </c>
      <c r="M12" s="120">
        <v>15445</v>
      </c>
      <c r="N12" s="121">
        <f>IFERROR(M12/K12-1,"-")</f>
        <v>-0.13283925663915552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4327</v>
      </c>
      <c r="F13" s="121" t="str">
        <f t="shared" si="3"/>
        <v>-</v>
      </c>
      <c r="G13" s="120">
        <v>12688</v>
      </c>
      <c r="H13" s="121">
        <f t="shared" si="3"/>
        <v>1.9322856482551423</v>
      </c>
      <c r="I13" s="120">
        <v>7550</v>
      </c>
      <c r="J13" s="121">
        <f t="shared" si="3"/>
        <v>-0.40494955863808324</v>
      </c>
      <c r="K13" s="120">
        <v>22267</v>
      </c>
      <c r="L13" s="121">
        <f t="shared" si="3"/>
        <v>1.9492715231788078</v>
      </c>
      <c r="M13" s="120">
        <v>16341</v>
      </c>
      <c r="N13" s="121">
        <f>IFERROR(M13/K13-1,"-")</f>
        <v>-0.26613374051286653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3302</v>
      </c>
      <c r="F14" s="121" t="str">
        <f t="shared" si="3"/>
        <v>-</v>
      </c>
      <c r="G14" s="120">
        <v>10420</v>
      </c>
      <c r="H14" s="121">
        <f t="shared" si="3"/>
        <v>2.1556632344033919</v>
      </c>
      <c r="I14" s="120">
        <v>14934</v>
      </c>
      <c r="J14" s="121">
        <f t="shared" si="3"/>
        <v>0.43320537428023043</v>
      </c>
      <c r="K14" s="120">
        <v>16055</v>
      </c>
      <c r="L14" s="121">
        <f t="shared" si="3"/>
        <v>7.5063613231552084E-2</v>
      </c>
      <c r="M14" s="120">
        <v>16193</v>
      </c>
      <c r="N14" s="121">
        <f t="shared" ref="N14:N18" si="5">IFERROR(M14/K14-1,"-")</f>
        <v>8.595453129865982E-3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2379</v>
      </c>
      <c r="F15" s="121" t="str">
        <f t="shared" si="3"/>
        <v>-</v>
      </c>
      <c r="G15" s="120">
        <v>24503</v>
      </c>
      <c r="H15" s="121">
        <f t="shared" si="3"/>
        <v>9.299705758722153</v>
      </c>
      <c r="I15" s="120">
        <v>23244</v>
      </c>
      <c r="J15" s="121">
        <f t="shared" si="3"/>
        <v>-5.1381463494265978E-2</v>
      </c>
      <c r="K15" s="120">
        <v>16852</v>
      </c>
      <c r="L15" s="121">
        <f t="shared" si="3"/>
        <v>-0.27499569781448974</v>
      </c>
      <c r="M15" s="120">
        <v>17502</v>
      </c>
      <c r="N15" s="121">
        <f t="shared" si="5"/>
        <v>3.8571089484927601E-2</v>
      </c>
    </row>
    <row r="16" spans="1:15" x14ac:dyDescent="0.25">
      <c r="A16" s="1" t="s">
        <v>87</v>
      </c>
      <c r="B16" s="119" t="s">
        <v>88</v>
      </c>
      <c r="C16" s="120">
        <v>6635</v>
      </c>
      <c r="D16" s="121">
        <v>-0.54203478741027056</v>
      </c>
      <c r="E16" s="120">
        <v>6446</v>
      </c>
      <c r="F16" s="121">
        <f t="shared" si="3"/>
        <v>-2.8485305199698607E-2</v>
      </c>
      <c r="G16" s="120">
        <v>14928</v>
      </c>
      <c r="H16" s="121">
        <f t="shared" si="3"/>
        <v>1.3158547936704932</v>
      </c>
      <c r="I16" s="120">
        <v>11309</v>
      </c>
      <c r="J16" s="121">
        <f t="shared" si="3"/>
        <v>-0.242430332261522</v>
      </c>
      <c r="K16" s="120">
        <v>25050</v>
      </c>
      <c r="L16" s="121">
        <f t="shared" si="3"/>
        <v>1.2150499602086833</v>
      </c>
      <c r="M16" s="120">
        <v>16404</v>
      </c>
      <c r="N16" s="121">
        <f t="shared" si="5"/>
        <v>-0.34514970059880234</v>
      </c>
    </row>
    <row r="17" spans="1:15" x14ac:dyDescent="0.25">
      <c r="A17" s="1" t="s">
        <v>89</v>
      </c>
      <c r="B17" s="119" t="s">
        <v>90</v>
      </c>
      <c r="C17" s="120">
        <v>6236</v>
      </c>
      <c r="D17" s="121">
        <v>-0.47794056090414394</v>
      </c>
      <c r="E17" s="120">
        <v>8360</v>
      </c>
      <c r="F17" s="121">
        <f t="shared" si="3"/>
        <v>0.34060295060936507</v>
      </c>
      <c r="G17" s="120">
        <v>10763</v>
      </c>
      <c r="H17" s="121">
        <f t="shared" si="3"/>
        <v>0.28744019138755972</v>
      </c>
      <c r="I17" s="120">
        <v>16386</v>
      </c>
      <c r="J17" s="121">
        <f t="shared" si="3"/>
        <v>0.52243798197528579</v>
      </c>
      <c r="K17" s="120">
        <v>17100</v>
      </c>
      <c r="L17" s="121">
        <f t="shared" si="3"/>
        <v>4.3573782497253744E-2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4583</v>
      </c>
      <c r="D18" s="121">
        <v>-0.65065934903574973</v>
      </c>
      <c r="E18" s="120">
        <v>13659</v>
      </c>
      <c r="F18" s="121">
        <f t="shared" si="3"/>
        <v>1.9803622081605936</v>
      </c>
      <c r="G18" s="120">
        <v>14777</v>
      </c>
      <c r="H18" s="121">
        <f t="shared" si="3"/>
        <v>8.1850794348048872E-2</v>
      </c>
      <c r="I18" s="120">
        <v>17351</v>
      </c>
      <c r="J18" s="121">
        <f t="shared" si="3"/>
        <v>0.17418961900250385</v>
      </c>
      <c r="K18" s="120">
        <v>24595</v>
      </c>
      <c r="L18" s="121">
        <f t="shared" si="3"/>
        <v>0.41749755057345395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2952</v>
      </c>
      <c r="D19" s="121">
        <v>-0.69313929313929312</v>
      </c>
      <c r="E19" s="120">
        <v>12968</v>
      </c>
      <c r="F19" s="121">
        <f t="shared" si="3"/>
        <v>3.3929539295392956</v>
      </c>
      <c r="G19" s="120">
        <v>14622</v>
      </c>
      <c r="H19" s="121">
        <f t="shared" si="3"/>
        <v>0.12754472547809992</v>
      </c>
      <c r="I19" s="120">
        <v>12399</v>
      </c>
      <c r="J19" s="121">
        <f t="shared" si="3"/>
        <v>-0.15203118588428399</v>
      </c>
      <c r="K19" s="120">
        <v>15829</v>
      </c>
      <c r="L19" s="121">
        <f t="shared" si="3"/>
        <v>0.27663521251713852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8154</v>
      </c>
      <c r="D20" s="121">
        <v>-0.24120603015075381</v>
      </c>
      <c r="E20" s="120">
        <v>9493</v>
      </c>
      <c r="F20" s="121">
        <f t="shared" si="3"/>
        <v>0.16421388275692905</v>
      </c>
      <c r="G20" s="120">
        <v>14121</v>
      </c>
      <c r="H20" s="121">
        <f t="shared" si="3"/>
        <v>0.48751711787633001</v>
      </c>
      <c r="I20" s="120">
        <v>12492</v>
      </c>
      <c r="J20" s="121">
        <f t="shared" si="3"/>
        <v>-0.11536010197578073</v>
      </c>
      <c r="K20" s="120">
        <v>15575</v>
      </c>
      <c r="L20" s="121">
        <f t="shared" si="3"/>
        <v>0.24679795068844057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55313</v>
      </c>
      <c r="D21" s="124">
        <v>-0.59662646033574962</v>
      </c>
      <c r="E21" s="123">
        <v>70304</v>
      </c>
      <c r="F21" s="124">
        <f t="shared" si="3"/>
        <v>0.27102127890369343</v>
      </c>
      <c r="G21" s="123">
        <v>161080</v>
      </c>
      <c r="H21" s="124">
        <f t="shared" si="3"/>
        <v>1.2911925352753757</v>
      </c>
      <c r="I21" s="123">
        <v>179837</v>
      </c>
      <c r="J21" s="124">
        <f t="shared" si="3"/>
        <v>0.116445244598957</v>
      </c>
      <c r="K21" s="123">
        <v>231856</v>
      </c>
      <c r="L21" s="124">
        <f t="shared" si="3"/>
        <v>0.28925638216829674</v>
      </c>
      <c r="M21" s="123">
        <v>128099</v>
      </c>
      <c r="N21" s="124">
        <v>-0.19311274463488226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9499</v>
      </c>
      <c r="D31" s="121">
        <v>-1.8901053501342746E-2</v>
      </c>
      <c r="E31" s="120">
        <v>1150</v>
      </c>
      <c r="F31" s="121">
        <f t="shared" ref="F31:L43" si="9">IFERROR(E31/C31-1,"-")</f>
        <v>-0.87893462469733652</v>
      </c>
      <c r="G31" s="120">
        <v>7546</v>
      </c>
      <c r="H31" s="121">
        <f t="shared" si="9"/>
        <v>5.5617391304347823</v>
      </c>
      <c r="I31" s="120">
        <v>17462</v>
      </c>
      <c r="J31" s="121">
        <f t="shared" si="9"/>
        <v>1.31407368142062</v>
      </c>
      <c r="K31" s="120">
        <v>12086</v>
      </c>
      <c r="L31" s="121">
        <f t="shared" si="9"/>
        <v>-0.30786851448860386</v>
      </c>
      <c r="M31" s="120">
        <v>11355</v>
      </c>
      <c r="N31" s="121">
        <f t="shared" ref="N31:N40" si="10">IFERROR(M31/K31-1,"-")</f>
        <v>-6.0483203706768185E-2</v>
      </c>
    </row>
    <row r="32" spans="1:15" x14ac:dyDescent="0.25">
      <c r="B32" s="119" t="s">
        <v>76</v>
      </c>
      <c r="C32" s="120">
        <v>11353</v>
      </c>
      <c r="D32" s="121">
        <v>7.7952905431067254E-2</v>
      </c>
      <c r="E32" s="120">
        <v>1496</v>
      </c>
      <c r="F32" s="121">
        <f t="shared" si="9"/>
        <v>-0.86822866202765792</v>
      </c>
      <c r="G32" s="120">
        <v>9937</v>
      </c>
      <c r="H32" s="121">
        <f t="shared" si="9"/>
        <v>5.6423796791443852</v>
      </c>
      <c r="I32" s="120">
        <v>17660</v>
      </c>
      <c r="J32" s="121">
        <f t="shared" si="9"/>
        <v>0.77719633692261247</v>
      </c>
      <c r="K32" s="120">
        <v>20778</v>
      </c>
      <c r="L32" s="121">
        <f t="shared" si="9"/>
        <v>0.17655719139297843</v>
      </c>
      <c r="M32" s="120">
        <v>12705</v>
      </c>
      <c r="N32" s="121">
        <f t="shared" si="10"/>
        <v>-0.38853595148714992</v>
      </c>
    </row>
    <row r="33" spans="2:15" x14ac:dyDescent="0.25">
      <c r="B33" s="119" t="s">
        <v>78</v>
      </c>
      <c r="C33" s="120">
        <v>2483</v>
      </c>
      <c r="D33" s="121">
        <v>-0.76343368902439024</v>
      </c>
      <c r="E33" s="120">
        <v>2921</v>
      </c>
      <c r="F33" s="121">
        <f t="shared" si="9"/>
        <v>0.17639951671365295</v>
      </c>
      <c r="G33" s="120">
        <v>10258</v>
      </c>
      <c r="H33" s="121">
        <f t="shared" si="9"/>
        <v>2.5118110236220472</v>
      </c>
      <c r="I33" s="120">
        <v>15316</v>
      </c>
      <c r="J33" s="121">
        <f t="shared" si="9"/>
        <v>0.49307857282121281</v>
      </c>
      <c r="K33" s="120">
        <v>16717</v>
      </c>
      <c r="L33" s="121">
        <f t="shared" si="9"/>
        <v>9.1472969443719077E-2</v>
      </c>
      <c r="M33" s="120">
        <v>12400</v>
      </c>
      <c r="N33" s="121">
        <f t="shared" si="10"/>
        <v>-0.25824011485314347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3549</v>
      </c>
      <c r="F34" s="121" t="str">
        <f t="shared" si="9"/>
        <v>-</v>
      </c>
      <c r="G34" s="120">
        <v>12235</v>
      </c>
      <c r="H34" s="121">
        <f t="shared" si="9"/>
        <v>2.4474499859115242</v>
      </c>
      <c r="I34" s="120">
        <v>10715</v>
      </c>
      <c r="J34" s="121">
        <f t="shared" si="9"/>
        <v>-0.12423375561912542</v>
      </c>
      <c r="K34" s="120">
        <v>15251</v>
      </c>
      <c r="L34" s="121">
        <f t="shared" si="9"/>
        <v>0.42333177788147447</v>
      </c>
      <c r="M34" s="120">
        <v>11996</v>
      </c>
      <c r="N34" s="121">
        <f t="shared" si="10"/>
        <v>-0.21342862763097503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4248</v>
      </c>
      <c r="F35" s="121" t="str">
        <f t="shared" si="9"/>
        <v>-</v>
      </c>
      <c r="G35" s="120">
        <v>12175</v>
      </c>
      <c r="H35" s="121">
        <f t="shared" si="9"/>
        <v>1.8660546139359697</v>
      </c>
      <c r="I35" s="120">
        <v>6778</v>
      </c>
      <c r="J35" s="121">
        <f t="shared" si="9"/>
        <v>-0.44328542094455847</v>
      </c>
      <c r="K35" s="120">
        <v>19282</v>
      </c>
      <c r="L35" s="121">
        <f t="shared" si="9"/>
        <v>1.844791974033638</v>
      </c>
      <c r="M35" s="120">
        <v>13628</v>
      </c>
      <c r="N35" s="121">
        <f t="shared" si="10"/>
        <v>-0.29322684368841412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3239</v>
      </c>
      <c r="F36" s="121" t="str">
        <f t="shared" si="9"/>
        <v>-</v>
      </c>
      <c r="G36" s="120">
        <v>10004</v>
      </c>
      <c r="H36" s="121">
        <f t="shared" si="9"/>
        <v>2.0886075949367089</v>
      </c>
      <c r="I36" s="120">
        <v>14510</v>
      </c>
      <c r="J36" s="121">
        <f t="shared" si="9"/>
        <v>0.45041983206717306</v>
      </c>
      <c r="K36" s="120">
        <v>12747</v>
      </c>
      <c r="L36" s="121">
        <f t="shared" si="9"/>
        <v>-0.12150241212956581</v>
      </c>
      <c r="M36" s="120">
        <v>13316</v>
      </c>
      <c r="N36" s="121">
        <f t="shared" si="10"/>
        <v>4.4637954028398763E-2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2305</v>
      </c>
      <c r="F37" s="121" t="str">
        <f t="shared" si="9"/>
        <v>-</v>
      </c>
      <c r="G37" s="120">
        <v>23736</v>
      </c>
      <c r="H37" s="121">
        <f t="shared" si="9"/>
        <v>9.2976138828633399</v>
      </c>
      <c r="I37" s="120">
        <v>22490</v>
      </c>
      <c r="J37" s="121">
        <f t="shared" si="9"/>
        <v>-5.2494101786316194E-2</v>
      </c>
      <c r="K37" s="120">
        <v>13444</v>
      </c>
      <c r="L37" s="121">
        <f t="shared" si="9"/>
        <v>-0.40222321031569586</v>
      </c>
      <c r="M37" s="120">
        <v>14555</v>
      </c>
      <c r="N37" s="121">
        <f t="shared" si="10"/>
        <v>8.2639095507289539E-2</v>
      </c>
    </row>
    <row r="38" spans="2:15" x14ac:dyDescent="0.25">
      <c r="B38" s="119" t="s">
        <v>88</v>
      </c>
      <c r="C38" s="120">
        <v>6593</v>
      </c>
      <c r="D38" s="121">
        <v>-0.53930542938997972</v>
      </c>
      <c r="E38" s="120">
        <v>6327</v>
      </c>
      <c r="F38" s="121">
        <f t="shared" si="9"/>
        <v>-4.0345821325648457E-2</v>
      </c>
      <c r="G38" s="120">
        <v>14117</v>
      </c>
      <c r="H38" s="121">
        <f t="shared" si="9"/>
        <v>1.2312312312312312</v>
      </c>
      <c r="I38" s="120">
        <v>10339</v>
      </c>
      <c r="J38" s="121">
        <f t="shared" si="9"/>
        <v>-0.26762059927746684</v>
      </c>
      <c r="K38" s="120">
        <v>21855</v>
      </c>
      <c r="L38" s="121">
        <f t="shared" si="9"/>
        <v>1.1138407969822999</v>
      </c>
      <c r="M38" s="120">
        <v>12946</v>
      </c>
      <c r="N38" s="121">
        <f t="shared" si="10"/>
        <v>-0.40764127202013267</v>
      </c>
    </row>
    <row r="39" spans="2:15" x14ac:dyDescent="0.25">
      <c r="B39" s="119" t="s">
        <v>90</v>
      </c>
      <c r="C39" s="120">
        <v>6206</v>
      </c>
      <c r="D39" s="121">
        <v>-0.47110959604567926</v>
      </c>
      <c r="E39" s="120">
        <v>7499</v>
      </c>
      <c r="F39" s="121">
        <f t="shared" si="9"/>
        <v>0.20834676119883988</v>
      </c>
      <c r="G39" s="120">
        <v>10282</v>
      </c>
      <c r="H39" s="121">
        <f t="shared" si="9"/>
        <v>0.37111614881984267</v>
      </c>
      <c r="I39" s="120">
        <v>15797</v>
      </c>
      <c r="J39" s="121">
        <f t="shared" si="9"/>
        <v>0.53637424625559227</v>
      </c>
      <c r="K39" s="120">
        <v>14091</v>
      </c>
      <c r="L39" s="121">
        <f t="shared" si="9"/>
        <v>-0.1079951889599291</v>
      </c>
      <c r="M39" s="120"/>
      <c r="N39" s="121"/>
    </row>
    <row r="40" spans="2:15" x14ac:dyDescent="0.25">
      <c r="B40" s="119" t="s">
        <v>92</v>
      </c>
      <c r="C40" s="120">
        <v>4531</v>
      </c>
      <c r="D40" s="121">
        <v>-0.65269047984056416</v>
      </c>
      <c r="E40" s="120">
        <v>11557</v>
      </c>
      <c r="F40" s="121">
        <f t="shared" si="9"/>
        <v>1.5506510704038843</v>
      </c>
      <c r="G40" s="120">
        <v>13795</v>
      </c>
      <c r="H40" s="121">
        <f t="shared" si="9"/>
        <v>0.19364887081422522</v>
      </c>
      <c r="I40" s="120">
        <v>16481</v>
      </c>
      <c r="J40" s="121">
        <f t="shared" si="9"/>
        <v>0.19470822761870243</v>
      </c>
      <c r="K40" s="120">
        <v>21060</v>
      </c>
      <c r="L40" s="121">
        <f t="shared" si="9"/>
        <v>0.27783508282264435</v>
      </c>
      <c r="M40" s="120"/>
      <c r="N40" s="121"/>
    </row>
    <row r="41" spans="2:15" x14ac:dyDescent="0.25">
      <c r="B41" s="119" t="s">
        <v>94</v>
      </c>
      <c r="C41" s="120">
        <v>2895</v>
      </c>
      <c r="D41" s="121">
        <v>-0.6881396100398578</v>
      </c>
      <c r="E41" s="120">
        <v>10194</v>
      </c>
      <c r="F41" s="121">
        <f t="shared" si="9"/>
        <v>2.5212435233160622</v>
      </c>
      <c r="G41" s="120">
        <v>14034</v>
      </c>
      <c r="H41" s="121">
        <f t="shared" si="9"/>
        <v>0.37669217186580339</v>
      </c>
      <c r="I41" s="120">
        <v>11754</v>
      </c>
      <c r="J41" s="121">
        <f t="shared" si="9"/>
        <v>-0.16246259085079096</v>
      </c>
      <c r="K41" s="120">
        <v>12134</v>
      </c>
      <c r="L41" s="121">
        <f t="shared" si="9"/>
        <v>3.2329419771992551E-2</v>
      </c>
      <c r="M41" s="120"/>
      <c r="N41" s="121"/>
    </row>
    <row r="42" spans="2:15" x14ac:dyDescent="0.25">
      <c r="B42" s="119" t="s">
        <v>96</v>
      </c>
      <c r="C42" s="120">
        <v>8080</v>
      </c>
      <c r="D42" s="121">
        <v>-0.24259467566554183</v>
      </c>
      <c r="E42" s="120">
        <v>7535</v>
      </c>
      <c r="F42" s="121">
        <f t="shared" si="9"/>
        <v>-6.7450495049504955E-2</v>
      </c>
      <c r="G42" s="120">
        <v>13354</v>
      </c>
      <c r="H42" s="121">
        <f t="shared" si="9"/>
        <v>0.77226277372262775</v>
      </c>
      <c r="I42" s="120">
        <v>11656</v>
      </c>
      <c r="J42" s="121">
        <f t="shared" si="9"/>
        <v>-0.12715291298487341</v>
      </c>
      <c r="K42" s="120">
        <v>12150</v>
      </c>
      <c r="L42" s="121">
        <f t="shared" si="9"/>
        <v>4.2381606039807895E-2</v>
      </c>
      <c r="M42" s="120"/>
      <c r="N42" s="121"/>
    </row>
    <row r="43" spans="2:15" ht="15.75" x14ac:dyDescent="0.25">
      <c r="B43" s="122" t="s">
        <v>33</v>
      </c>
      <c r="C43" s="123">
        <v>54073</v>
      </c>
      <c r="D43" s="124">
        <v>-0.60050091612979495</v>
      </c>
      <c r="E43" s="123">
        <v>62020</v>
      </c>
      <c r="F43" s="124">
        <f t="shared" si="9"/>
        <v>0.14696798772030406</v>
      </c>
      <c r="G43" s="123">
        <v>151473</v>
      </c>
      <c r="H43" s="124">
        <f t="shared" si="9"/>
        <v>1.4423250564334085</v>
      </c>
      <c r="I43" s="123">
        <v>170958</v>
      </c>
      <c r="J43" s="124">
        <f t="shared" si="9"/>
        <v>0.12863678675407497</v>
      </c>
      <c r="K43" s="123">
        <v>191595</v>
      </c>
      <c r="L43" s="124">
        <f t="shared" si="9"/>
        <v>0.12071385954444946</v>
      </c>
      <c r="M43" s="123">
        <v>102901</v>
      </c>
      <c r="N43" s="124">
        <v>-0.22139073849878932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8651</v>
      </c>
      <c r="D53" s="121">
        <v>-9.0492554410079862E-3</v>
      </c>
      <c r="E53" s="120">
        <v>1150</v>
      </c>
      <c r="F53" s="121">
        <f t="shared" ref="F53:L65" si="14">IFERROR(E53/C53-1,"-")</f>
        <v>-0.86706739105305741</v>
      </c>
      <c r="G53" s="120">
        <v>0</v>
      </c>
      <c r="H53" s="121">
        <f t="shared" si="14"/>
        <v>-1</v>
      </c>
      <c r="I53" s="120">
        <v>0</v>
      </c>
      <c r="J53" s="121" t="str">
        <f t="shared" si="14"/>
        <v>-</v>
      </c>
      <c r="K53" s="120">
        <v>0</v>
      </c>
      <c r="L53" s="121" t="str">
        <f t="shared" si="14"/>
        <v>-</v>
      </c>
      <c r="M53" s="120">
        <v>0</v>
      </c>
      <c r="N53" s="121" t="str">
        <f t="shared" ref="N53:N62" si="15">IFERROR(M53/K53-1,"-")</f>
        <v>-</v>
      </c>
    </row>
    <row r="54" spans="1:15" x14ac:dyDescent="0.25">
      <c r="A54" s="1">
        <v>2</v>
      </c>
      <c r="B54" s="119" t="s">
        <v>76</v>
      </c>
      <c r="C54" s="120">
        <v>10563</v>
      </c>
      <c r="D54" s="121">
        <v>0.10944228547421497</v>
      </c>
      <c r="E54" s="120">
        <v>1496</v>
      </c>
      <c r="F54" s="121">
        <f t="shared" si="14"/>
        <v>-0.85837356811511878</v>
      </c>
      <c r="G54" s="120">
        <v>0</v>
      </c>
      <c r="H54" s="121">
        <f t="shared" si="14"/>
        <v>-1</v>
      </c>
      <c r="I54" s="120">
        <v>0</v>
      </c>
      <c r="J54" s="121" t="str">
        <f t="shared" si="14"/>
        <v>-</v>
      </c>
      <c r="K54" s="120">
        <v>0</v>
      </c>
      <c r="L54" s="121" t="str">
        <f t="shared" si="14"/>
        <v>-</v>
      </c>
      <c r="M54" s="120">
        <v>0</v>
      </c>
      <c r="N54" s="121" t="str">
        <f t="shared" si="15"/>
        <v>-</v>
      </c>
    </row>
    <row r="55" spans="1:15" x14ac:dyDescent="0.25">
      <c r="A55" s="1">
        <v>3</v>
      </c>
      <c r="B55" s="119" t="s">
        <v>78</v>
      </c>
      <c r="C55" s="120">
        <v>2181</v>
      </c>
      <c r="D55" s="121">
        <v>-0.76558469475494406</v>
      </c>
      <c r="E55" s="120">
        <v>2921</v>
      </c>
      <c r="F55" s="121">
        <f t="shared" si="14"/>
        <v>0.33929390187987152</v>
      </c>
      <c r="G55" s="120">
        <v>0</v>
      </c>
      <c r="H55" s="121">
        <f t="shared" si="14"/>
        <v>-1</v>
      </c>
      <c r="I55" s="120">
        <v>0</v>
      </c>
      <c r="J55" s="121" t="str">
        <f t="shared" si="14"/>
        <v>-</v>
      </c>
      <c r="K55" s="120">
        <v>0</v>
      </c>
      <c r="L55" s="121" t="str">
        <f t="shared" si="14"/>
        <v>-</v>
      </c>
      <c r="M55" s="120">
        <v>0</v>
      </c>
      <c r="N55" s="121" t="str">
        <f t="shared" si="15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3549</v>
      </c>
      <c r="F56" s="121" t="str">
        <f t="shared" si="14"/>
        <v>-</v>
      </c>
      <c r="G56" s="120">
        <v>0</v>
      </c>
      <c r="H56" s="121">
        <f t="shared" si="14"/>
        <v>-1</v>
      </c>
      <c r="I56" s="120">
        <v>0</v>
      </c>
      <c r="J56" s="121" t="str">
        <f t="shared" si="14"/>
        <v>-</v>
      </c>
      <c r="K56" s="120">
        <v>0</v>
      </c>
      <c r="L56" s="121" t="str">
        <f t="shared" si="14"/>
        <v>-</v>
      </c>
      <c r="M56" s="120">
        <v>0</v>
      </c>
      <c r="N56" s="121" t="str">
        <f t="shared" si="15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4248</v>
      </c>
      <c r="F57" s="121" t="str">
        <f t="shared" si="14"/>
        <v>-</v>
      </c>
      <c r="G57" s="120">
        <v>0</v>
      </c>
      <c r="H57" s="121">
        <f t="shared" si="14"/>
        <v>-1</v>
      </c>
      <c r="I57" s="120">
        <v>6778</v>
      </c>
      <c r="J57" s="121" t="str">
        <f t="shared" si="14"/>
        <v>-</v>
      </c>
      <c r="K57" s="120">
        <v>0</v>
      </c>
      <c r="L57" s="121">
        <f t="shared" si="14"/>
        <v>-1</v>
      </c>
      <c r="M57" s="120">
        <v>0</v>
      </c>
      <c r="N57" s="121" t="str">
        <f t="shared" si="15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3239</v>
      </c>
      <c r="F58" s="121" t="str">
        <f t="shared" si="14"/>
        <v>-</v>
      </c>
      <c r="G58" s="120">
        <v>0</v>
      </c>
      <c r="H58" s="121">
        <f t="shared" si="14"/>
        <v>-1</v>
      </c>
      <c r="I58" s="120">
        <v>14510</v>
      </c>
      <c r="J58" s="121" t="str">
        <f t="shared" si="14"/>
        <v>-</v>
      </c>
      <c r="K58" s="120">
        <v>0</v>
      </c>
      <c r="L58" s="121">
        <f t="shared" si="14"/>
        <v>-1</v>
      </c>
      <c r="M58" s="120">
        <v>0</v>
      </c>
      <c r="N58" s="121" t="str">
        <f t="shared" si="15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2305</v>
      </c>
      <c r="F59" s="121" t="str">
        <f t="shared" si="14"/>
        <v>-</v>
      </c>
      <c r="G59" s="120">
        <v>0</v>
      </c>
      <c r="H59" s="121">
        <f t="shared" si="14"/>
        <v>-1</v>
      </c>
      <c r="I59" s="120">
        <v>22490</v>
      </c>
      <c r="J59" s="121" t="str">
        <f t="shared" si="14"/>
        <v>-</v>
      </c>
      <c r="K59" s="120">
        <v>0</v>
      </c>
      <c r="L59" s="121">
        <f t="shared" si="14"/>
        <v>-1</v>
      </c>
      <c r="M59" s="120">
        <v>0</v>
      </c>
      <c r="N59" s="121" t="str">
        <f t="shared" si="15"/>
        <v>-</v>
      </c>
    </row>
    <row r="60" spans="1:15" x14ac:dyDescent="0.25">
      <c r="A60" s="1">
        <v>8</v>
      </c>
      <c r="B60" s="119" t="s">
        <v>88</v>
      </c>
      <c r="C60" s="120">
        <v>6593</v>
      </c>
      <c r="D60" s="121">
        <v>-0.49614061902942297</v>
      </c>
      <c r="E60" s="120">
        <v>6327</v>
      </c>
      <c r="F60" s="121">
        <f t="shared" si="14"/>
        <v>-4.0345821325648457E-2</v>
      </c>
      <c r="G60" s="120">
        <v>0</v>
      </c>
      <c r="H60" s="121">
        <f t="shared" si="14"/>
        <v>-1</v>
      </c>
      <c r="I60" s="120">
        <v>10339</v>
      </c>
      <c r="J60" s="121" t="str">
        <f t="shared" si="14"/>
        <v>-</v>
      </c>
      <c r="K60" s="120">
        <v>0</v>
      </c>
      <c r="L60" s="121">
        <f t="shared" si="14"/>
        <v>-1</v>
      </c>
      <c r="M60" s="120">
        <v>0</v>
      </c>
      <c r="N60" s="121" t="str">
        <f t="shared" si="15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>
        <v>-1</v>
      </c>
      <c r="E61" s="120">
        <v>7499</v>
      </c>
      <c r="F61" s="121" t="str">
        <f t="shared" si="14"/>
        <v>-</v>
      </c>
      <c r="G61" s="120">
        <v>0</v>
      </c>
      <c r="H61" s="121">
        <f t="shared" si="14"/>
        <v>-1</v>
      </c>
      <c r="I61" s="120">
        <v>15797</v>
      </c>
      <c r="J61" s="121" t="str">
        <f t="shared" si="14"/>
        <v>-</v>
      </c>
      <c r="K61" s="120">
        <v>0</v>
      </c>
      <c r="L61" s="121">
        <f t="shared" si="14"/>
        <v>-1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0</v>
      </c>
      <c r="D62" s="121">
        <v>-1</v>
      </c>
      <c r="E62" s="120">
        <v>11557</v>
      </c>
      <c r="F62" s="121" t="str">
        <f t="shared" si="14"/>
        <v>-</v>
      </c>
      <c r="G62" s="120">
        <v>0</v>
      </c>
      <c r="H62" s="121">
        <f t="shared" si="14"/>
        <v>-1</v>
      </c>
      <c r="I62" s="120">
        <v>16481</v>
      </c>
      <c r="J62" s="121" t="str">
        <f t="shared" si="14"/>
        <v>-</v>
      </c>
      <c r="K62" s="120">
        <v>0</v>
      </c>
      <c r="L62" s="121">
        <f t="shared" si="14"/>
        <v>-1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2895</v>
      </c>
      <c r="D63" s="121">
        <v>-0.65341793367652334</v>
      </c>
      <c r="E63" s="120">
        <v>0</v>
      </c>
      <c r="F63" s="121">
        <f t="shared" si="14"/>
        <v>-1</v>
      </c>
      <c r="G63" s="120">
        <v>0</v>
      </c>
      <c r="H63" s="121" t="str">
        <f t="shared" si="14"/>
        <v>-</v>
      </c>
      <c r="I63" s="120">
        <v>11754</v>
      </c>
      <c r="J63" s="121" t="str">
        <f t="shared" si="14"/>
        <v>-</v>
      </c>
      <c r="K63" s="120">
        <v>0</v>
      </c>
      <c r="L63" s="121">
        <f t="shared" si="14"/>
        <v>-1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8080</v>
      </c>
      <c r="D64" s="121">
        <v>-0.1812746985510183</v>
      </c>
      <c r="E64" s="120">
        <v>0</v>
      </c>
      <c r="F64" s="121">
        <f t="shared" si="14"/>
        <v>-1</v>
      </c>
      <c r="G64" s="120">
        <v>0</v>
      </c>
      <c r="H64" s="121" t="str">
        <f t="shared" si="14"/>
        <v>-</v>
      </c>
      <c r="I64" s="120">
        <v>10343</v>
      </c>
      <c r="J64" s="121" t="str">
        <f t="shared" si="14"/>
        <v>-</v>
      </c>
      <c r="K64" s="120">
        <v>0</v>
      </c>
      <c r="L64" s="121">
        <f t="shared" si="14"/>
        <v>-1</v>
      </c>
      <c r="M64" s="120"/>
      <c r="N64" s="121"/>
    </row>
    <row r="65" spans="1:15" ht="15.75" x14ac:dyDescent="0.25">
      <c r="B65" s="122" t="s">
        <v>33</v>
      </c>
      <c r="C65" s="123">
        <v>0</v>
      </c>
      <c r="D65" s="124">
        <v>-1</v>
      </c>
      <c r="E65" s="123">
        <v>0</v>
      </c>
      <c r="F65" s="124" t="str">
        <f t="shared" si="14"/>
        <v>-</v>
      </c>
      <c r="G65" s="123">
        <v>0</v>
      </c>
      <c r="H65" s="124" t="str">
        <f t="shared" si="14"/>
        <v>-</v>
      </c>
      <c r="I65" s="123">
        <v>0</v>
      </c>
      <c r="J65" s="124" t="str">
        <f t="shared" si="14"/>
        <v>-</v>
      </c>
      <c r="K65" s="123">
        <v>0</v>
      </c>
      <c r="L65" s="124" t="str">
        <f t="shared" si="14"/>
        <v>-</v>
      </c>
      <c r="M65" s="123">
        <v>0</v>
      </c>
      <c r="N65" s="124" t="s">
        <v>237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260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848</v>
      </c>
      <c r="D75" s="121">
        <v>-0.10924369747899154</v>
      </c>
      <c r="E75" s="120">
        <v>0</v>
      </c>
      <c r="F75" s="121">
        <f t="shared" ref="F75:L87" si="19">IFERROR(E75/C75-1,"-")</f>
        <v>-1</v>
      </c>
      <c r="G75" s="120">
        <v>0</v>
      </c>
      <c r="H75" s="121" t="str">
        <f t="shared" si="19"/>
        <v>-</v>
      </c>
      <c r="I75" s="120">
        <v>0</v>
      </c>
      <c r="J75" s="121" t="str">
        <f t="shared" si="19"/>
        <v>-</v>
      </c>
      <c r="K75" s="120">
        <v>0</v>
      </c>
      <c r="L75" s="121" t="str">
        <f t="shared" si="19"/>
        <v>-</v>
      </c>
      <c r="M75" s="120">
        <v>0</v>
      </c>
      <c r="N75" s="121" t="str">
        <f t="shared" ref="N75:N84" si="20">IFERROR(M75/K75-1,"-")</f>
        <v>-</v>
      </c>
    </row>
    <row r="76" spans="1:15" x14ac:dyDescent="0.25">
      <c r="A76" s="1">
        <v>2</v>
      </c>
      <c r="B76" s="119" t="s">
        <v>76</v>
      </c>
      <c r="C76" s="120">
        <v>790</v>
      </c>
      <c r="D76" s="121">
        <v>-0.21859545004945602</v>
      </c>
      <c r="E76" s="120">
        <v>0</v>
      </c>
      <c r="F76" s="121">
        <f t="shared" si="19"/>
        <v>-1</v>
      </c>
      <c r="G76" s="120">
        <v>0</v>
      </c>
      <c r="H76" s="121" t="str">
        <f t="shared" si="19"/>
        <v>-</v>
      </c>
      <c r="I76" s="120">
        <v>0</v>
      </c>
      <c r="J76" s="121" t="str">
        <f t="shared" si="19"/>
        <v>-</v>
      </c>
      <c r="K76" s="120">
        <v>0</v>
      </c>
      <c r="L76" s="121" t="str">
        <f t="shared" si="19"/>
        <v>-</v>
      </c>
      <c r="M76" s="120">
        <v>0</v>
      </c>
      <c r="N76" s="121" t="str">
        <f t="shared" si="20"/>
        <v>-</v>
      </c>
    </row>
    <row r="77" spans="1:15" x14ac:dyDescent="0.25">
      <c r="A77" s="1">
        <v>3</v>
      </c>
      <c r="B77" s="119" t="s">
        <v>78</v>
      </c>
      <c r="C77" s="120">
        <v>302</v>
      </c>
      <c r="D77" s="121">
        <v>-0.74664429530201337</v>
      </c>
      <c r="E77" s="120">
        <v>0</v>
      </c>
      <c r="F77" s="121">
        <f t="shared" si="19"/>
        <v>-1</v>
      </c>
      <c r="G77" s="120">
        <v>0</v>
      </c>
      <c r="H77" s="121" t="str">
        <f t="shared" si="19"/>
        <v>-</v>
      </c>
      <c r="I77" s="120">
        <v>0</v>
      </c>
      <c r="J77" s="121" t="str">
        <f t="shared" si="19"/>
        <v>-</v>
      </c>
      <c r="K77" s="120">
        <v>0</v>
      </c>
      <c r="L77" s="121" t="str">
        <f t="shared" si="19"/>
        <v>-</v>
      </c>
      <c r="M77" s="120">
        <v>0</v>
      </c>
      <c r="N77" s="121" t="str">
        <f t="shared" si="2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0</v>
      </c>
      <c r="F78" s="121" t="str">
        <f t="shared" si="19"/>
        <v>-</v>
      </c>
      <c r="G78" s="120">
        <v>0</v>
      </c>
      <c r="H78" s="121" t="str">
        <f t="shared" si="19"/>
        <v>-</v>
      </c>
      <c r="I78" s="120">
        <v>0</v>
      </c>
      <c r="J78" s="121" t="str">
        <f t="shared" si="19"/>
        <v>-</v>
      </c>
      <c r="K78" s="120">
        <v>0</v>
      </c>
      <c r="L78" s="121" t="str">
        <f t="shared" si="19"/>
        <v>-</v>
      </c>
      <c r="M78" s="120">
        <v>0</v>
      </c>
      <c r="N78" s="121" t="str">
        <f t="shared" si="2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0</v>
      </c>
      <c r="F79" s="121" t="str">
        <f t="shared" si="19"/>
        <v>-</v>
      </c>
      <c r="G79" s="120">
        <v>0</v>
      </c>
      <c r="H79" s="121" t="str">
        <f t="shared" si="19"/>
        <v>-</v>
      </c>
      <c r="I79" s="120">
        <v>0</v>
      </c>
      <c r="J79" s="121" t="str">
        <f t="shared" si="19"/>
        <v>-</v>
      </c>
      <c r="K79" s="120">
        <v>0</v>
      </c>
      <c r="L79" s="121" t="str">
        <f t="shared" si="19"/>
        <v>-</v>
      </c>
      <c r="M79" s="120">
        <v>0</v>
      </c>
      <c r="N79" s="121" t="str">
        <f t="shared" si="2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0</v>
      </c>
      <c r="F80" s="121" t="str">
        <f t="shared" si="19"/>
        <v>-</v>
      </c>
      <c r="G80" s="120">
        <v>0</v>
      </c>
      <c r="H80" s="121" t="str">
        <f t="shared" si="19"/>
        <v>-</v>
      </c>
      <c r="I80" s="120">
        <v>0</v>
      </c>
      <c r="J80" s="121" t="str">
        <f t="shared" si="19"/>
        <v>-</v>
      </c>
      <c r="K80" s="120">
        <v>0</v>
      </c>
      <c r="L80" s="121" t="str">
        <f t="shared" si="19"/>
        <v>-</v>
      </c>
      <c r="M80" s="120">
        <v>0</v>
      </c>
      <c r="N80" s="121" t="str">
        <f t="shared" si="2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0</v>
      </c>
      <c r="F81" s="121" t="str">
        <f t="shared" si="19"/>
        <v>-</v>
      </c>
      <c r="G81" s="120">
        <v>0</v>
      </c>
      <c r="H81" s="121" t="str">
        <f t="shared" si="19"/>
        <v>-</v>
      </c>
      <c r="I81" s="120">
        <v>0</v>
      </c>
      <c r="J81" s="121" t="str">
        <f t="shared" si="19"/>
        <v>-</v>
      </c>
      <c r="K81" s="120">
        <v>0</v>
      </c>
      <c r="L81" s="121" t="str">
        <f t="shared" si="19"/>
        <v>-</v>
      </c>
      <c r="M81" s="120">
        <v>0</v>
      </c>
      <c r="N81" s="121" t="str">
        <f t="shared" si="20"/>
        <v>-</v>
      </c>
    </row>
    <row r="82" spans="1:15" x14ac:dyDescent="0.25">
      <c r="A82" s="1">
        <v>8</v>
      </c>
      <c r="B82" s="119" t="s">
        <v>88</v>
      </c>
      <c r="C82" s="120">
        <v>0</v>
      </c>
      <c r="D82" s="121">
        <v>-1</v>
      </c>
      <c r="E82" s="120">
        <v>0</v>
      </c>
      <c r="F82" s="121" t="str">
        <f t="shared" si="19"/>
        <v>-</v>
      </c>
      <c r="G82" s="120">
        <v>0</v>
      </c>
      <c r="H82" s="121" t="str">
        <f t="shared" si="19"/>
        <v>-</v>
      </c>
      <c r="I82" s="120">
        <v>0</v>
      </c>
      <c r="J82" s="121" t="str">
        <f t="shared" si="19"/>
        <v>-</v>
      </c>
      <c r="K82" s="120">
        <v>0</v>
      </c>
      <c r="L82" s="121" t="str">
        <f t="shared" si="19"/>
        <v>-</v>
      </c>
      <c r="M82" s="120">
        <v>0</v>
      </c>
      <c r="N82" s="121" t="str">
        <f t="shared" si="20"/>
        <v>-</v>
      </c>
    </row>
    <row r="83" spans="1:15" x14ac:dyDescent="0.25">
      <c r="A83" s="1">
        <v>9</v>
      </c>
      <c r="B83" s="119" t="s">
        <v>90</v>
      </c>
      <c r="C83" s="120">
        <v>0</v>
      </c>
      <c r="D83" s="121">
        <v>-1</v>
      </c>
      <c r="E83" s="120">
        <v>0</v>
      </c>
      <c r="F83" s="121" t="str">
        <f t="shared" si="19"/>
        <v>-</v>
      </c>
      <c r="G83" s="120">
        <v>0</v>
      </c>
      <c r="H83" s="121" t="str">
        <f t="shared" si="19"/>
        <v>-</v>
      </c>
      <c r="I83" s="120">
        <v>0</v>
      </c>
      <c r="J83" s="121" t="str">
        <f t="shared" si="19"/>
        <v>-</v>
      </c>
      <c r="K83" s="120">
        <v>0</v>
      </c>
      <c r="L83" s="121" t="str">
        <f t="shared" si="19"/>
        <v>-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0</v>
      </c>
      <c r="D84" s="121">
        <v>-1</v>
      </c>
      <c r="E84" s="120">
        <v>0</v>
      </c>
      <c r="F84" s="121" t="str">
        <f t="shared" si="19"/>
        <v>-</v>
      </c>
      <c r="G84" s="120">
        <v>0</v>
      </c>
      <c r="H84" s="121" t="str">
        <f t="shared" si="19"/>
        <v>-</v>
      </c>
      <c r="I84" s="120">
        <v>0</v>
      </c>
      <c r="J84" s="121" t="str">
        <f t="shared" si="19"/>
        <v>-</v>
      </c>
      <c r="K84" s="120">
        <v>0</v>
      </c>
      <c r="L84" s="121" t="str">
        <f t="shared" si="19"/>
        <v>-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0</v>
      </c>
      <c r="D85" s="121">
        <v>-1</v>
      </c>
      <c r="E85" s="120">
        <v>0</v>
      </c>
      <c r="F85" s="121" t="str">
        <f t="shared" si="19"/>
        <v>-</v>
      </c>
      <c r="G85" s="120">
        <v>0</v>
      </c>
      <c r="H85" s="121" t="str">
        <f t="shared" si="19"/>
        <v>-</v>
      </c>
      <c r="I85" s="120">
        <v>0</v>
      </c>
      <c r="J85" s="121" t="str">
        <f t="shared" si="19"/>
        <v>-</v>
      </c>
      <c r="K85" s="120">
        <v>0</v>
      </c>
      <c r="L85" s="121" t="str">
        <f t="shared" si="19"/>
        <v>-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0</v>
      </c>
      <c r="D86" s="121">
        <v>-1</v>
      </c>
      <c r="E86" s="120">
        <v>0</v>
      </c>
      <c r="F86" s="121" t="str">
        <f t="shared" si="19"/>
        <v>-</v>
      </c>
      <c r="G86" s="120">
        <v>0</v>
      </c>
      <c r="H86" s="121" t="str">
        <f t="shared" si="19"/>
        <v>-</v>
      </c>
      <c r="I86" s="120">
        <v>1313</v>
      </c>
      <c r="J86" s="121" t="str">
        <f t="shared" si="19"/>
        <v>-</v>
      </c>
      <c r="K86" s="120">
        <v>0</v>
      </c>
      <c r="L86" s="121">
        <f t="shared" si="19"/>
        <v>-1</v>
      </c>
      <c r="M86" s="120"/>
      <c r="N86" s="121"/>
    </row>
    <row r="87" spans="1:15" ht="15.75" x14ac:dyDescent="0.25">
      <c r="B87" s="122" t="s">
        <v>33</v>
      </c>
      <c r="C87" s="123">
        <v>0</v>
      </c>
      <c r="D87" s="124">
        <v>-1</v>
      </c>
      <c r="E87" s="123">
        <v>0</v>
      </c>
      <c r="F87" s="124" t="str">
        <f t="shared" si="19"/>
        <v>-</v>
      </c>
      <c r="G87" s="123">
        <v>0</v>
      </c>
      <c r="H87" s="124" t="str">
        <f t="shared" si="19"/>
        <v>-</v>
      </c>
      <c r="I87" s="123">
        <v>0</v>
      </c>
      <c r="J87" s="124" t="str">
        <f t="shared" si="19"/>
        <v>-</v>
      </c>
      <c r="K87" s="123">
        <v>0</v>
      </c>
      <c r="L87" s="124" t="str">
        <f t="shared" si="19"/>
        <v>-</v>
      </c>
      <c r="M87" s="123">
        <v>0</v>
      </c>
      <c r="N87" s="124" t="s">
        <v>237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261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 t="s">
        <v>237</v>
      </c>
      <c r="D97" s="121" t="s">
        <v>237</v>
      </c>
      <c r="E97" s="120" t="s">
        <v>237</v>
      </c>
      <c r="F97" s="121" t="str">
        <f t="shared" ref="F97:L109" si="24">IFERROR(E97/C97-1,"-")</f>
        <v>-</v>
      </c>
      <c r="G97" s="120" t="s">
        <v>237</v>
      </c>
      <c r="H97" s="121" t="str">
        <f t="shared" si="24"/>
        <v>-</v>
      </c>
      <c r="I97" s="120" t="s">
        <v>237</v>
      </c>
      <c r="J97" s="121" t="str">
        <f t="shared" si="24"/>
        <v>-</v>
      </c>
      <c r="K97" s="120" t="s">
        <v>237</v>
      </c>
      <c r="L97" s="121" t="str">
        <f t="shared" si="24"/>
        <v>-</v>
      </c>
      <c r="M97" s="120" t="s">
        <v>237</v>
      </c>
      <c r="N97" s="121" t="str">
        <f t="shared" ref="N97:N106" si="25">IFERROR(M97/K97-1,"-")</f>
        <v>-</v>
      </c>
    </row>
    <row r="98" spans="2:14" x14ac:dyDescent="0.25">
      <c r="B98" s="119" t="s">
        <v>76</v>
      </c>
      <c r="C98" s="120" t="s">
        <v>237</v>
      </c>
      <c r="D98" s="121" t="s">
        <v>237</v>
      </c>
      <c r="E98" s="120" t="s">
        <v>237</v>
      </c>
      <c r="F98" s="121" t="str">
        <f t="shared" si="24"/>
        <v>-</v>
      </c>
      <c r="G98" s="120" t="s">
        <v>237</v>
      </c>
      <c r="H98" s="121" t="str">
        <f t="shared" si="24"/>
        <v>-</v>
      </c>
      <c r="I98" s="120" t="s">
        <v>237</v>
      </c>
      <c r="J98" s="121" t="str">
        <f t="shared" si="24"/>
        <v>-</v>
      </c>
      <c r="K98" s="120" t="s">
        <v>237</v>
      </c>
      <c r="L98" s="121" t="str">
        <f t="shared" si="24"/>
        <v>-</v>
      </c>
      <c r="M98" s="120" t="s">
        <v>237</v>
      </c>
      <c r="N98" s="121" t="str">
        <f t="shared" si="25"/>
        <v>-</v>
      </c>
    </row>
    <row r="99" spans="2:14" x14ac:dyDescent="0.25">
      <c r="B99" s="119" t="s">
        <v>78</v>
      </c>
      <c r="C99" s="120" t="s">
        <v>237</v>
      </c>
      <c r="D99" s="121" t="s">
        <v>237</v>
      </c>
      <c r="E99" s="120" t="s">
        <v>237</v>
      </c>
      <c r="F99" s="121" t="str">
        <f t="shared" si="24"/>
        <v>-</v>
      </c>
      <c r="G99" s="120" t="s">
        <v>237</v>
      </c>
      <c r="H99" s="121" t="str">
        <f t="shared" si="24"/>
        <v>-</v>
      </c>
      <c r="I99" s="120" t="s">
        <v>237</v>
      </c>
      <c r="J99" s="121" t="str">
        <f t="shared" si="24"/>
        <v>-</v>
      </c>
      <c r="K99" s="120" t="s">
        <v>237</v>
      </c>
      <c r="L99" s="121" t="str">
        <f t="shared" si="24"/>
        <v>-</v>
      </c>
      <c r="M99" s="120" t="s">
        <v>237</v>
      </c>
      <c r="N99" s="121" t="str">
        <f t="shared" si="25"/>
        <v>-</v>
      </c>
    </row>
    <row r="100" spans="2:14" x14ac:dyDescent="0.25">
      <c r="B100" s="119" t="s">
        <v>80</v>
      </c>
      <c r="C100" s="120" t="s">
        <v>237</v>
      </c>
      <c r="D100" s="121" t="s">
        <v>237</v>
      </c>
      <c r="E100" s="120" t="s">
        <v>237</v>
      </c>
      <c r="F100" s="121" t="str">
        <f t="shared" si="24"/>
        <v>-</v>
      </c>
      <c r="G100" s="120" t="s">
        <v>237</v>
      </c>
      <c r="H100" s="121" t="str">
        <f t="shared" si="24"/>
        <v>-</v>
      </c>
      <c r="I100" s="120" t="s">
        <v>237</v>
      </c>
      <c r="J100" s="121" t="str">
        <f t="shared" si="24"/>
        <v>-</v>
      </c>
      <c r="K100" s="120" t="s">
        <v>237</v>
      </c>
      <c r="L100" s="121" t="str">
        <f t="shared" si="24"/>
        <v>-</v>
      </c>
      <c r="M100" s="120" t="s">
        <v>237</v>
      </c>
      <c r="N100" s="121" t="str">
        <f t="shared" si="25"/>
        <v>-</v>
      </c>
    </row>
    <row r="101" spans="2:14" x14ac:dyDescent="0.25">
      <c r="B101" s="119" t="s">
        <v>82</v>
      </c>
      <c r="C101" s="120" t="s">
        <v>237</v>
      </c>
      <c r="D101" s="121" t="s">
        <v>237</v>
      </c>
      <c r="E101" s="120" t="s">
        <v>237</v>
      </c>
      <c r="F101" s="121" t="str">
        <f t="shared" si="24"/>
        <v>-</v>
      </c>
      <c r="G101" s="120" t="s">
        <v>237</v>
      </c>
      <c r="H101" s="121" t="str">
        <f t="shared" si="24"/>
        <v>-</v>
      </c>
      <c r="I101" s="120" t="s">
        <v>237</v>
      </c>
      <c r="J101" s="121" t="str">
        <f t="shared" si="24"/>
        <v>-</v>
      </c>
      <c r="K101" s="120" t="s">
        <v>237</v>
      </c>
      <c r="L101" s="121" t="str">
        <f t="shared" si="24"/>
        <v>-</v>
      </c>
      <c r="M101" s="120" t="s">
        <v>237</v>
      </c>
      <c r="N101" s="121" t="str">
        <f t="shared" si="25"/>
        <v>-</v>
      </c>
    </row>
    <row r="102" spans="2:14" x14ac:dyDescent="0.25">
      <c r="B102" s="119" t="s">
        <v>84</v>
      </c>
      <c r="C102" s="120" t="s">
        <v>237</v>
      </c>
      <c r="D102" s="121" t="s">
        <v>237</v>
      </c>
      <c r="E102" s="120" t="s">
        <v>237</v>
      </c>
      <c r="F102" s="121" t="str">
        <f t="shared" si="24"/>
        <v>-</v>
      </c>
      <c r="G102" s="120" t="s">
        <v>237</v>
      </c>
      <c r="H102" s="121" t="str">
        <f t="shared" si="24"/>
        <v>-</v>
      </c>
      <c r="I102" s="120" t="s">
        <v>237</v>
      </c>
      <c r="J102" s="121" t="str">
        <f t="shared" si="24"/>
        <v>-</v>
      </c>
      <c r="K102" s="120" t="s">
        <v>237</v>
      </c>
      <c r="L102" s="121" t="str">
        <f t="shared" si="24"/>
        <v>-</v>
      </c>
      <c r="M102" s="120" t="s">
        <v>237</v>
      </c>
      <c r="N102" s="121" t="str">
        <f t="shared" si="25"/>
        <v>-</v>
      </c>
    </row>
    <row r="103" spans="2:14" x14ac:dyDescent="0.25">
      <c r="B103" s="119" t="s">
        <v>86</v>
      </c>
      <c r="C103" s="120" t="s">
        <v>237</v>
      </c>
      <c r="D103" s="121" t="s">
        <v>237</v>
      </c>
      <c r="E103" s="120" t="s">
        <v>237</v>
      </c>
      <c r="F103" s="121" t="str">
        <f t="shared" si="24"/>
        <v>-</v>
      </c>
      <c r="G103" s="120" t="s">
        <v>237</v>
      </c>
      <c r="H103" s="121" t="str">
        <f t="shared" si="24"/>
        <v>-</v>
      </c>
      <c r="I103" s="120" t="s">
        <v>237</v>
      </c>
      <c r="J103" s="121" t="str">
        <f t="shared" si="24"/>
        <v>-</v>
      </c>
      <c r="K103" s="120" t="s">
        <v>237</v>
      </c>
      <c r="L103" s="121" t="str">
        <f t="shared" si="24"/>
        <v>-</v>
      </c>
      <c r="M103" s="120" t="s">
        <v>237</v>
      </c>
      <c r="N103" s="121" t="str">
        <f t="shared" si="25"/>
        <v>-</v>
      </c>
    </row>
    <row r="104" spans="2:14" x14ac:dyDescent="0.25">
      <c r="B104" s="119" t="s">
        <v>88</v>
      </c>
      <c r="C104" s="120" t="s">
        <v>237</v>
      </c>
      <c r="D104" s="121" t="s">
        <v>237</v>
      </c>
      <c r="E104" s="120" t="s">
        <v>237</v>
      </c>
      <c r="F104" s="121" t="str">
        <f t="shared" si="24"/>
        <v>-</v>
      </c>
      <c r="G104" s="120" t="s">
        <v>237</v>
      </c>
      <c r="H104" s="121" t="str">
        <f t="shared" si="24"/>
        <v>-</v>
      </c>
      <c r="I104" s="120" t="s">
        <v>237</v>
      </c>
      <c r="J104" s="121" t="str">
        <f t="shared" si="24"/>
        <v>-</v>
      </c>
      <c r="K104" s="120" t="s">
        <v>237</v>
      </c>
      <c r="L104" s="121" t="str">
        <f t="shared" si="24"/>
        <v>-</v>
      </c>
      <c r="M104" s="120" t="s">
        <v>237</v>
      </c>
      <c r="N104" s="121" t="str">
        <f t="shared" si="25"/>
        <v>-</v>
      </c>
    </row>
    <row r="105" spans="2:14" x14ac:dyDescent="0.25">
      <c r="B105" s="119" t="s">
        <v>90</v>
      </c>
      <c r="C105" s="120" t="s">
        <v>237</v>
      </c>
      <c r="D105" s="121" t="s">
        <v>237</v>
      </c>
      <c r="E105" s="120" t="s">
        <v>237</v>
      </c>
      <c r="F105" s="121" t="str">
        <f t="shared" si="24"/>
        <v>-</v>
      </c>
      <c r="G105" s="120" t="s">
        <v>237</v>
      </c>
      <c r="H105" s="121" t="str">
        <f t="shared" si="24"/>
        <v>-</v>
      </c>
      <c r="I105" s="120" t="s">
        <v>237</v>
      </c>
      <c r="J105" s="121" t="str">
        <f t="shared" si="24"/>
        <v>-</v>
      </c>
      <c r="K105" s="120" t="s">
        <v>237</v>
      </c>
      <c r="L105" s="121" t="str">
        <f t="shared" si="24"/>
        <v>-</v>
      </c>
      <c r="M105" s="120"/>
      <c r="N105" s="121"/>
    </row>
    <row r="106" spans="2:14" x14ac:dyDescent="0.25">
      <c r="B106" s="119" t="s">
        <v>92</v>
      </c>
      <c r="C106" s="120" t="s">
        <v>237</v>
      </c>
      <c r="D106" s="121" t="s">
        <v>237</v>
      </c>
      <c r="E106" s="120" t="s">
        <v>237</v>
      </c>
      <c r="F106" s="121" t="str">
        <f t="shared" si="24"/>
        <v>-</v>
      </c>
      <c r="G106" s="120" t="s">
        <v>237</v>
      </c>
      <c r="H106" s="121" t="str">
        <f t="shared" si="24"/>
        <v>-</v>
      </c>
      <c r="I106" s="120" t="s">
        <v>237</v>
      </c>
      <c r="J106" s="121" t="str">
        <f t="shared" si="24"/>
        <v>-</v>
      </c>
      <c r="K106" s="120" t="s">
        <v>237</v>
      </c>
      <c r="L106" s="121" t="str">
        <f t="shared" si="24"/>
        <v>-</v>
      </c>
      <c r="M106" s="120"/>
      <c r="N106" s="121"/>
    </row>
    <row r="107" spans="2:14" x14ac:dyDescent="0.25">
      <c r="B107" s="119" t="s">
        <v>94</v>
      </c>
      <c r="C107" s="120" t="s">
        <v>237</v>
      </c>
      <c r="D107" s="121" t="s">
        <v>237</v>
      </c>
      <c r="E107" s="120" t="s">
        <v>237</v>
      </c>
      <c r="F107" s="121" t="str">
        <f t="shared" si="24"/>
        <v>-</v>
      </c>
      <c r="G107" s="120" t="s">
        <v>237</v>
      </c>
      <c r="H107" s="121" t="str">
        <f t="shared" si="24"/>
        <v>-</v>
      </c>
      <c r="I107" s="120" t="s">
        <v>237</v>
      </c>
      <c r="J107" s="121" t="str">
        <f t="shared" si="24"/>
        <v>-</v>
      </c>
      <c r="K107" s="120" t="s">
        <v>237</v>
      </c>
      <c r="L107" s="121" t="str">
        <f t="shared" si="24"/>
        <v>-</v>
      </c>
      <c r="M107" s="120"/>
      <c r="N107" s="121"/>
    </row>
    <row r="108" spans="2:14" x14ac:dyDescent="0.25">
      <c r="B108" s="119" t="s">
        <v>96</v>
      </c>
      <c r="C108" s="120" t="s">
        <v>237</v>
      </c>
      <c r="D108" s="121" t="s">
        <v>237</v>
      </c>
      <c r="E108" s="120" t="s">
        <v>237</v>
      </c>
      <c r="F108" s="121" t="str">
        <f t="shared" si="24"/>
        <v>-</v>
      </c>
      <c r="G108" s="120" t="s">
        <v>237</v>
      </c>
      <c r="H108" s="121" t="str">
        <f t="shared" si="24"/>
        <v>-</v>
      </c>
      <c r="I108" s="120" t="s">
        <v>237</v>
      </c>
      <c r="J108" s="121" t="str">
        <f t="shared" si="24"/>
        <v>-</v>
      </c>
      <c r="K108" s="120" t="s">
        <v>237</v>
      </c>
      <c r="L108" s="121" t="str">
        <f t="shared" si="24"/>
        <v>-</v>
      </c>
      <c r="M108" s="120"/>
      <c r="N108" s="121"/>
    </row>
    <row r="109" spans="2:14" ht="15.75" x14ac:dyDescent="0.25">
      <c r="B109" s="122" t="s">
        <v>33</v>
      </c>
      <c r="C109" s="123" t="s">
        <v>237</v>
      </c>
      <c r="D109" s="124" t="s">
        <v>237</v>
      </c>
      <c r="E109" s="123" t="s">
        <v>237</v>
      </c>
      <c r="F109" s="124" t="str">
        <f t="shared" si="24"/>
        <v>-</v>
      </c>
      <c r="G109" s="123" t="s">
        <v>237</v>
      </c>
      <c r="H109" s="124" t="str">
        <f t="shared" si="24"/>
        <v>-</v>
      </c>
      <c r="I109" s="123" t="s">
        <v>237</v>
      </c>
      <c r="J109" s="124" t="str">
        <f t="shared" si="24"/>
        <v>-</v>
      </c>
      <c r="K109" s="123" t="s">
        <v>237</v>
      </c>
      <c r="L109" s="124" t="str">
        <f t="shared" si="24"/>
        <v>-</v>
      </c>
      <c r="M109" s="123" t="s">
        <v>237</v>
      </c>
      <c r="N109" s="124" t="s">
        <v>237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9AB45-B7B9-4F4F-AAC1-84A826408585}">
  <sheetPr>
    <tabColor theme="7" tint="0.79998168889431442"/>
  </sheetPr>
  <dimension ref="A4:E116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262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231856</v>
      </c>
      <c r="D8" s="121">
        <f t="shared" ref="D8:D10" si="0">C8/C9-1</f>
        <v>0.28925638216829674</v>
      </c>
    </row>
    <row r="9" spans="1:5" x14ac:dyDescent="0.25">
      <c r="A9" s="1"/>
      <c r="B9" s="119">
        <v>2023</v>
      </c>
      <c r="C9" s="120">
        <v>179837</v>
      </c>
      <c r="D9" s="121">
        <f t="shared" si="0"/>
        <v>0.116445244598957</v>
      </c>
    </row>
    <row r="10" spans="1:5" x14ac:dyDescent="0.25">
      <c r="A10" s="1"/>
      <c r="B10" s="119">
        <v>2022</v>
      </c>
      <c r="C10" s="120">
        <v>161080</v>
      </c>
      <c r="D10" s="121">
        <f t="shared" si="0"/>
        <v>1.2911925352753757</v>
      </c>
    </row>
    <row r="11" spans="1:5" x14ac:dyDescent="0.25">
      <c r="A11" s="1"/>
      <c r="B11" s="119">
        <v>2021</v>
      </c>
      <c r="C11" s="120">
        <v>70304</v>
      </c>
      <c r="D11" s="121">
        <f>C11/C12-1</f>
        <v>0.27102127890369343</v>
      </c>
    </row>
    <row r="12" spans="1:5" x14ac:dyDescent="0.25">
      <c r="A12" s="1" t="s">
        <v>75</v>
      </c>
      <c r="B12" s="119">
        <v>2020</v>
      </c>
      <c r="C12" s="120">
        <v>55313</v>
      </c>
      <c r="D12" s="121">
        <f t="shared" ref="D12:D21" si="1">C12/C13-1</f>
        <v>-0.59662646033574962</v>
      </c>
    </row>
    <row r="13" spans="1:5" x14ac:dyDescent="0.25">
      <c r="A13" s="1" t="s">
        <v>77</v>
      </c>
      <c r="B13" s="119">
        <v>2019</v>
      </c>
      <c r="C13" s="120">
        <v>137126</v>
      </c>
      <c r="D13" s="121">
        <f t="shared" si="1"/>
        <v>1.7898758775871659E-3</v>
      </c>
    </row>
    <row r="14" spans="1:5" x14ac:dyDescent="0.25">
      <c r="A14" s="1" t="s">
        <v>79</v>
      </c>
      <c r="B14" s="119">
        <v>2018</v>
      </c>
      <c r="C14" s="120">
        <v>136881</v>
      </c>
      <c r="D14" s="121">
        <f t="shared" si="1"/>
        <v>-1.1675258848503178E-2</v>
      </c>
    </row>
    <row r="15" spans="1:5" x14ac:dyDescent="0.25">
      <c r="A15" s="1" t="s">
        <v>81</v>
      </c>
      <c r="B15" s="119">
        <v>2017</v>
      </c>
      <c r="C15" s="120">
        <v>138498</v>
      </c>
      <c r="D15" s="121">
        <f>C15/C16-1</f>
        <v>1.9920025332675451E-2</v>
      </c>
    </row>
    <row r="16" spans="1:5" x14ac:dyDescent="0.25">
      <c r="A16" s="1" t="s">
        <v>83</v>
      </c>
      <c r="B16" s="119">
        <v>2016</v>
      </c>
      <c r="C16" s="120">
        <v>135793</v>
      </c>
      <c r="D16" s="121">
        <f>C16/C17-1</f>
        <v>-2.5168881327216952E-2</v>
      </c>
    </row>
    <row r="17" spans="1:5" x14ac:dyDescent="0.25">
      <c r="A17" s="1" t="s">
        <v>85</v>
      </c>
      <c r="B17" s="119">
        <v>2015</v>
      </c>
      <c r="C17" s="120">
        <v>139299</v>
      </c>
      <c r="D17" s="121">
        <f t="shared" si="1"/>
        <v>5.4113569634046677E-2</v>
      </c>
    </row>
    <row r="18" spans="1:5" x14ac:dyDescent="0.25">
      <c r="A18" s="1" t="s">
        <v>87</v>
      </c>
      <c r="B18" s="119">
        <v>2014</v>
      </c>
      <c r="C18" s="120">
        <v>132148</v>
      </c>
      <c r="D18" s="121">
        <f t="shared" si="1"/>
        <v>6.8110096186568825E-5</v>
      </c>
    </row>
    <row r="19" spans="1:5" x14ac:dyDescent="0.25">
      <c r="A19" s="1" t="s">
        <v>89</v>
      </c>
      <c r="B19" s="119">
        <v>2013</v>
      </c>
      <c r="C19" s="120">
        <v>132139</v>
      </c>
      <c r="D19" s="121">
        <f t="shared" si="1"/>
        <v>5.9663670117643175E-2</v>
      </c>
    </row>
    <row r="20" spans="1:5" x14ac:dyDescent="0.25">
      <c r="A20" s="1" t="s">
        <v>91</v>
      </c>
      <c r="B20" s="119">
        <v>2012</v>
      </c>
      <c r="C20" s="120">
        <v>124699</v>
      </c>
      <c r="D20" s="121">
        <f>C20/C21-1</f>
        <v>6.8882164868038664E-2</v>
      </c>
    </row>
    <row r="21" spans="1:5" x14ac:dyDescent="0.25">
      <c r="A21" s="1" t="s">
        <v>93</v>
      </c>
      <c r="B21" s="119">
        <v>2011</v>
      </c>
      <c r="C21" s="120">
        <v>116663</v>
      </c>
      <c r="D21" s="121">
        <f t="shared" si="1"/>
        <v>0.36412852833189113</v>
      </c>
    </row>
    <row r="22" spans="1:5" x14ac:dyDescent="0.25">
      <c r="A22" s="1" t="s">
        <v>95</v>
      </c>
      <c r="B22" s="119">
        <v>2010</v>
      </c>
      <c r="C22" s="120">
        <v>85522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7" spans="1:5" ht="48.75" customHeight="1" thickBot="1" x14ac:dyDescent="0.3">
      <c r="B27" s="283" t="s">
        <v>263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191595</v>
      </c>
      <c r="D31" s="121">
        <f t="shared" ref="D31:D44" si="2">C31/C32-1</f>
        <v>0.12071385954444946</v>
      </c>
    </row>
    <row r="32" spans="1:5" x14ac:dyDescent="0.25">
      <c r="B32" s="119">
        <v>2023</v>
      </c>
      <c r="C32" s="120">
        <v>170958</v>
      </c>
      <c r="D32" s="121">
        <f t="shared" si="2"/>
        <v>0.12863678675407497</v>
      </c>
    </row>
    <row r="33" spans="2:4" x14ac:dyDescent="0.25">
      <c r="B33" s="119">
        <v>2022</v>
      </c>
      <c r="C33" s="120">
        <v>151473</v>
      </c>
      <c r="D33" s="121">
        <f t="shared" si="2"/>
        <v>1.4423250564334085</v>
      </c>
    </row>
    <row r="34" spans="2:4" x14ac:dyDescent="0.25">
      <c r="B34" s="119">
        <v>2021</v>
      </c>
      <c r="C34" s="120">
        <v>62020</v>
      </c>
      <c r="D34" s="121">
        <f t="shared" si="2"/>
        <v>0.14696798772030406</v>
      </c>
    </row>
    <row r="35" spans="2:4" x14ac:dyDescent="0.25">
      <c r="B35" s="119">
        <v>2020</v>
      </c>
      <c r="C35" s="120">
        <v>54073</v>
      </c>
      <c r="D35" s="121">
        <f t="shared" si="2"/>
        <v>-0.60050091612979495</v>
      </c>
    </row>
    <row r="36" spans="2:4" x14ac:dyDescent="0.25">
      <c r="B36" s="119">
        <v>2019</v>
      </c>
      <c r="C36" s="120">
        <v>135352</v>
      </c>
      <c r="D36" s="121">
        <f t="shared" si="2"/>
        <v>4.2216006469659728E-3</v>
      </c>
    </row>
    <row r="37" spans="2:4" x14ac:dyDescent="0.25">
      <c r="B37" s="119">
        <v>2018</v>
      </c>
      <c r="C37" s="120">
        <v>134783</v>
      </c>
      <c r="D37" s="121">
        <f t="shared" si="2"/>
        <v>-6.611143867924496E-3</v>
      </c>
    </row>
    <row r="38" spans="2:4" x14ac:dyDescent="0.25">
      <c r="B38" s="119">
        <v>2017</v>
      </c>
      <c r="C38" s="120">
        <v>135680</v>
      </c>
      <c r="D38" s="121">
        <f>C38/C39-1</f>
        <v>1.7610176101761077E-2</v>
      </c>
    </row>
    <row r="39" spans="2:4" x14ac:dyDescent="0.25">
      <c r="B39" s="119">
        <v>2016</v>
      </c>
      <c r="C39" s="120">
        <v>133332</v>
      </c>
      <c r="D39" s="121">
        <f>C39/C40-1</f>
        <v>-3.1629710865949567E-2</v>
      </c>
    </row>
    <row r="40" spans="2:4" x14ac:dyDescent="0.25">
      <c r="B40" s="119">
        <v>2015</v>
      </c>
      <c r="C40" s="120">
        <v>137687</v>
      </c>
      <c r="D40" s="121">
        <f t="shared" si="2"/>
        <v>5.9049303899699979E-2</v>
      </c>
    </row>
    <row r="41" spans="2:4" x14ac:dyDescent="0.25">
      <c r="B41" s="119">
        <v>2014</v>
      </c>
      <c r="C41" s="120">
        <v>130010</v>
      </c>
      <c r="D41" s="121">
        <f t="shared" si="2"/>
        <v>-3.3118167461400061E-3</v>
      </c>
    </row>
    <row r="42" spans="2:4" x14ac:dyDescent="0.25">
      <c r="B42" s="119">
        <v>2013</v>
      </c>
      <c r="C42" s="120">
        <v>130442</v>
      </c>
      <c r="D42" s="121">
        <f t="shared" si="2"/>
        <v>5.8808250200897749E-2</v>
      </c>
    </row>
    <row r="43" spans="2:4" x14ac:dyDescent="0.25">
      <c r="B43" s="119">
        <v>2012</v>
      </c>
      <c r="C43" s="120">
        <v>123197</v>
      </c>
      <c r="D43" s="121">
        <f>C43/C44-1</f>
        <v>6.8574303284731686E-2</v>
      </c>
    </row>
    <row r="44" spans="2:4" x14ac:dyDescent="0.25">
      <c r="B44" s="119">
        <v>2011</v>
      </c>
      <c r="C44" s="120">
        <v>115291</v>
      </c>
      <c r="D44" s="121">
        <f t="shared" si="2"/>
        <v>0.36775731979310011</v>
      </c>
    </row>
    <row r="45" spans="2:4" x14ac:dyDescent="0.25">
      <c r="B45" s="119">
        <v>2010</v>
      </c>
      <c r="C45" s="120">
        <v>84292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264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122557</v>
      </c>
      <c r="D59" s="121">
        <f t="shared" si="4"/>
        <v>1.8473581863812427E-2</v>
      </c>
    </row>
    <row r="60" spans="1:5" x14ac:dyDescent="0.25">
      <c r="A60" s="1">
        <v>4</v>
      </c>
      <c r="B60" s="119">
        <v>2018</v>
      </c>
      <c r="C60" s="120">
        <v>120334</v>
      </c>
      <c r="D60" s="121">
        <f t="shared" si="4"/>
        <v>9.1326271493869182E-2</v>
      </c>
    </row>
    <row r="61" spans="1:5" x14ac:dyDescent="0.25">
      <c r="A61" s="1">
        <v>5</v>
      </c>
      <c r="B61" s="119">
        <v>2017</v>
      </c>
      <c r="C61" s="120">
        <v>110264</v>
      </c>
      <c r="D61" s="121">
        <f>C61/C62-1</f>
        <v>0.22168055309342316</v>
      </c>
    </row>
    <row r="62" spans="1:5" x14ac:dyDescent="0.25">
      <c r="A62" s="1">
        <v>6</v>
      </c>
      <c r="B62" s="119">
        <v>2016</v>
      </c>
      <c r="C62" s="120">
        <v>90256</v>
      </c>
      <c r="D62" s="121">
        <f>C62/C63-1</f>
        <v>-4.27219888846464E-2</v>
      </c>
    </row>
    <row r="63" spans="1:5" x14ac:dyDescent="0.25">
      <c r="A63" s="1">
        <v>7</v>
      </c>
      <c r="B63" s="119">
        <v>2015</v>
      </c>
      <c r="C63" s="120">
        <v>94284</v>
      </c>
      <c r="D63" s="121">
        <f t="shared" si="4"/>
        <v>4.5173662902193712E-3</v>
      </c>
    </row>
    <row r="64" spans="1:5" x14ac:dyDescent="0.25">
      <c r="A64" s="1">
        <v>8</v>
      </c>
      <c r="B64" s="119">
        <v>2014</v>
      </c>
      <c r="C64" s="120">
        <v>93860</v>
      </c>
      <c r="D64" s="121">
        <f t="shared" si="4"/>
        <v>2.8726750621992814E-2</v>
      </c>
    </row>
    <row r="65" spans="1:5" x14ac:dyDescent="0.25">
      <c r="A65" s="1">
        <v>9</v>
      </c>
      <c r="B65" s="119">
        <v>2013</v>
      </c>
      <c r="C65" s="120">
        <v>91239</v>
      </c>
      <c r="D65" s="121">
        <f t="shared" si="4"/>
        <v>5.4981268211460987E-2</v>
      </c>
    </row>
    <row r="66" spans="1:5" x14ac:dyDescent="0.25">
      <c r="A66" s="1">
        <v>10</v>
      </c>
      <c r="B66" s="119">
        <v>2012</v>
      </c>
      <c r="C66" s="120">
        <v>86484</v>
      </c>
      <c r="D66" s="121">
        <f>C66/C67-1</f>
        <v>4.4089240873092628E-2</v>
      </c>
    </row>
    <row r="67" spans="1:5" x14ac:dyDescent="0.25">
      <c r="A67" s="1">
        <v>11</v>
      </c>
      <c r="B67" s="119">
        <v>2011</v>
      </c>
      <c r="C67" s="120">
        <v>82832</v>
      </c>
      <c r="D67" s="121">
        <f t="shared" si="4"/>
        <v>0.5953775038520801</v>
      </c>
    </row>
    <row r="68" spans="1:5" x14ac:dyDescent="0.25">
      <c r="A68" s="1">
        <v>12</v>
      </c>
      <c r="B68" s="119">
        <v>2010</v>
      </c>
      <c r="C68" s="120">
        <v>51920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12795</v>
      </c>
      <c r="D82" s="121">
        <f t="shared" si="5"/>
        <v>-0.11447158972939309</v>
      </c>
    </row>
    <row r="83" spans="1:5" x14ac:dyDescent="0.25">
      <c r="A83" s="1">
        <v>4</v>
      </c>
      <c r="B83" s="119">
        <v>2018</v>
      </c>
      <c r="C83" s="120">
        <v>14449</v>
      </c>
      <c r="D83" s="121">
        <f t="shared" si="5"/>
        <v>-0.43149984261882279</v>
      </c>
    </row>
    <row r="84" spans="1:5" x14ac:dyDescent="0.25">
      <c r="A84" s="1">
        <v>5</v>
      </c>
      <c r="B84" s="119">
        <v>2017</v>
      </c>
      <c r="C84" s="120">
        <v>25416</v>
      </c>
      <c r="D84" s="121">
        <f>C84/C85-1</f>
        <v>-0.40997307085151824</v>
      </c>
    </row>
    <row r="85" spans="1:5" x14ac:dyDescent="0.25">
      <c r="A85" s="1">
        <v>6</v>
      </c>
      <c r="B85" s="119">
        <v>2016</v>
      </c>
      <c r="C85" s="120">
        <v>43076</v>
      </c>
      <c r="D85" s="121">
        <f>C85/C86-1</f>
        <v>-7.5340414257079047E-3</v>
      </c>
    </row>
    <row r="86" spans="1:5" x14ac:dyDescent="0.25">
      <c r="A86" s="1">
        <v>7</v>
      </c>
      <c r="B86" s="119">
        <v>2015</v>
      </c>
      <c r="C86" s="120">
        <v>43403</v>
      </c>
      <c r="D86" s="121">
        <f t="shared" ref="D86:D88" si="6">C86/C87-1</f>
        <v>0.20063623789764873</v>
      </c>
    </row>
    <row r="87" spans="1:5" x14ac:dyDescent="0.25">
      <c r="A87" s="1">
        <v>8</v>
      </c>
      <c r="B87" s="119">
        <v>2014</v>
      </c>
      <c r="C87" s="120">
        <v>36150</v>
      </c>
      <c r="D87" s="121">
        <f t="shared" si="6"/>
        <v>-7.7876693110221162E-2</v>
      </c>
    </row>
    <row r="88" spans="1:5" x14ac:dyDescent="0.25">
      <c r="A88" s="1">
        <v>9</v>
      </c>
      <c r="B88" s="119">
        <v>2013</v>
      </c>
      <c r="C88" s="120">
        <v>39203</v>
      </c>
      <c r="D88" s="121">
        <f t="shared" si="6"/>
        <v>6.782338681121125E-2</v>
      </c>
    </row>
    <row r="89" spans="1:5" x14ac:dyDescent="0.25">
      <c r="A89" s="1">
        <v>10</v>
      </c>
      <c r="B89" s="119">
        <v>2012</v>
      </c>
      <c r="C89" s="120">
        <v>36713</v>
      </c>
      <c r="D89" s="121">
        <f>C89/C90-1</f>
        <v>0.13105764194830405</v>
      </c>
    </row>
    <row r="90" spans="1:5" x14ac:dyDescent="0.25">
      <c r="A90" s="1">
        <v>11</v>
      </c>
      <c r="B90" s="119">
        <v>2011</v>
      </c>
      <c r="C90" s="120">
        <v>32459</v>
      </c>
      <c r="D90" s="121">
        <f t="shared" ref="D90" si="7">C90/C91-1</f>
        <v>2.6875077227233035E-3</v>
      </c>
    </row>
    <row r="91" spans="1:5" x14ac:dyDescent="0.25">
      <c r="A91" s="1">
        <v>12</v>
      </c>
      <c r="B91" s="119">
        <v>2010</v>
      </c>
      <c r="C91" s="120">
        <v>32372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265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 t="s">
        <v>237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237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237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237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237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237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237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237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237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237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237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237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237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237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237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B2EBA-77E4-4920-A434-765330F4F1DD}">
  <sheetPr>
    <tabColor theme="7" tint="0.79998168889431442"/>
  </sheetPr>
  <dimension ref="A1:V59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266</v>
      </c>
      <c r="D5" s="131" t="s">
        <v>238</v>
      </c>
      <c r="E5" s="131" t="s">
        <v>239</v>
      </c>
      <c r="F5" s="131" t="s">
        <v>240</v>
      </c>
      <c r="G5" s="131" t="s">
        <v>241</v>
      </c>
      <c r="H5" s="131" t="s">
        <v>242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agosto 2025</v>
      </c>
      <c r="L5" s="14" t="str">
        <f>CONCATENATE("cuota/ total municipio ",RIGHT(H5,2))</f>
        <v>cuota/ total municipio 25</v>
      </c>
      <c r="M5" s="13" t="s">
        <v>267</v>
      </c>
      <c r="N5" s="13" t="s">
        <v>232</v>
      </c>
      <c r="O5" s="13" t="s">
        <v>233</v>
      </c>
      <c r="P5" s="13" t="s">
        <v>234</v>
      </c>
      <c r="Q5" s="13" t="s">
        <v>235</v>
      </c>
      <c r="R5" s="13" t="s">
        <v>236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agosto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1201306</v>
      </c>
      <c r="D6" s="135">
        <v>1031934</v>
      </c>
      <c r="E6" s="135">
        <v>3101117</v>
      </c>
      <c r="F6" s="135">
        <v>3425135</v>
      </c>
      <c r="G6" s="135">
        <v>3660664</v>
      </c>
      <c r="H6" s="135">
        <v>3636256</v>
      </c>
      <c r="I6" s="136">
        <f>IFERROR(H6/G6-1,"-")</f>
        <v>-6.6676428101568597E-3</v>
      </c>
      <c r="J6" s="135">
        <f>IFERROR(H6-G6,"-")</f>
        <v>-24408</v>
      </c>
      <c r="K6" s="136">
        <f t="shared" ref="K6:K57" si="0">IFERROR(H6/$H$6,"-")</f>
        <v>1</v>
      </c>
      <c r="L6" s="137">
        <f>H6/H6</f>
        <v>1</v>
      </c>
      <c r="M6" s="135">
        <v>152176</v>
      </c>
      <c r="N6" s="135">
        <v>286184</v>
      </c>
      <c r="O6" s="135">
        <v>442299</v>
      </c>
      <c r="P6" s="135">
        <v>447853</v>
      </c>
      <c r="Q6" s="135">
        <v>494247</v>
      </c>
      <c r="R6" s="135">
        <v>484410</v>
      </c>
      <c r="S6" s="136">
        <f>IFERROR(R6/Q6-1,"-")</f>
        <v>-1.9903003963605226E-2</v>
      </c>
      <c r="T6" s="135">
        <f t="shared" ref="T6:T57" si="1">R6-Q6</f>
        <v>-9837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914906</v>
      </c>
      <c r="D7" s="139">
        <v>808744</v>
      </c>
      <c r="E7" s="139">
        <v>2458403</v>
      </c>
      <c r="F7" s="139">
        <v>2697945</v>
      </c>
      <c r="G7" s="139">
        <v>2857454</v>
      </c>
      <c r="H7" s="139">
        <v>2796345</v>
      </c>
      <c r="I7" s="140">
        <f t="shared" ref="I7:I57" si="2">IFERROR(H7/G7-1,"-")</f>
        <v>-2.1385821084083934E-2</v>
      </c>
      <c r="J7" s="139">
        <f t="shared" ref="J7:J57" si="3">IFERROR(H7-G7,"-")</f>
        <v>-61109</v>
      </c>
      <c r="K7" s="140">
        <f t="shared" si="0"/>
        <v>0.76901763792208244</v>
      </c>
      <c r="L7" s="140">
        <f>H7/H6</f>
        <v>0.76901763792208244</v>
      </c>
      <c r="M7" s="139">
        <v>120031</v>
      </c>
      <c r="N7" s="139">
        <v>230328</v>
      </c>
      <c r="O7" s="139">
        <v>347304</v>
      </c>
      <c r="P7" s="139">
        <v>346742</v>
      </c>
      <c r="Q7" s="139">
        <v>384377</v>
      </c>
      <c r="R7" s="139">
        <v>365975</v>
      </c>
      <c r="S7" s="140">
        <f t="shared" ref="S7:S57" si="4">IFERROR(R7/Q7-1,"-")</f>
        <v>-4.7874872846190075E-2</v>
      </c>
      <c r="T7" s="139">
        <f t="shared" si="1"/>
        <v>-18402</v>
      </c>
      <c r="U7" s="140">
        <f t="shared" ref="U7:U57" si="5">IFERROR(P7/$P$6,"-")</f>
        <v>0.7742317233556546</v>
      </c>
      <c r="V7" s="140">
        <f>IFERROR(R7/R6,"-")</f>
        <v>0.75550669887079125</v>
      </c>
    </row>
    <row r="8" spans="1:22" x14ac:dyDescent="0.25">
      <c r="B8" s="99" t="s">
        <v>143</v>
      </c>
      <c r="C8" s="54">
        <v>727101</v>
      </c>
      <c r="D8" s="54">
        <v>664620</v>
      </c>
      <c r="E8" s="54">
        <v>2023705</v>
      </c>
      <c r="F8" s="54">
        <v>2210182</v>
      </c>
      <c r="G8" s="54">
        <v>2353453</v>
      </c>
      <c r="H8" s="54">
        <v>2294310</v>
      </c>
      <c r="I8" s="100">
        <f t="shared" si="2"/>
        <v>-2.5130308529637047E-2</v>
      </c>
      <c r="J8" s="54">
        <f t="shared" si="3"/>
        <v>-59143</v>
      </c>
      <c r="K8" s="100">
        <f t="shared" si="0"/>
        <v>0.6309539262362166</v>
      </c>
      <c r="L8" s="100">
        <f>H8/H6</f>
        <v>0.6309539262362166</v>
      </c>
      <c r="M8" s="54">
        <v>94104</v>
      </c>
      <c r="N8" s="54">
        <v>193973</v>
      </c>
      <c r="O8" s="54">
        <v>285837</v>
      </c>
      <c r="P8" s="54">
        <v>291854</v>
      </c>
      <c r="Q8" s="54">
        <v>320782</v>
      </c>
      <c r="R8" s="54">
        <v>302751</v>
      </c>
      <c r="S8" s="100">
        <f t="shared" si="4"/>
        <v>-5.6209513002599909E-2</v>
      </c>
      <c r="T8" s="54">
        <f t="shared" si="1"/>
        <v>-18031</v>
      </c>
      <c r="U8" s="100">
        <f t="shared" si="5"/>
        <v>0.65167365184558323</v>
      </c>
      <c r="V8" s="100">
        <f>IFERROR(R8/R6,"-")</f>
        <v>0.62498916207345012</v>
      </c>
    </row>
    <row r="9" spans="1:22" x14ac:dyDescent="0.25">
      <c r="B9" s="99" t="s">
        <v>145</v>
      </c>
      <c r="C9" s="54">
        <v>187805</v>
      </c>
      <c r="D9" s="54">
        <v>144124</v>
      </c>
      <c r="E9" s="54">
        <v>434698</v>
      </c>
      <c r="F9" s="54">
        <v>487763</v>
      </c>
      <c r="G9" s="54">
        <v>504001</v>
      </c>
      <c r="H9" s="54">
        <v>502035</v>
      </c>
      <c r="I9" s="100">
        <f t="shared" si="2"/>
        <v>-3.9007859111390708E-3</v>
      </c>
      <c r="J9" s="54">
        <f t="shared" si="3"/>
        <v>-1966</v>
      </c>
      <c r="K9" s="100">
        <f t="shared" si="0"/>
        <v>0.1380637116858659</v>
      </c>
      <c r="L9" s="100">
        <f>H9/H6</f>
        <v>0.1380637116858659</v>
      </c>
      <c r="M9" s="54">
        <v>25927</v>
      </c>
      <c r="N9" s="54">
        <v>36355</v>
      </c>
      <c r="O9" s="54">
        <v>61467</v>
      </c>
      <c r="P9" s="54">
        <v>54888</v>
      </c>
      <c r="Q9" s="54">
        <v>63595</v>
      </c>
      <c r="R9" s="54">
        <v>63224</v>
      </c>
      <c r="S9" s="100">
        <f t="shared" si="4"/>
        <v>-5.8337919647770686E-3</v>
      </c>
      <c r="T9" s="54">
        <f t="shared" si="1"/>
        <v>-371</v>
      </c>
      <c r="U9" s="100">
        <f t="shared" si="5"/>
        <v>0.12255807151007138</v>
      </c>
      <c r="V9" s="100">
        <f>IFERROR(R9/R6,"-")</f>
        <v>0.1305175367973411</v>
      </c>
    </row>
    <row r="10" spans="1:22" ht="16.5" thickBot="1" x14ac:dyDescent="0.3">
      <c r="B10" s="141" t="s">
        <v>66</v>
      </c>
      <c r="C10" s="142">
        <v>280673</v>
      </c>
      <c r="D10" s="142">
        <v>223190</v>
      </c>
      <c r="E10" s="142">
        <v>642714</v>
      </c>
      <c r="F10" s="142">
        <v>727190</v>
      </c>
      <c r="G10" s="142">
        <v>803210</v>
      </c>
      <c r="H10" s="142">
        <v>839911</v>
      </c>
      <c r="I10" s="143">
        <f t="shared" si="2"/>
        <v>4.5692907209820666E-2</v>
      </c>
      <c r="J10" s="142">
        <f t="shared" si="3"/>
        <v>36701</v>
      </c>
      <c r="K10" s="143">
        <f t="shared" si="0"/>
        <v>0.2309823620779175</v>
      </c>
      <c r="L10" s="143">
        <f>H10/H6</f>
        <v>0.2309823620779175</v>
      </c>
      <c r="M10" s="142">
        <v>32145</v>
      </c>
      <c r="N10" s="142">
        <v>55856</v>
      </c>
      <c r="O10" s="142">
        <v>94995</v>
      </c>
      <c r="P10" s="142">
        <v>101111</v>
      </c>
      <c r="Q10" s="142">
        <v>109870</v>
      </c>
      <c r="R10" s="142">
        <v>118435</v>
      </c>
      <c r="S10" s="143">
        <f t="shared" si="4"/>
        <v>7.7955765905160623E-2</v>
      </c>
      <c r="T10" s="142">
        <f t="shared" si="1"/>
        <v>8565</v>
      </c>
      <c r="U10" s="143">
        <f t="shared" si="5"/>
        <v>0.22576827664434534</v>
      </c>
      <c r="V10" s="143">
        <f>IFERROR(R10/R6,"-")</f>
        <v>0.24449330112920872</v>
      </c>
    </row>
    <row r="11" spans="1:22" ht="15.75" x14ac:dyDescent="0.25">
      <c r="A11" s="144">
        <f>G11/$G$11</f>
        <v>1</v>
      </c>
      <c r="B11" s="134" t="s">
        <v>47</v>
      </c>
      <c r="C11" s="135">
        <v>396965</v>
      </c>
      <c r="D11" s="135">
        <v>400181</v>
      </c>
      <c r="E11" s="135">
        <v>1157727</v>
      </c>
      <c r="F11" s="135">
        <v>1246990</v>
      </c>
      <c r="G11" s="135">
        <v>1301111</v>
      </c>
      <c r="H11" s="135">
        <v>1237425</v>
      </c>
      <c r="I11" s="136">
        <f t="shared" si="2"/>
        <v>-4.8947399568522565E-2</v>
      </c>
      <c r="J11" s="135">
        <f t="shared" si="3"/>
        <v>-63686</v>
      </c>
      <c r="K11" s="136">
        <f t="shared" si="0"/>
        <v>0.34030194793765894</v>
      </c>
      <c r="L11" s="137">
        <f>H11/H11</f>
        <v>1</v>
      </c>
      <c r="M11" s="135">
        <v>52795</v>
      </c>
      <c r="N11" s="135">
        <v>118184</v>
      </c>
      <c r="O11" s="135">
        <v>164674</v>
      </c>
      <c r="P11" s="135">
        <v>166974</v>
      </c>
      <c r="Q11" s="135">
        <v>175399</v>
      </c>
      <c r="R11" s="135">
        <v>164094</v>
      </c>
      <c r="S11" s="136">
        <f t="shared" si="4"/>
        <v>-6.4453047052719814E-2</v>
      </c>
      <c r="T11" s="135">
        <f t="shared" si="1"/>
        <v>-11305</v>
      </c>
      <c r="U11" s="136">
        <f t="shared" si="5"/>
        <v>0.37283215698008054</v>
      </c>
      <c r="V11" s="137">
        <f>IFERROR(R11/R11,"-")</f>
        <v>1</v>
      </c>
    </row>
    <row r="12" spans="1:22" ht="15.75" x14ac:dyDescent="0.25">
      <c r="A12" s="144">
        <f>G12/$G$11</f>
        <v>0.81401971084711455</v>
      </c>
      <c r="B12" s="138" t="s">
        <v>63</v>
      </c>
      <c r="C12" s="139">
        <v>323732</v>
      </c>
      <c r="D12" s="139">
        <v>332691</v>
      </c>
      <c r="E12" s="139">
        <v>990351</v>
      </c>
      <c r="F12" s="139">
        <v>1019717</v>
      </c>
      <c r="G12" s="139">
        <v>1059130</v>
      </c>
      <c r="H12" s="139">
        <v>985309</v>
      </c>
      <c r="I12" s="140">
        <f t="shared" si="2"/>
        <v>-6.9699659154211502E-2</v>
      </c>
      <c r="J12" s="139">
        <f t="shared" si="3"/>
        <v>-73821</v>
      </c>
      <c r="K12" s="140">
        <f t="shared" si="0"/>
        <v>0.27096799565267132</v>
      </c>
      <c r="L12" s="140">
        <f>H12/H11</f>
        <v>0.79625755096268458</v>
      </c>
      <c r="M12" s="139">
        <v>43908</v>
      </c>
      <c r="N12" s="139">
        <v>100580</v>
      </c>
      <c r="O12" s="139">
        <v>138022</v>
      </c>
      <c r="P12" s="139">
        <v>134916</v>
      </c>
      <c r="Q12" s="139">
        <v>143446</v>
      </c>
      <c r="R12" s="139">
        <v>124990</v>
      </c>
      <c r="S12" s="140">
        <f t="shared" si="4"/>
        <v>-0.12866165665128337</v>
      </c>
      <c r="T12" s="139">
        <f t="shared" si="1"/>
        <v>-18456</v>
      </c>
      <c r="U12" s="140">
        <f t="shared" si="5"/>
        <v>0.30125063357842863</v>
      </c>
      <c r="V12" s="140">
        <f>IFERROR(R12/R11,"-")</f>
        <v>0.7616975635915999</v>
      </c>
    </row>
    <row r="13" spans="1:22" x14ac:dyDescent="0.25">
      <c r="A13" s="144">
        <f>G13/$G$11</f>
        <v>0.73446385435216521</v>
      </c>
      <c r="B13" s="99" t="s">
        <v>143</v>
      </c>
      <c r="C13" s="54">
        <v>284685</v>
      </c>
      <c r="D13" s="54">
        <v>314175</v>
      </c>
      <c r="E13" s="54">
        <v>883564</v>
      </c>
      <c r="F13" s="54">
        <v>908738</v>
      </c>
      <c r="G13" s="54">
        <v>955619</v>
      </c>
      <c r="H13" s="54">
        <v>877983</v>
      </c>
      <c r="I13" s="100">
        <f t="shared" si="2"/>
        <v>-8.124158268096382E-2</v>
      </c>
      <c r="J13" s="54">
        <f t="shared" si="3"/>
        <v>-77636</v>
      </c>
      <c r="K13" s="100">
        <f t="shared" si="0"/>
        <v>0.24145247199317099</v>
      </c>
      <c r="L13" s="100">
        <f>H13/H11</f>
        <v>0.70952421358870232</v>
      </c>
      <c r="M13" s="54">
        <v>40708</v>
      </c>
      <c r="N13" s="54">
        <v>92057</v>
      </c>
      <c r="O13" s="54">
        <v>121901</v>
      </c>
      <c r="P13" s="54">
        <v>120435</v>
      </c>
      <c r="Q13" s="54">
        <v>130238</v>
      </c>
      <c r="R13" s="54">
        <v>110862</v>
      </c>
      <c r="S13" s="100">
        <f t="shared" si="4"/>
        <v>-0.1487737833811944</v>
      </c>
      <c r="T13" s="54">
        <f t="shared" si="1"/>
        <v>-19376</v>
      </c>
      <c r="U13" s="100">
        <f t="shared" si="5"/>
        <v>0.268916363181669</v>
      </c>
      <c r="V13" s="100">
        <f>IFERROR(R13/R11,"-")</f>
        <v>0.67560057040476795</v>
      </c>
    </row>
    <row r="14" spans="1:22" x14ac:dyDescent="0.25">
      <c r="A14" s="144">
        <f>G14/$G$11</f>
        <v>7.9555856494949312E-2</v>
      </c>
      <c r="B14" s="99" t="s">
        <v>145</v>
      </c>
      <c r="C14" s="54">
        <v>39047</v>
      </c>
      <c r="D14" s="54">
        <v>18516</v>
      </c>
      <c r="E14" s="54">
        <v>106787</v>
      </c>
      <c r="F14" s="54">
        <v>110979</v>
      </c>
      <c r="G14" s="54">
        <v>103511</v>
      </c>
      <c r="H14" s="54">
        <v>107326</v>
      </c>
      <c r="I14" s="100">
        <f t="shared" si="2"/>
        <v>3.6855986320294409E-2</v>
      </c>
      <c r="J14" s="54">
        <f t="shared" si="3"/>
        <v>3815</v>
      </c>
      <c r="K14" s="100">
        <f t="shared" si="0"/>
        <v>2.9515523659500321E-2</v>
      </c>
      <c r="L14" s="100">
        <f>H14/H11</f>
        <v>8.6733337373982256E-2</v>
      </c>
      <c r="M14" s="54">
        <v>3200</v>
      </c>
      <c r="N14" s="54">
        <v>8523</v>
      </c>
      <c r="O14" s="54">
        <v>16121</v>
      </c>
      <c r="P14" s="54">
        <v>14481</v>
      </c>
      <c r="Q14" s="54">
        <v>13208</v>
      </c>
      <c r="R14" s="54">
        <v>14128</v>
      </c>
      <c r="S14" s="100">
        <f t="shared" si="4"/>
        <v>6.9654754694124854E-2</v>
      </c>
      <c r="T14" s="54">
        <f t="shared" si="1"/>
        <v>920</v>
      </c>
      <c r="U14" s="100">
        <f t="shared" si="5"/>
        <v>3.2334270396759651E-2</v>
      </c>
      <c r="V14" s="100">
        <f>IFERROR(R14/R11,"-")</f>
        <v>8.6096993186831935E-2</v>
      </c>
    </row>
    <row r="15" spans="1:22" ht="16.5" thickBot="1" x14ac:dyDescent="0.3">
      <c r="A15" s="144">
        <f>G15/$G$11</f>
        <v>0.1859802891528855</v>
      </c>
      <c r="B15" s="141" t="s">
        <v>66</v>
      </c>
      <c r="C15" s="142">
        <v>73233</v>
      </c>
      <c r="D15" s="142">
        <v>67490</v>
      </c>
      <c r="E15" s="142">
        <v>167376</v>
      </c>
      <c r="F15" s="142">
        <v>227273</v>
      </c>
      <c r="G15" s="142">
        <v>241981</v>
      </c>
      <c r="H15" s="142">
        <v>252116</v>
      </c>
      <c r="I15" s="143">
        <f t="shared" si="2"/>
        <v>4.1883453659584902E-2</v>
      </c>
      <c r="J15" s="142">
        <f t="shared" si="3"/>
        <v>10135</v>
      </c>
      <c r="K15" s="143">
        <f t="shared" si="0"/>
        <v>6.9333952284987635E-2</v>
      </c>
      <c r="L15" s="143">
        <f>H15/H11</f>
        <v>0.20374244903731539</v>
      </c>
      <c r="M15" s="142">
        <v>8887</v>
      </c>
      <c r="N15" s="142">
        <v>17604</v>
      </c>
      <c r="O15" s="142">
        <v>26652</v>
      </c>
      <c r="P15" s="142">
        <v>32058</v>
      </c>
      <c r="Q15" s="142">
        <v>31953</v>
      </c>
      <c r="R15" s="142">
        <v>39104</v>
      </c>
      <c r="S15" s="143">
        <f t="shared" si="4"/>
        <v>0.22379745250837169</v>
      </c>
      <c r="T15" s="142">
        <f t="shared" si="1"/>
        <v>7151</v>
      </c>
      <c r="U15" s="143">
        <f t="shared" si="5"/>
        <v>7.1581523401651886E-2</v>
      </c>
      <c r="V15" s="143">
        <f>IFERROR(R15/R11,"-")</f>
        <v>0.23830243640840007</v>
      </c>
    </row>
    <row r="16" spans="1:22" ht="15.75" x14ac:dyDescent="0.25">
      <c r="A16" s="81"/>
      <c r="B16" s="134" t="s">
        <v>48</v>
      </c>
      <c r="C16" s="135">
        <v>280080</v>
      </c>
      <c r="D16" s="135">
        <v>176500</v>
      </c>
      <c r="E16" s="135">
        <v>810745</v>
      </c>
      <c r="F16" s="135">
        <v>867527</v>
      </c>
      <c r="G16" s="135">
        <v>922227</v>
      </c>
      <c r="H16" s="135">
        <v>945846</v>
      </c>
      <c r="I16" s="136">
        <f t="shared" si="2"/>
        <v>2.5610831172802273E-2</v>
      </c>
      <c r="J16" s="135">
        <f t="shared" si="3"/>
        <v>23619</v>
      </c>
      <c r="K16" s="136">
        <f t="shared" si="0"/>
        <v>0.26011534941434267</v>
      </c>
      <c r="L16" s="137">
        <f>H16/H16</f>
        <v>1</v>
      </c>
      <c r="M16" s="135">
        <v>30803</v>
      </c>
      <c r="N16" s="135">
        <v>53067</v>
      </c>
      <c r="O16" s="135">
        <v>117894</v>
      </c>
      <c r="P16" s="135">
        <v>116797</v>
      </c>
      <c r="Q16" s="135">
        <v>126181</v>
      </c>
      <c r="R16" s="135">
        <v>123588</v>
      </c>
      <c r="S16" s="136">
        <f t="shared" si="4"/>
        <v>-2.0549845063836836E-2</v>
      </c>
      <c r="T16" s="135">
        <f t="shared" si="1"/>
        <v>-2593</v>
      </c>
      <c r="U16" s="136">
        <f t="shared" si="5"/>
        <v>0.26079316204200931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161287</v>
      </c>
      <c r="D17" s="139">
        <v>70768</v>
      </c>
      <c r="E17" s="139">
        <v>482585</v>
      </c>
      <c r="F17" s="139">
        <v>531101</v>
      </c>
      <c r="G17" s="139">
        <v>567656</v>
      </c>
      <c r="H17" s="139">
        <v>582561</v>
      </c>
      <c r="I17" s="140">
        <f t="shared" si="2"/>
        <v>2.6257099370041059E-2</v>
      </c>
      <c r="J17" s="139">
        <f t="shared" si="3"/>
        <v>14905</v>
      </c>
      <c r="K17" s="140">
        <f t="shared" si="0"/>
        <v>0.16020901718690872</v>
      </c>
      <c r="L17" s="140">
        <f>H17/H16</f>
        <v>0.6159152758482882</v>
      </c>
      <c r="M17" s="139">
        <v>14181</v>
      </c>
      <c r="N17" s="139">
        <v>28251</v>
      </c>
      <c r="O17" s="139">
        <v>71571</v>
      </c>
      <c r="P17" s="139">
        <v>69694</v>
      </c>
      <c r="Q17" s="139">
        <v>78502</v>
      </c>
      <c r="R17" s="139">
        <v>77343</v>
      </c>
      <c r="S17" s="140">
        <f t="shared" si="4"/>
        <v>-1.4763955058469835E-2</v>
      </c>
      <c r="T17" s="139">
        <f t="shared" si="1"/>
        <v>-1159</v>
      </c>
      <c r="U17" s="140">
        <f t="shared" si="5"/>
        <v>0.1556180264506434</v>
      </c>
      <c r="V17" s="140">
        <f>IFERROR(R17/R16,"-")</f>
        <v>0.62581318574618894</v>
      </c>
    </row>
    <row r="18" spans="2:22" x14ac:dyDescent="0.25">
      <c r="B18" s="99" t="s">
        <v>143</v>
      </c>
      <c r="C18" s="54">
        <v>117565</v>
      </c>
      <c r="D18" s="54">
        <v>58109</v>
      </c>
      <c r="E18" s="54">
        <v>366448</v>
      </c>
      <c r="F18" s="54">
        <v>401446</v>
      </c>
      <c r="G18" s="54">
        <v>428409</v>
      </c>
      <c r="H18" s="54">
        <v>457275</v>
      </c>
      <c r="I18" s="100">
        <f t="shared" si="2"/>
        <v>6.7379536844464072E-2</v>
      </c>
      <c r="J18" s="54">
        <f t="shared" si="3"/>
        <v>28866</v>
      </c>
      <c r="K18" s="100">
        <f t="shared" si="0"/>
        <v>0.12575434732868093</v>
      </c>
      <c r="L18" s="100">
        <f>H18/H16</f>
        <v>0.48345608058817185</v>
      </c>
      <c r="M18" s="54">
        <v>10075</v>
      </c>
      <c r="N18" s="54">
        <v>22858</v>
      </c>
      <c r="O18" s="54">
        <v>54395</v>
      </c>
      <c r="P18" s="54">
        <v>55335</v>
      </c>
      <c r="Q18" s="54">
        <v>59369</v>
      </c>
      <c r="R18" s="54">
        <v>62832</v>
      </c>
      <c r="S18" s="100">
        <f t="shared" si="4"/>
        <v>5.8330104936920035E-2</v>
      </c>
      <c r="T18" s="54">
        <f t="shared" si="1"/>
        <v>3463</v>
      </c>
      <c r="U18" s="100">
        <f t="shared" si="5"/>
        <v>0.12355616686725332</v>
      </c>
      <c r="V18" s="100">
        <f>IFERROR(R18/R16,"-")</f>
        <v>0.50839887367705605</v>
      </c>
    </row>
    <row r="19" spans="2:22" x14ac:dyDescent="0.25">
      <c r="B19" s="99" t="s">
        <v>145</v>
      </c>
      <c r="C19" s="54">
        <v>43722</v>
      </c>
      <c r="D19" s="54">
        <v>12659</v>
      </c>
      <c r="E19" s="54">
        <v>116137</v>
      </c>
      <c r="F19" s="54">
        <v>129655</v>
      </c>
      <c r="G19" s="54">
        <v>139247</v>
      </c>
      <c r="H19" s="54">
        <v>125286</v>
      </c>
      <c r="I19" s="100">
        <f t="shared" si="2"/>
        <v>-0.100260687842467</v>
      </c>
      <c r="J19" s="54">
        <f t="shared" si="3"/>
        <v>-13961</v>
      </c>
      <c r="K19" s="100">
        <f t="shared" si="0"/>
        <v>3.4454669858227802E-2</v>
      </c>
      <c r="L19" s="100">
        <f>H19/H16</f>
        <v>0.13245919526011635</v>
      </c>
      <c r="M19" s="54">
        <v>4106</v>
      </c>
      <c r="N19" s="54">
        <v>5393</v>
      </c>
      <c r="O19" s="54">
        <v>17176</v>
      </c>
      <c r="P19" s="54">
        <v>14359</v>
      </c>
      <c r="Q19" s="54">
        <v>19133</v>
      </c>
      <c r="R19" s="54">
        <v>14511</v>
      </c>
      <c r="S19" s="100">
        <f t="shared" si="4"/>
        <v>-0.24157215282496214</v>
      </c>
      <c r="T19" s="54">
        <f t="shared" si="1"/>
        <v>-4622</v>
      </c>
      <c r="U19" s="100">
        <f t="shared" si="5"/>
        <v>3.2061859583390084E-2</v>
      </c>
      <c r="V19" s="100">
        <f>IFERROR(R19/R16,"-")</f>
        <v>0.11741431206913293</v>
      </c>
    </row>
    <row r="20" spans="2:22" ht="16.5" thickBot="1" x14ac:dyDescent="0.3">
      <c r="B20" s="141" t="s">
        <v>66</v>
      </c>
      <c r="C20" s="142">
        <v>118793</v>
      </c>
      <c r="D20" s="142">
        <v>105732</v>
      </c>
      <c r="E20" s="142">
        <v>328160</v>
      </c>
      <c r="F20" s="142">
        <v>336426</v>
      </c>
      <c r="G20" s="142">
        <v>354571</v>
      </c>
      <c r="H20" s="142">
        <v>363285</v>
      </c>
      <c r="I20" s="143">
        <f t="shared" si="2"/>
        <v>2.4576177972817748E-2</v>
      </c>
      <c r="J20" s="142">
        <f t="shared" si="3"/>
        <v>8714</v>
      </c>
      <c r="K20" s="143">
        <f t="shared" si="0"/>
        <v>9.9906332227433933E-2</v>
      </c>
      <c r="L20" s="143">
        <f>H20/H16</f>
        <v>0.3840847241517118</v>
      </c>
      <c r="M20" s="142">
        <v>16622</v>
      </c>
      <c r="N20" s="142">
        <v>24816</v>
      </c>
      <c r="O20" s="142">
        <v>46323</v>
      </c>
      <c r="P20" s="142">
        <v>47103</v>
      </c>
      <c r="Q20" s="142">
        <v>47679</v>
      </c>
      <c r="R20" s="142">
        <v>46245</v>
      </c>
      <c r="S20" s="143">
        <f t="shared" si="4"/>
        <v>-3.0076134147108746E-2</v>
      </c>
      <c r="T20" s="142">
        <f t="shared" si="1"/>
        <v>-1434</v>
      </c>
      <c r="U20" s="143">
        <f t="shared" si="5"/>
        <v>0.10517513559136592</v>
      </c>
      <c r="V20" s="143">
        <f>IFERROR(R20/R16,"-")</f>
        <v>0.37418681425381106</v>
      </c>
    </row>
    <row r="21" spans="2:22" ht="15.75" x14ac:dyDescent="0.25">
      <c r="B21" s="134" t="s">
        <v>49</v>
      </c>
      <c r="C21" s="135">
        <v>11125</v>
      </c>
      <c r="D21" s="135">
        <v>9212</v>
      </c>
      <c r="E21" s="135">
        <v>22508</v>
      </c>
      <c r="F21" s="135">
        <v>33326</v>
      </c>
      <c r="G21" s="135">
        <v>28900</v>
      </c>
      <c r="H21" s="135">
        <v>27983</v>
      </c>
      <c r="I21" s="136">
        <f t="shared" si="2"/>
        <v>-3.1730103806228427E-2</v>
      </c>
      <c r="J21" s="135">
        <f t="shared" si="3"/>
        <v>-917</v>
      </c>
      <c r="K21" s="136">
        <f t="shared" si="0"/>
        <v>7.6955527883625354E-3</v>
      </c>
      <c r="L21" s="137">
        <f>H21/H21</f>
        <v>1</v>
      </c>
      <c r="M21" s="135">
        <v>1055</v>
      </c>
      <c r="N21" s="135">
        <v>2316</v>
      </c>
      <c r="O21" s="135">
        <v>3343</v>
      </c>
      <c r="P21" s="135">
        <v>3080</v>
      </c>
      <c r="Q21" s="135">
        <v>3161</v>
      </c>
      <c r="R21" s="135">
        <v>3513</v>
      </c>
      <c r="S21" s="136">
        <f t="shared" si="4"/>
        <v>0.11135716545397023</v>
      </c>
      <c r="T21" s="135">
        <f t="shared" si="1"/>
        <v>352</v>
      </c>
      <c r="U21" s="136">
        <f t="shared" si="5"/>
        <v>6.8772565998218163E-3</v>
      </c>
      <c r="V21" s="137">
        <f>IFERROR(R21/R21,"-")</f>
        <v>1</v>
      </c>
    </row>
    <row r="22" spans="2:22" ht="15.75" x14ac:dyDescent="0.25">
      <c r="B22" s="138" t="s">
        <v>63</v>
      </c>
      <c r="C22" s="139">
        <v>9247</v>
      </c>
      <c r="D22" s="139">
        <v>9212</v>
      </c>
      <c r="E22" s="139">
        <v>22508</v>
      </c>
      <c r="F22" s="139">
        <v>32923</v>
      </c>
      <c r="G22" s="139">
        <v>28494</v>
      </c>
      <c r="H22" s="139">
        <v>27551</v>
      </c>
      <c r="I22" s="140">
        <f t="shared" si="2"/>
        <v>-3.3094686600687817E-2</v>
      </c>
      <c r="J22" s="139">
        <f t="shared" si="3"/>
        <v>-943</v>
      </c>
      <c r="K22" s="140">
        <f t="shared" si="0"/>
        <v>7.576749271778445E-3</v>
      </c>
      <c r="L22" s="140">
        <f>H22/H21</f>
        <v>0.9845620555337169</v>
      </c>
      <c r="M22" s="139">
        <v>1055</v>
      </c>
      <c r="N22" s="139">
        <v>2316</v>
      </c>
      <c r="O22" s="139">
        <v>3343</v>
      </c>
      <c r="P22" s="139">
        <v>3033</v>
      </c>
      <c r="Q22" s="139">
        <v>3098</v>
      </c>
      <c r="R22" s="139">
        <v>3442</v>
      </c>
      <c r="S22" s="140">
        <f t="shared" si="4"/>
        <v>0.11103938024531956</v>
      </c>
      <c r="T22" s="139">
        <f t="shared" si="1"/>
        <v>344</v>
      </c>
      <c r="U22" s="140">
        <f t="shared" si="5"/>
        <v>6.7723114504089511E-3</v>
      </c>
      <c r="V22" s="140">
        <f>IFERROR(R22/R21,"-")</f>
        <v>0.97978935382863652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1055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1055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66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30708</v>
      </c>
      <c r="D26" s="135">
        <v>25824</v>
      </c>
      <c r="E26" s="135">
        <v>106797</v>
      </c>
      <c r="F26" s="135">
        <v>121209</v>
      </c>
      <c r="G26" s="135">
        <v>158757</v>
      </c>
      <c r="H26" s="135">
        <v>128099</v>
      </c>
      <c r="I26" s="136">
        <f t="shared" si="2"/>
        <v>-0.19311274463488226</v>
      </c>
      <c r="J26" s="135">
        <f t="shared" si="3"/>
        <v>-30658</v>
      </c>
      <c r="K26" s="136">
        <f t="shared" si="0"/>
        <v>3.5228267756725599E-2</v>
      </c>
      <c r="L26" s="137">
        <f>H26/H26</f>
        <v>1</v>
      </c>
      <c r="M26" s="135">
        <v>6635</v>
      </c>
      <c r="N26" s="135">
        <v>6446</v>
      </c>
      <c r="O26" s="135">
        <v>14928</v>
      </c>
      <c r="P26" s="135">
        <v>11309</v>
      </c>
      <c r="Q26" s="135">
        <v>25050</v>
      </c>
      <c r="R26" s="135">
        <v>16404</v>
      </c>
      <c r="S26" s="136">
        <f t="shared" si="4"/>
        <v>-0.34514970059880234</v>
      </c>
      <c r="T26" s="135">
        <f t="shared" si="1"/>
        <v>-8646</v>
      </c>
      <c r="U26" s="136">
        <f t="shared" si="5"/>
        <v>2.5251589249150948E-2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29928</v>
      </c>
      <c r="D27" s="139">
        <v>25235</v>
      </c>
      <c r="E27" s="139">
        <v>100008</v>
      </c>
      <c r="F27" s="139">
        <v>115270</v>
      </c>
      <c r="G27" s="139">
        <v>132160</v>
      </c>
      <c r="H27" s="139">
        <v>102901</v>
      </c>
      <c r="I27" s="140">
        <f t="shared" si="2"/>
        <v>-0.22139073849878932</v>
      </c>
      <c r="J27" s="139">
        <f t="shared" si="3"/>
        <v>-29259</v>
      </c>
      <c r="K27" s="140">
        <f t="shared" si="0"/>
        <v>2.8298612638934111E-2</v>
      </c>
      <c r="L27" s="140">
        <f>H27/H26</f>
        <v>0.80329276575148911</v>
      </c>
      <c r="M27" s="139">
        <v>6593</v>
      </c>
      <c r="N27" s="139">
        <v>6327</v>
      </c>
      <c r="O27" s="139">
        <v>14117</v>
      </c>
      <c r="P27" s="139">
        <v>10339</v>
      </c>
      <c r="Q27" s="139">
        <v>21855</v>
      </c>
      <c r="R27" s="139">
        <v>12946</v>
      </c>
      <c r="S27" s="140">
        <f t="shared" si="4"/>
        <v>-0.40764127202013267</v>
      </c>
      <c r="T27" s="139">
        <f t="shared" si="1"/>
        <v>-8909</v>
      </c>
      <c r="U27" s="140">
        <f t="shared" si="5"/>
        <v>2.308569999531096E-2</v>
      </c>
      <c r="V27" s="140">
        <f>IFERROR(R27/R26,"-")</f>
        <v>0.7891977566447208</v>
      </c>
    </row>
    <row r="28" spans="2:22" x14ac:dyDescent="0.25">
      <c r="B28" s="99" t="s">
        <v>143</v>
      </c>
      <c r="C28" s="54">
        <v>27988</v>
      </c>
      <c r="D28" s="54">
        <v>25235</v>
      </c>
      <c r="E28" s="54">
        <v>0</v>
      </c>
      <c r="F28" s="54">
        <v>54117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6593</v>
      </c>
      <c r="N28" s="54">
        <v>6327</v>
      </c>
      <c r="O28" s="54">
        <v>0</v>
      </c>
      <c r="P28" s="54">
        <v>10339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2.308569999531096E-2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163947</v>
      </c>
      <c r="D30" s="135">
        <v>161693</v>
      </c>
      <c r="E30" s="135">
        <v>461029</v>
      </c>
      <c r="F30" s="135">
        <v>526478</v>
      </c>
      <c r="G30" s="135">
        <v>613713</v>
      </c>
      <c r="H30" s="135">
        <v>632703</v>
      </c>
      <c r="I30" s="136">
        <f t="shared" si="2"/>
        <v>3.0942802254473989E-2</v>
      </c>
      <c r="J30" s="135">
        <f t="shared" si="3"/>
        <v>18990</v>
      </c>
      <c r="K30" s="136">
        <f t="shared" si="0"/>
        <v>0.17399847535487051</v>
      </c>
      <c r="L30" s="137">
        <f>H30/H30</f>
        <v>1</v>
      </c>
      <c r="M30" s="135">
        <v>21705</v>
      </c>
      <c r="N30" s="135">
        <v>50036</v>
      </c>
      <c r="O30" s="135">
        <v>65748</v>
      </c>
      <c r="P30" s="135">
        <v>73184</v>
      </c>
      <c r="Q30" s="135">
        <v>89034</v>
      </c>
      <c r="R30" s="135">
        <v>94925</v>
      </c>
      <c r="S30" s="136">
        <f t="shared" si="4"/>
        <v>6.6165734438529133E-2</v>
      </c>
      <c r="T30" s="135">
        <f t="shared" si="1"/>
        <v>5891</v>
      </c>
      <c r="U30" s="136">
        <f t="shared" si="5"/>
        <v>0.16341076201342852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133535</v>
      </c>
      <c r="D31" s="139">
        <v>126835</v>
      </c>
      <c r="E31" s="139">
        <v>371684</v>
      </c>
      <c r="F31" s="139">
        <v>429134</v>
      </c>
      <c r="G31" s="139">
        <v>496487</v>
      </c>
      <c r="H31" s="139">
        <v>501562</v>
      </c>
      <c r="I31" s="140">
        <f t="shared" si="2"/>
        <v>1.0221818496758184E-2</v>
      </c>
      <c r="J31" s="139">
        <f t="shared" si="3"/>
        <v>5075</v>
      </c>
      <c r="K31" s="140">
        <f t="shared" si="0"/>
        <v>0.13793363283553192</v>
      </c>
      <c r="L31" s="140">
        <f>H31/H30</f>
        <v>0.79272897394196018</v>
      </c>
      <c r="M31" s="139">
        <v>17316</v>
      </c>
      <c r="N31" s="139">
        <v>41535</v>
      </c>
      <c r="O31" s="139">
        <v>52300</v>
      </c>
      <c r="P31" s="139">
        <v>61320</v>
      </c>
      <c r="Q31" s="139">
        <v>71470</v>
      </c>
      <c r="R31" s="139">
        <v>76089</v>
      </c>
      <c r="S31" s="140">
        <f t="shared" si="4"/>
        <v>6.4628515461032654E-2</v>
      </c>
      <c r="T31" s="139">
        <f t="shared" si="1"/>
        <v>4619</v>
      </c>
      <c r="U31" s="140">
        <f t="shared" si="5"/>
        <v>0.13691992685099799</v>
      </c>
      <c r="V31" s="140">
        <f>IFERROR(R31/R30,"-")</f>
        <v>0.8015696602580985</v>
      </c>
    </row>
    <row r="32" spans="2:22" x14ac:dyDescent="0.25">
      <c r="B32" s="99" t="s">
        <v>143</v>
      </c>
      <c r="C32" s="54">
        <v>108496</v>
      </c>
      <c r="D32" s="54">
        <v>92473</v>
      </c>
      <c r="E32" s="54">
        <v>303815</v>
      </c>
      <c r="F32" s="54">
        <v>360307</v>
      </c>
      <c r="G32" s="54">
        <v>418592</v>
      </c>
      <c r="H32" s="54">
        <v>415716</v>
      </c>
      <c r="I32" s="100">
        <f t="shared" si="2"/>
        <v>-6.8706520908187185E-3</v>
      </c>
      <c r="J32" s="54">
        <f t="shared" si="3"/>
        <v>-2876</v>
      </c>
      <c r="K32" s="100">
        <f t="shared" si="0"/>
        <v>0.11432528402840723</v>
      </c>
      <c r="L32" s="100">
        <f>H32/H30</f>
        <v>0.65704761949919632</v>
      </c>
      <c r="M32" s="54">
        <v>15102</v>
      </c>
      <c r="N32" s="54">
        <v>33953</v>
      </c>
      <c r="O32" s="54">
        <v>43951</v>
      </c>
      <c r="P32" s="54">
        <v>52333</v>
      </c>
      <c r="Q32" s="54">
        <v>61133</v>
      </c>
      <c r="R32" s="54">
        <v>63418</v>
      </c>
      <c r="S32" s="100">
        <f t="shared" si="4"/>
        <v>3.7377521142427206E-2</v>
      </c>
      <c r="T32" s="54">
        <f t="shared" si="1"/>
        <v>2285</v>
      </c>
      <c r="U32" s="100">
        <f t="shared" si="5"/>
        <v>0.11685307455794647</v>
      </c>
      <c r="V32" s="100">
        <f>IFERROR(R32/R30,"-")</f>
        <v>0.66808533052409802</v>
      </c>
    </row>
    <row r="33" spans="2:22" x14ac:dyDescent="0.25">
      <c r="B33" s="99" t="s">
        <v>145</v>
      </c>
      <c r="C33" s="54">
        <v>25039</v>
      </c>
      <c r="D33" s="54">
        <v>34362</v>
      </c>
      <c r="E33" s="54">
        <v>67869</v>
      </c>
      <c r="F33" s="54">
        <v>68827</v>
      </c>
      <c r="G33" s="54">
        <v>77895</v>
      </c>
      <c r="H33" s="54">
        <v>85846</v>
      </c>
      <c r="I33" s="100">
        <f t="shared" si="2"/>
        <v>0.10207330380640611</v>
      </c>
      <c r="J33" s="54">
        <f t="shared" si="3"/>
        <v>7951</v>
      </c>
      <c r="K33" s="100">
        <f t="shared" si="0"/>
        <v>2.3608348807124691E-2</v>
      </c>
      <c r="L33" s="100">
        <f>H33/H30</f>
        <v>0.13568135444276383</v>
      </c>
      <c r="M33" s="54">
        <v>2214</v>
      </c>
      <c r="N33" s="54">
        <v>7582</v>
      </c>
      <c r="O33" s="54">
        <v>8349</v>
      </c>
      <c r="P33" s="54">
        <v>8987</v>
      </c>
      <c r="Q33" s="54">
        <v>10337</v>
      </c>
      <c r="R33" s="54">
        <v>12671</v>
      </c>
      <c r="S33" s="100">
        <f t="shared" si="4"/>
        <v>0.22579084840862929</v>
      </c>
      <c r="T33" s="54">
        <f t="shared" si="1"/>
        <v>2334</v>
      </c>
      <c r="U33" s="100">
        <f t="shared" si="5"/>
        <v>2.0066852293051513E-2</v>
      </c>
      <c r="V33" s="100">
        <f>IFERROR(R33/R30,"-")</f>
        <v>0.13348432973400054</v>
      </c>
    </row>
    <row r="34" spans="2:22" ht="16.5" thickBot="1" x14ac:dyDescent="0.3">
      <c r="B34" s="141" t="s">
        <v>66</v>
      </c>
      <c r="C34" s="142">
        <v>30412</v>
      </c>
      <c r="D34" s="142">
        <v>34858</v>
      </c>
      <c r="E34" s="142">
        <v>89345</v>
      </c>
      <c r="F34" s="142">
        <v>97344</v>
      </c>
      <c r="G34" s="142">
        <v>117226</v>
      </c>
      <c r="H34" s="142">
        <v>131141</v>
      </c>
      <c r="I34" s="143">
        <f t="shared" si="2"/>
        <v>0.11870233565932464</v>
      </c>
      <c r="J34" s="142">
        <f t="shared" si="3"/>
        <v>13915</v>
      </c>
      <c r="K34" s="143">
        <f t="shared" si="0"/>
        <v>3.6064842519338572E-2</v>
      </c>
      <c r="L34" s="143">
        <f>H34/H30</f>
        <v>0.20727102605803988</v>
      </c>
      <c r="M34" s="142">
        <v>4389</v>
      </c>
      <c r="N34" s="142">
        <v>8501</v>
      </c>
      <c r="O34" s="142">
        <v>13448</v>
      </c>
      <c r="P34" s="142">
        <v>11864</v>
      </c>
      <c r="Q34" s="142">
        <v>17564</v>
      </c>
      <c r="R34" s="142">
        <v>18836</v>
      </c>
      <c r="S34" s="143">
        <f t="shared" si="4"/>
        <v>7.2420860851742264E-2</v>
      </c>
      <c r="T34" s="142">
        <f t="shared" si="1"/>
        <v>1272</v>
      </c>
      <c r="U34" s="143">
        <f t="shared" si="5"/>
        <v>2.6490835162430528E-2</v>
      </c>
      <c r="V34" s="143">
        <f>IFERROR(R34/R30,"-")</f>
        <v>0.1984303397419015</v>
      </c>
    </row>
    <row r="35" spans="2:22" ht="15.75" x14ac:dyDescent="0.25">
      <c r="B35" s="134" t="s">
        <v>52</v>
      </c>
      <c r="C35" s="135">
        <v>15531</v>
      </c>
      <c r="D35" s="135">
        <v>17159</v>
      </c>
      <c r="E35" s="135">
        <v>32878</v>
      </c>
      <c r="F35" s="135">
        <v>39668</v>
      </c>
      <c r="G35" s="135">
        <v>36690</v>
      </c>
      <c r="H35" s="135">
        <v>36026</v>
      </c>
      <c r="I35" s="136">
        <f t="shared" si="2"/>
        <v>-1.8097574270918515E-2</v>
      </c>
      <c r="J35" s="135">
        <f t="shared" si="3"/>
        <v>-664</v>
      </c>
      <c r="K35" s="136">
        <f t="shared" si="0"/>
        <v>9.9074432603205049E-3</v>
      </c>
      <c r="L35" s="137">
        <f>H35/H35</f>
        <v>1</v>
      </c>
      <c r="M35" s="135">
        <v>2777</v>
      </c>
      <c r="N35" s="135">
        <v>2929</v>
      </c>
      <c r="O35" s="135">
        <v>3932</v>
      </c>
      <c r="P35" s="135">
        <v>4645</v>
      </c>
      <c r="Q35" s="135">
        <v>2899</v>
      </c>
      <c r="R35" s="135">
        <v>4117</v>
      </c>
      <c r="S35" s="136">
        <f t="shared" si="4"/>
        <v>0.42014487754398067</v>
      </c>
      <c r="T35" s="135">
        <f t="shared" si="1"/>
        <v>1218</v>
      </c>
      <c r="U35" s="136">
        <f t="shared" si="5"/>
        <v>1.0371706787718291E-2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15531</v>
      </c>
      <c r="D36" s="139">
        <v>17159</v>
      </c>
      <c r="E36" s="139">
        <v>32878</v>
      </c>
      <c r="F36" s="139">
        <v>39668</v>
      </c>
      <c r="G36" s="139">
        <v>36690</v>
      </c>
      <c r="H36" s="139">
        <v>36026</v>
      </c>
      <c r="I36" s="140">
        <f t="shared" si="2"/>
        <v>-1.8097574270918515E-2</v>
      </c>
      <c r="J36" s="139">
        <f t="shared" si="3"/>
        <v>-664</v>
      </c>
      <c r="K36" s="140">
        <f t="shared" si="0"/>
        <v>9.9074432603205049E-3</v>
      </c>
      <c r="L36" s="140">
        <f>H36/H35</f>
        <v>1</v>
      </c>
      <c r="M36" s="139">
        <v>2777</v>
      </c>
      <c r="N36" s="139">
        <v>2929</v>
      </c>
      <c r="O36" s="139">
        <v>3932</v>
      </c>
      <c r="P36" s="139">
        <v>4645</v>
      </c>
      <c r="Q36" s="139">
        <v>2899</v>
      </c>
      <c r="R36" s="139">
        <v>4117</v>
      </c>
      <c r="S36" s="140">
        <f t="shared" si="4"/>
        <v>0.42014487754398067</v>
      </c>
      <c r="T36" s="139">
        <f t="shared" si="1"/>
        <v>1218</v>
      </c>
      <c r="U36" s="140">
        <f t="shared" si="5"/>
        <v>1.0371706787718291E-2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18103</v>
      </c>
      <c r="F37" s="54">
        <v>26674</v>
      </c>
      <c r="G37" s="54">
        <v>31881</v>
      </c>
      <c r="H37" s="54">
        <v>30703</v>
      </c>
      <c r="I37" s="100">
        <f t="shared" si="2"/>
        <v>-3.6949907468398102E-2</v>
      </c>
      <c r="J37" s="54">
        <f t="shared" si="3"/>
        <v>-1178</v>
      </c>
      <c r="K37" s="100">
        <f t="shared" si="0"/>
        <v>8.4435749298179229E-3</v>
      </c>
      <c r="L37" s="100">
        <f>H37/H35</f>
        <v>0.85224560039971131</v>
      </c>
      <c r="M37" s="54">
        <v>0</v>
      </c>
      <c r="N37" s="54">
        <v>0</v>
      </c>
      <c r="O37" s="54">
        <v>3368</v>
      </c>
      <c r="P37" s="54">
        <v>0</v>
      </c>
      <c r="Q37" s="54">
        <v>2669</v>
      </c>
      <c r="R37" s="54">
        <v>3769</v>
      </c>
      <c r="S37" s="100">
        <f t="shared" si="4"/>
        <v>0.4121393780442113</v>
      </c>
      <c r="T37" s="54">
        <f t="shared" si="1"/>
        <v>1100</v>
      </c>
      <c r="U37" s="100">
        <f t="shared" si="5"/>
        <v>0</v>
      </c>
      <c r="V37" s="100">
        <f>IFERROR(R37/R35,"-")</f>
        <v>0.91547243138207435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2331</v>
      </c>
      <c r="F38" s="54">
        <v>4009</v>
      </c>
      <c r="G38" s="54">
        <v>4809</v>
      </c>
      <c r="H38" s="54">
        <v>5323</v>
      </c>
      <c r="I38" s="100">
        <f t="shared" si="2"/>
        <v>0.10688292784362652</v>
      </c>
      <c r="J38" s="54">
        <f t="shared" si="3"/>
        <v>514</v>
      </c>
      <c r="K38" s="100">
        <f t="shared" si="0"/>
        <v>1.4638683305025829E-3</v>
      </c>
      <c r="L38" s="100">
        <f>H38/H35</f>
        <v>0.14775439960028869</v>
      </c>
      <c r="M38" s="54">
        <v>0</v>
      </c>
      <c r="N38" s="54">
        <v>0</v>
      </c>
      <c r="O38" s="54">
        <v>564</v>
      </c>
      <c r="P38" s="54">
        <v>0</v>
      </c>
      <c r="Q38" s="54">
        <v>230</v>
      </c>
      <c r="R38" s="54">
        <v>348</v>
      </c>
      <c r="S38" s="100">
        <f t="shared" si="4"/>
        <v>0.51304347826086949</v>
      </c>
      <c r="T38" s="54">
        <f t="shared" si="1"/>
        <v>118</v>
      </c>
      <c r="U38" s="100">
        <f t="shared" si="5"/>
        <v>0</v>
      </c>
      <c r="V38" s="100">
        <f>IFERROR(R38/R35,"-")</f>
        <v>8.452756861792568E-2</v>
      </c>
    </row>
    <row r="39" spans="2:22" ht="15.75" x14ac:dyDescent="0.25">
      <c r="B39" s="134" t="s">
        <v>53</v>
      </c>
      <c r="C39" s="135">
        <v>48011</v>
      </c>
      <c r="D39" s="135">
        <v>56805</v>
      </c>
      <c r="E39" s="135">
        <v>128669</v>
      </c>
      <c r="F39" s="135">
        <v>168871</v>
      </c>
      <c r="G39" s="135">
        <v>160886</v>
      </c>
      <c r="H39" s="135">
        <v>173841</v>
      </c>
      <c r="I39" s="136">
        <f t="shared" si="2"/>
        <v>8.0522854692142154E-2</v>
      </c>
      <c r="J39" s="135">
        <f t="shared" si="3"/>
        <v>12955</v>
      </c>
      <c r="K39" s="136">
        <f t="shared" si="0"/>
        <v>4.7807690107627185E-2</v>
      </c>
      <c r="L39" s="137">
        <f>H39/H39</f>
        <v>1</v>
      </c>
      <c r="M39" s="135">
        <v>12002</v>
      </c>
      <c r="N39" s="135">
        <v>13469</v>
      </c>
      <c r="O39" s="135">
        <v>21074</v>
      </c>
      <c r="P39" s="135">
        <v>20367</v>
      </c>
      <c r="Q39" s="135">
        <v>22021</v>
      </c>
      <c r="R39" s="135">
        <v>22682</v>
      </c>
      <c r="S39" s="136">
        <f t="shared" si="4"/>
        <v>3.0016802143408627E-2</v>
      </c>
      <c r="T39" s="135">
        <f t="shared" si="1"/>
        <v>661</v>
      </c>
      <c r="U39" s="136">
        <f t="shared" si="5"/>
        <v>4.5476975704081476E-2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34253</v>
      </c>
      <c r="D40" s="139">
        <v>51252</v>
      </c>
      <c r="E40" s="139">
        <v>109813</v>
      </c>
      <c r="F40" s="139">
        <v>147358</v>
      </c>
      <c r="G40" s="139">
        <v>139462</v>
      </c>
      <c r="H40" s="139">
        <v>151078</v>
      </c>
      <c r="I40" s="140">
        <f t="shared" si="2"/>
        <v>8.3291505929930842E-2</v>
      </c>
      <c r="J40" s="139">
        <f t="shared" si="3"/>
        <v>11616</v>
      </c>
      <c r="K40" s="140">
        <f t="shared" si="0"/>
        <v>4.1547679811322416E-2</v>
      </c>
      <c r="L40" s="140">
        <f>H40/H39</f>
        <v>0.86905850748672642</v>
      </c>
      <c r="M40" s="139">
        <v>11626</v>
      </c>
      <c r="N40" s="139">
        <v>11133</v>
      </c>
      <c r="O40" s="139">
        <v>17921</v>
      </c>
      <c r="P40" s="139">
        <v>17179</v>
      </c>
      <c r="Q40" s="139">
        <v>18498</v>
      </c>
      <c r="R40" s="139">
        <v>19206</v>
      </c>
      <c r="S40" s="140">
        <f t="shared" si="4"/>
        <v>3.8274408044112862E-2</v>
      </c>
      <c r="T40" s="139">
        <f t="shared" si="1"/>
        <v>708</v>
      </c>
      <c r="U40" s="140">
        <f t="shared" si="5"/>
        <v>3.8358568548162011E-2</v>
      </c>
      <c r="V40" s="140">
        <f>IFERROR(R40/R39,"-")</f>
        <v>0.84675072744907853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13758</v>
      </c>
      <c r="D43" s="142">
        <v>3628</v>
      </c>
      <c r="E43" s="142">
        <v>18856</v>
      </c>
      <c r="F43" s="142">
        <v>21513</v>
      </c>
      <c r="G43" s="142">
        <v>21424</v>
      </c>
      <c r="H43" s="142">
        <v>22763</v>
      </c>
      <c r="I43" s="143">
        <f t="shared" si="2"/>
        <v>6.25E-2</v>
      </c>
      <c r="J43" s="142">
        <f t="shared" si="3"/>
        <v>1339</v>
      </c>
      <c r="K43" s="143">
        <f t="shared" si="0"/>
        <v>6.2600102963047705E-3</v>
      </c>
      <c r="L43" s="143">
        <f>H43/H39</f>
        <v>0.13094149251327361</v>
      </c>
      <c r="M43" s="142">
        <v>376</v>
      </c>
      <c r="N43" s="142">
        <v>2336</v>
      </c>
      <c r="O43" s="142">
        <v>3153</v>
      </c>
      <c r="P43" s="142">
        <v>3188</v>
      </c>
      <c r="Q43" s="142">
        <v>3523</v>
      </c>
      <c r="R43" s="142">
        <v>3476</v>
      </c>
      <c r="S43" s="143">
        <f t="shared" si="4"/>
        <v>-1.3340902639795593E-2</v>
      </c>
      <c r="T43" s="142">
        <f t="shared" si="1"/>
        <v>-47</v>
      </c>
      <c r="U43" s="143">
        <f t="shared" si="5"/>
        <v>7.118407155919465E-3</v>
      </c>
      <c r="V43" s="143">
        <f>IFERROR(R43/R39,"-")</f>
        <v>0.15324927255092144</v>
      </c>
    </row>
    <row r="44" spans="2:22" ht="15.75" x14ac:dyDescent="0.25">
      <c r="B44" s="134" t="s">
        <v>54</v>
      </c>
      <c r="C44" s="135">
        <v>59629</v>
      </c>
      <c r="D44" s="135">
        <v>87126</v>
      </c>
      <c r="E44" s="135">
        <v>138024</v>
      </c>
      <c r="F44" s="135">
        <v>158379</v>
      </c>
      <c r="G44" s="135">
        <v>162243</v>
      </c>
      <c r="H44" s="135">
        <v>181603</v>
      </c>
      <c r="I44" s="136">
        <f t="shared" si="2"/>
        <v>0.11932718206640658</v>
      </c>
      <c r="J44" s="135">
        <f t="shared" si="3"/>
        <v>19360</v>
      </c>
      <c r="K44" s="136">
        <f t="shared" si="0"/>
        <v>4.9942303292177449E-2</v>
      </c>
      <c r="L44" s="137">
        <f>H44/H44</f>
        <v>1</v>
      </c>
      <c r="M44" s="135">
        <v>6776</v>
      </c>
      <c r="N44" s="135">
        <v>13925</v>
      </c>
      <c r="O44" s="135">
        <v>15520</v>
      </c>
      <c r="P44" s="135">
        <v>14993</v>
      </c>
      <c r="Q44" s="135">
        <v>15201</v>
      </c>
      <c r="R44" s="135">
        <v>16969</v>
      </c>
      <c r="S44" s="136">
        <f t="shared" si="4"/>
        <v>0.11630813762252479</v>
      </c>
      <c r="T44" s="135">
        <f t="shared" si="1"/>
        <v>1768</v>
      </c>
      <c r="U44" s="136">
        <f t="shared" si="5"/>
        <v>3.3477502662704058E-2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59629</v>
      </c>
      <c r="D45" s="139">
        <v>87126</v>
      </c>
      <c r="E45" s="139">
        <v>138024</v>
      </c>
      <c r="F45" s="139">
        <v>158379</v>
      </c>
      <c r="G45" s="139">
        <v>162243</v>
      </c>
      <c r="H45" s="139">
        <v>181603</v>
      </c>
      <c r="I45" s="140">
        <f t="shared" si="2"/>
        <v>0.11932718206640658</v>
      </c>
      <c r="J45" s="139">
        <f t="shared" si="3"/>
        <v>19360</v>
      </c>
      <c r="K45" s="140">
        <f t="shared" si="0"/>
        <v>4.9942303292177449E-2</v>
      </c>
      <c r="L45" s="140">
        <f>H45/H44</f>
        <v>1</v>
      </c>
      <c r="M45" s="139">
        <v>6776</v>
      </c>
      <c r="N45" s="139">
        <v>13925</v>
      </c>
      <c r="O45" s="139">
        <v>15520</v>
      </c>
      <c r="P45" s="139">
        <v>14993</v>
      </c>
      <c r="Q45" s="139">
        <v>15201</v>
      </c>
      <c r="R45" s="139">
        <v>16969</v>
      </c>
      <c r="S45" s="140">
        <f t="shared" si="4"/>
        <v>0.11630813762252479</v>
      </c>
      <c r="T45" s="139">
        <f t="shared" si="1"/>
        <v>1768</v>
      </c>
      <c r="U45" s="140">
        <f t="shared" si="5"/>
        <v>3.3477502662704058E-2</v>
      </c>
      <c r="V45" s="140">
        <f>IFERROR(R45/R44,"-")</f>
        <v>1</v>
      </c>
    </row>
    <row r="46" spans="2:22" x14ac:dyDescent="0.25">
      <c r="B46" s="99" t="s">
        <v>143</v>
      </c>
      <c r="C46" s="54">
        <v>29833</v>
      </c>
      <c r="D46" s="54">
        <v>54163</v>
      </c>
      <c r="E46" s="54">
        <v>83735</v>
      </c>
      <c r="F46" s="54">
        <v>95045</v>
      </c>
      <c r="G46" s="54">
        <v>94341</v>
      </c>
      <c r="H46" s="54">
        <v>120181</v>
      </c>
      <c r="I46" s="100">
        <f t="shared" si="2"/>
        <v>0.27390000105998458</v>
      </c>
      <c r="J46" s="54">
        <f t="shared" si="3"/>
        <v>25840</v>
      </c>
      <c r="K46" s="100">
        <f t="shared" si="0"/>
        <v>3.3050753302297745E-2</v>
      </c>
      <c r="L46" s="100">
        <f>H46/H44</f>
        <v>0.66177871510933195</v>
      </c>
      <c r="M46" s="54">
        <v>3541</v>
      </c>
      <c r="N46" s="54">
        <v>9293</v>
      </c>
      <c r="O46" s="54">
        <v>8772</v>
      </c>
      <c r="P46" s="54">
        <v>9451</v>
      </c>
      <c r="Q46" s="54">
        <v>9290</v>
      </c>
      <c r="R46" s="54">
        <v>11918</v>
      </c>
      <c r="S46" s="100">
        <f t="shared" si="4"/>
        <v>0.28288482238966628</v>
      </c>
      <c r="T46" s="54">
        <f t="shared" si="1"/>
        <v>2628</v>
      </c>
      <c r="U46" s="100">
        <f t="shared" si="5"/>
        <v>2.1102906534063631E-2</v>
      </c>
      <c r="V46" s="100">
        <f>IFERROR(R46/R44,"-")</f>
        <v>0.70233956037480105</v>
      </c>
    </row>
    <row r="47" spans="2:22" ht="15.75" thickBot="1" x14ac:dyDescent="0.3">
      <c r="B47" s="99" t="s">
        <v>145</v>
      </c>
      <c r="C47" s="54">
        <v>29796</v>
      </c>
      <c r="D47" s="54">
        <v>32963</v>
      </c>
      <c r="E47" s="54">
        <v>54289</v>
      </c>
      <c r="F47" s="54">
        <v>63334</v>
      </c>
      <c r="G47" s="54">
        <v>67902</v>
      </c>
      <c r="H47" s="54">
        <v>61422</v>
      </c>
      <c r="I47" s="100">
        <f t="shared" si="2"/>
        <v>-9.5431651497746794E-2</v>
      </c>
      <c r="J47" s="54">
        <f t="shared" si="3"/>
        <v>-6480</v>
      </c>
      <c r="K47" s="100">
        <f t="shared" si="0"/>
        <v>1.6891549989879701E-2</v>
      </c>
      <c r="L47" s="100">
        <f>H47/H44</f>
        <v>0.33822128489066811</v>
      </c>
      <c r="M47" s="54">
        <v>3235</v>
      </c>
      <c r="N47" s="54">
        <v>4632</v>
      </c>
      <c r="O47" s="54">
        <v>6748</v>
      </c>
      <c r="P47" s="54">
        <v>5542</v>
      </c>
      <c r="Q47" s="54">
        <v>5911</v>
      </c>
      <c r="R47" s="54">
        <v>5051</v>
      </c>
      <c r="S47" s="100">
        <f t="shared" si="4"/>
        <v>-0.14549145660632723</v>
      </c>
      <c r="T47" s="54">
        <f t="shared" si="1"/>
        <v>-860</v>
      </c>
      <c r="U47" s="100">
        <f t="shared" si="5"/>
        <v>1.2374596128640425E-2</v>
      </c>
      <c r="V47" s="100">
        <f>IFERROR(R47/R44,"-")</f>
        <v>0.29766043962519889</v>
      </c>
    </row>
    <row r="48" spans="2:22" ht="15.75" x14ac:dyDescent="0.25">
      <c r="B48" s="134" t="s">
        <v>55</v>
      </c>
      <c r="C48" s="135">
        <v>65594</v>
      </c>
      <c r="D48" s="135">
        <v>62317</v>
      </c>
      <c r="E48" s="135">
        <v>170296</v>
      </c>
      <c r="F48" s="135">
        <v>183132</v>
      </c>
      <c r="G48" s="135">
        <v>192634</v>
      </c>
      <c r="H48" s="135">
        <v>189476</v>
      </c>
      <c r="I48" s="136">
        <f t="shared" si="2"/>
        <v>-1.6393783028956443E-2</v>
      </c>
      <c r="J48" s="135">
        <f t="shared" si="3"/>
        <v>-3158</v>
      </c>
      <c r="K48" s="136">
        <f t="shared" si="0"/>
        <v>5.2107442380294459E-2</v>
      </c>
      <c r="L48" s="137">
        <f>H48/H48</f>
        <v>1</v>
      </c>
      <c r="M48" s="135">
        <v>13295</v>
      </c>
      <c r="N48" s="135">
        <v>18239</v>
      </c>
      <c r="O48" s="135">
        <v>24659</v>
      </c>
      <c r="P48" s="135">
        <v>25495</v>
      </c>
      <c r="Q48" s="135">
        <v>25319</v>
      </c>
      <c r="R48" s="135">
        <v>25459</v>
      </c>
      <c r="S48" s="136">
        <f t="shared" si="4"/>
        <v>5.5294442908486729E-3</v>
      </c>
      <c r="T48" s="135">
        <f t="shared" si="1"/>
        <v>140</v>
      </c>
      <c r="U48" s="136">
        <f t="shared" si="5"/>
        <v>5.692716136768091E-2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50818</v>
      </c>
      <c r="D49" s="139">
        <v>51722</v>
      </c>
      <c r="E49" s="139">
        <v>140357</v>
      </c>
      <c r="F49" s="139">
        <v>150841</v>
      </c>
      <c r="G49" s="139">
        <v>159058</v>
      </c>
      <c r="H49" s="139">
        <v>152915</v>
      </c>
      <c r="I49" s="140">
        <f t="shared" si="2"/>
        <v>-3.8621131914144513E-2</v>
      </c>
      <c r="J49" s="139">
        <f t="shared" si="3"/>
        <v>-6143</v>
      </c>
      <c r="K49" s="140">
        <f t="shared" si="0"/>
        <v>4.2052869764945044E-2</v>
      </c>
      <c r="L49" s="140">
        <f>H49/H48</f>
        <v>0.80704152504802718</v>
      </c>
      <c r="M49" s="139">
        <v>11531</v>
      </c>
      <c r="N49" s="139">
        <v>15840</v>
      </c>
      <c r="O49" s="139">
        <v>20467</v>
      </c>
      <c r="P49" s="139">
        <v>20391</v>
      </c>
      <c r="Q49" s="139">
        <v>20545</v>
      </c>
      <c r="R49" s="139">
        <v>19559</v>
      </c>
      <c r="S49" s="140">
        <f t="shared" si="4"/>
        <v>-4.7992212217084496E-2</v>
      </c>
      <c r="T49" s="139">
        <f t="shared" si="1"/>
        <v>-986</v>
      </c>
      <c r="U49" s="140">
        <f t="shared" si="5"/>
        <v>4.5530564716547615E-2</v>
      </c>
      <c r="V49" s="140">
        <f>IFERROR(R49/R48,"-")</f>
        <v>0.76825484111709019</v>
      </c>
    </row>
    <row r="50" spans="2:22" x14ac:dyDescent="0.25">
      <c r="B50" s="99" t="s">
        <v>143</v>
      </c>
      <c r="C50" s="54">
        <v>40956</v>
      </c>
      <c r="D50" s="54">
        <v>15474</v>
      </c>
      <c r="E50" s="54">
        <v>107322</v>
      </c>
      <c r="F50" s="54">
        <v>118864</v>
      </c>
      <c r="G50" s="54">
        <v>123267</v>
      </c>
      <c r="H50" s="54">
        <v>118450</v>
      </c>
      <c r="I50" s="100">
        <f t="shared" si="2"/>
        <v>-3.9077774262373577E-2</v>
      </c>
      <c r="J50" s="54">
        <f t="shared" si="3"/>
        <v>-4817</v>
      </c>
      <c r="K50" s="100">
        <f t="shared" si="0"/>
        <v>3.2574714211540665E-2</v>
      </c>
      <c r="L50" s="100">
        <f>H50/H48</f>
        <v>0.62514513711499087</v>
      </c>
      <c r="M50" s="54">
        <v>8422</v>
      </c>
      <c r="N50" s="54">
        <v>9978</v>
      </c>
      <c r="O50" s="54">
        <v>15896</v>
      </c>
      <c r="P50" s="54">
        <v>15580</v>
      </c>
      <c r="Q50" s="54">
        <v>15273</v>
      </c>
      <c r="R50" s="54">
        <v>14386</v>
      </c>
      <c r="S50" s="100">
        <f t="shared" si="4"/>
        <v>-5.8076343874811753E-2</v>
      </c>
      <c r="T50" s="54">
        <f t="shared" si="1"/>
        <v>-887</v>
      </c>
      <c r="U50" s="100">
        <f t="shared" si="5"/>
        <v>3.4788200592605165E-2</v>
      </c>
      <c r="V50" s="100">
        <f>IFERROR(R50/R48,"-")</f>
        <v>0.56506539926941357</v>
      </c>
    </row>
    <row r="51" spans="2:22" x14ac:dyDescent="0.25">
      <c r="B51" s="99" t="s">
        <v>145</v>
      </c>
      <c r="C51" s="54">
        <v>9862</v>
      </c>
      <c r="D51" s="54">
        <v>8652</v>
      </c>
      <c r="E51" s="54">
        <v>33035</v>
      </c>
      <c r="F51" s="54">
        <v>31977</v>
      </c>
      <c r="G51" s="54">
        <v>35791</v>
      </c>
      <c r="H51" s="54">
        <v>34465</v>
      </c>
      <c r="I51" s="100">
        <f t="shared" si="2"/>
        <v>-3.7048419993853221E-2</v>
      </c>
      <c r="J51" s="54">
        <f t="shared" si="3"/>
        <v>-1326</v>
      </c>
      <c r="K51" s="100">
        <f t="shared" si="0"/>
        <v>9.4781555534043816E-3</v>
      </c>
      <c r="L51" s="100">
        <f>H51/H48</f>
        <v>0.18189638793303636</v>
      </c>
      <c r="M51" s="54">
        <v>3109</v>
      </c>
      <c r="N51" s="54">
        <v>5862</v>
      </c>
      <c r="O51" s="54">
        <v>4571</v>
      </c>
      <c r="P51" s="54">
        <v>4811</v>
      </c>
      <c r="Q51" s="54">
        <v>5272</v>
      </c>
      <c r="R51" s="54">
        <v>5173</v>
      </c>
      <c r="S51" s="100">
        <f t="shared" si="4"/>
        <v>-1.8778452200303497E-2</v>
      </c>
      <c r="T51" s="54">
        <f t="shared" si="1"/>
        <v>-99</v>
      </c>
      <c r="U51" s="100">
        <f t="shared" si="5"/>
        <v>1.0742364123942454E-2</v>
      </c>
      <c r="V51" s="100">
        <f>IFERROR(R51/R48,"-")</f>
        <v>0.20318944184767665</v>
      </c>
    </row>
    <row r="52" spans="2:22" ht="16.5" thickBot="1" x14ac:dyDescent="0.3">
      <c r="B52" s="141" t="s">
        <v>66</v>
      </c>
      <c r="C52" s="142">
        <v>14776</v>
      </c>
      <c r="D52" s="142">
        <v>10595</v>
      </c>
      <c r="E52" s="142">
        <v>29939</v>
      </c>
      <c r="F52" s="142">
        <v>32291</v>
      </c>
      <c r="G52" s="142">
        <v>33576</v>
      </c>
      <c r="H52" s="142">
        <v>36561</v>
      </c>
      <c r="I52" s="143">
        <f t="shared" si="2"/>
        <v>8.8902787705503972E-2</v>
      </c>
      <c r="J52" s="142">
        <f t="shared" si="3"/>
        <v>2985</v>
      </c>
      <c r="K52" s="143">
        <f t="shared" si="0"/>
        <v>1.0054572615349415E-2</v>
      </c>
      <c r="L52" s="143">
        <f>H52/H48</f>
        <v>0.1929584749519728</v>
      </c>
      <c r="M52" s="142">
        <v>1764</v>
      </c>
      <c r="N52" s="142">
        <v>2399</v>
      </c>
      <c r="O52" s="142">
        <v>4192</v>
      </c>
      <c r="P52" s="142">
        <v>5104</v>
      </c>
      <c r="Q52" s="142">
        <v>4774</v>
      </c>
      <c r="R52" s="142">
        <v>5900</v>
      </c>
      <c r="S52" s="143">
        <f t="shared" si="4"/>
        <v>0.23586091328026804</v>
      </c>
      <c r="T52" s="142">
        <f t="shared" si="1"/>
        <v>1126</v>
      </c>
      <c r="U52" s="143">
        <f t="shared" si="5"/>
        <v>1.1396596651133297E-2</v>
      </c>
      <c r="V52" s="143">
        <f>IFERROR(R52/R48,"-")</f>
        <v>0.23174515888290978</v>
      </c>
    </row>
    <row r="53" spans="2:22" ht="15.75" x14ac:dyDescent="0.25">
      <c r="B53" s="134" t="s">
        <v>56</v>
      </c>
      <c r="C53" s="135">
        <f t="shared" ref="C53:H56" si="6">C6-C11-C16-C21-C26-C30-C35-C39-C44-C48</f>
        <v>129716</v>
      </c>
      <c r="D53" s="135">
        <f t="shared" si="6"/>
        <v>35117</v>
      </c>
      <c r="E53" s="135">
        <f t="shared" si="6"/>
        <v>72444</v>
      </c>
      <c r="F53" s="135">
        <f t="shared" si="6"/>
        <v>79555</v>
      </c>
      <c r="G53" s="135">
        <f t="shared" si="6"/>
        <v>83503</v>
      </c>
      <c r="H53" s="135">
        <f t="shared" si="6"/>
        <v>83254</v>
      </c>
      <c r="I53" s="136">
        <f t="shared" si="2"/>
        <v>-2.9819287929775395E-3</v>
      </c>
      <c r="J53" s="135">
        <f t="shared" si="3"/>
        <v>-249</v>
      </c>
      <c r="K53" s="136">
        <f t="shared" si="0"/>
        <v>2.2895527707620145E-2</v>
      </c>
      <c r="L53" s="137">
        <f>H53/H53</f>
        <v>1</v>
      </c>
      <c r="M53" s="135">
        <v>4333</v>
      </c>
      <c r="N53" s="135">
        <v>7573</v>
      </c>
      <c r="O53" s="135">
        <v>10527</v>
      </c>
      <c r="P53" s="135">
        <v>11009</v>
      </c>
      <c r="Q53" s="135">
        <v>9982</v>
      </c>
      <c r="R53" s="135">
        <v>12659</v>
      </c>
      <c r="S53" s="136">
        <f t="shared" si="4"/>
        <v>0.26818272891204176</v>
      </c>
      <c r="T53" s="135">
        <f t="shared" si="1"/>
        <v>2677</v>
      </c>
      <c r="U53" s="136">
        <f t="shared" si="5"/>
        <v>2.4581726593324148E-2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96946</v>
      </c>
      <c r="D54" s="139">
        <f t="shared" si="6"/>
        <v>36744</v>
      </c>
      <c r="E54" s="139">
        <f t="shared" si="6"/>
        <v>70195</v>
      </c>
      <c r="F54" s="139">
        <f t="shared" si="6"/>
        <v>73554</v>
      </c>
      <c r="G54" s="139">
        <f t="shared" si="6"/>
        <v>76074</v>
      </c>
      <c r="H54" s="139">
        <f t="shared" si="6"/>
        <v>74839</v>
      </c>
      <c r="I54" s="140">
        <f t="shared" si="2"/>
        <v>-1.6234193022583221E-2</v>
      </c>
      <c r="J54" s="139">
        <f t="shared" si="3"/>
        <v>-1235</v>
      </c>
      <c r="K54" s="140">
        <f t="shared" si="0"/>
        <v>2.058133420749254E-2</v>
      </c>
      <c r="L54" s="140">
        <f>H54/H53</f>
        <v>0.89892377543421342</v>
      </c>
      <c r="M54" s="139">
        <v>4268</v>
      </c>
      <c r="N54" s="139">
        <v>7492</v>
      </c>
      <c r="O54" s="139">
        <v>10111</v>
      </c>
      <c r="P54" s="139">
        <v>10232</v>
      </c>
      <c r="Q54" s="139">
        <v>8863</v>
      </c>
      <c r="R54" s="139">
        <v>11314</v>
      </c>
      <c r="S54" s="140">
        <f t="shared" si="4"/>
        <v>0.27654293128737439</v>
      </c>
      <c r="T54" s="139">
        <f t="shared" si="1"/>
        <v>2451</v>
      </c>
      <c r="U54" s="140">
        <f t="shared" si="5"/>
        <v>2.2846782314732736E-2</v>
      </c>
      <c r="V54" s="140">
        <f>IFERROR(R54/R53,"-")</f>
        <v>0.89375148115964931</v>
      </c>
    </row>
    <row r="55" spans="2:22" x14ac:dyDescent="0.25">
      <c r="B55" s="99" t="s">
        <v>143</v>
      </c>
      <c r="C55" s="54">
        <f t="shared" si="6"/>
        <v>86258</v>
      </c>
      <c r="D55" s="54">
        <f t="shared" si="6"/>
        <v>104991</v>
      </c>
      <c r="E55" s="54">
        <f t="shared" si="6"/>
        <v>260718</v>
      </c>
      <c r="F55" s="54">
        <f t="shared" si="6"/>
        <v>244991</v>
      </c>
      <c r="G55" s="54">
        <f t="shared" si="6"/>
        <v>301344</v>
      </c>
      <c r="H55" s="54">
        <f t="shared" si="6"/>
        <v>274002</v>
      </c>
      <c r="I55" s="100">
        <f t="shared" si="2"/>
        <v>-9.0733513857916503E-2</v>
      </c>
      <c r="J55" s="54">
        <f t="shared" si="3"/>
        <v>-27342</v>
      </c>
      <c r="K55" s="100">
        <f t="shared" si="0"/>
        <v>7.5352780442301093E-2</v>
      </c>
      <c r="L55" s="100">
        <f>H55/H53</f>
        <v>3.2911571816369185</v>
      </c>
      <c r="M55" s="54">
        <v>2743</v>
      </c>
      <c r="N55" s="54">
        <v>5281</v>
      </c>
      <c r="O55" s="54">
        <v>7188</v>
      </c>
      <c r="P55" s="54">
        <v>7892</v>
      </c>
      <c r="Q55" s="54">
        <v>5764</v>
      </c>
      <c r="R55" s="54">
        <v>8006</v>
      </c>
      <c r="S55" s="100">
        <f t="shared" si="4"/>
        <v>0.38896599583622482</v>
      </c>
      <c r="T55" s="54">
        <f t="shared" si="1"/>
        <v>2242</v>
      </c>
      <c r="U55" s="100">
        <f t="shared" si="5"/>
        <v>1.7621853599283692E-2</v>
      </c>
      <c r="V55" s="100">
        <f>IFERROR(R55/R53,"-")</f>
        <v>0.63243542143929221</v>
      </c>
    </row>
    <row r="56" spans="2:22" x14ac:dyDescent="0.25">
      <c r="B56" s="99" t="s">
        <v>145</v>
      </c>
      <c r="C56" s="54">
        <f t="shared" si="6"/>
        <v>33283</v>
      </c>
      <c r="D56" s="54">
        <f t="shared" si="6"/>
        <v>33509</v>
      </c>
      <c r="E56" s="54">
        <f t="shared" si="6"/>
        <v>54250</v>
      </c>
      <c r="F56" s="54">
        <f t="shared" si="6"/>
        <v>78982</v>
      </c>
      <c r="G56" s="54">
        <f t="shared" si="6"/>
        <v>74846</v>
      </c>
      <c r="H56" s="54">
        <f t="shared" si="6"/>
        <v>82367</v>
      </c>
      <c r="I56" s="100">
        <f t="shared" si="2"/>
        <v>0.1004863319349063</v>
      </c>
      <c r="J56" s="54">
        <f t="shared" si="3"/>
        <v>7521</v>
      </c>
      <c r="K56" s="100">
        <f t="shared" si="0"/>
        <v>2.2651595487226422E-2</v>
      </c>
      <c r="L56" s="100">
        <f>H56/H53</f>
        <v>0.9893458572561078</v>
      </c>
      <c r="M56" s="54">
        <v>1525</v>
      </c>
      <c r="N56" s="54">
        <v>2211</v>
      </c>
      <c r="O56" s="54">
        <v>2923</v>
      </c>
      <c r="P56" s="54">
        <v>2340</v>
      </c>
      <c r="Q56" s="54">
        <v>3099</v>
      </c>
      <c r="R56" s="54">
        <v>3308</v>
      </c>
      <c r="S56" s="100">
        <f t="shared" si="4"/>
        <v>6.7441110035495244E-2</v>
      </c>
      <c r="T56" s="54">
        <f t="shared" si="1"/>
        <v>209</v>
      </c>
      <c r="U56" s="100">
        <f t="shared" si="5"/>
        <v>5.2249287154490422E-3</v>
      </c>
      <c r="V56" s="100">
        <f>IFERROR(R56/R53,"-")</f>
        <v>0.26131605972035704</v>
      </c>
    </row>
    <row r="57" spans="2:22" ht="15.75" x14ac:dyDescent="0.25">
      <c r="B57" s="141" t="s">
        <v>66</v>
      </c>
      <c r="C57" s="142">
        <f>C53-C54</f>
        <v>32770</v>
      </c>
      <c r="D57" s="142">
        <f t="shared" ref="D57:H57" si="7">D53-D54</f>
        <v>-1627</v>
      </c>
      <c r="E57" s="142">
        <f t="shared" si="7"/>
        <v>2249</v>
      </c>
      <c r="F57" s="142">
        <f t="shared" si="7"/>
        <v>6001</v>
      </c>
      <c r="G57" s="142">
        <f t="shared" si="7"/>
        <v>7429</v>
      </c>
      <c r="H57" s="142">
        <f t="shared" si="7"/>
        <v>8415</v>
      </c>
      <c r="I57" s="143">
        <f t="shared" si="2"/>
        <v>0.13272311212814647</v>
      </c>
      <c r="J57" s="142">
        <f t="shared" si="3"/>
        <v>986</v>
      </c>
      <c r="K57" s="143">
        <f t="shared" si="0"/>
        <v>2.3141935001276038E-3</v>
      </c>
      <c r="L57" s="143">
        <f>H57/H53</f>
        <v>0.10107622456578663</v>
      </c>
      <c r="M57" s="142">
        <v>107</v>
      </c>
      <c r="N57" s="142">
        <v>200</v>
      </c>
      <c r="O57" s="142">
        <v>1227</v>
      </c>
      <c r="P57" s="142">
        <v>1747</v>
      </c>
      <c r="Q57" s="142">
        <v>4314</v>
      </c>
      <c r="R57" s="142">
        <v>4803</v>
      </c>
      <c r="S57" s="143">
        <f t="shared" si="4"/>
        <v>0.11335187760778864</v>
      </c>
      <c r="T57" s="142">
        <f t="shared" si="1"/>
        <v>489</v>
      </c>
      <c r="U57" s="143">
        <f t="shared" si="5"/>
        <v>3.9008335324314004E-3</v>
      </c>
      <c r="V57" s="143">
        <f>IFERROR(R57/R53,"-")</f>
        <v>0.37941385575479897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44EE1-0F3C-498C-9D5F-E0F4711E8A86}">
  <sheetPr>
    <tabColor theme="7" tint="0.79998168889431442"/>
    <pageSetUpPr fitToPage="1"/>
  </sheetPr>
  <dimension ref="A1:W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50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71</v>
      </c>
      <c r="O8" s="159">
        <v>137126</v>
      </c>
      <c r="P8" s="159">
        <v>55313</v>
      </c>
      <c r="Q8" s="159">
        <v>70304</v>
      </c>
      <c r="R8" s="159">
        <v>161080</v>
      </c>
      <c r="S8" s="159">
        <v>179837</v>
      </c>
      <c r="T8" s="159">
        <v>231856</v>
      </c>
      <c r="U8" s="160">
        <f>IFERROR(T8/S8-1,"-")</f>
        <v>0.28925638216829674</v>
      </c>
      <c r="V8" s="159">
        <f>T8-S8</f>
        <v>52019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100</v>
      </c>
      <c r="O9" s="162">
        <v>41904</v>
      </c>
      <c r="P9" s="162">
        <v>24273</v>
      </c>
      <c r="Q9" s="162">
        <v>26311</v>
      </c>
      <c r="R9" s="162">
        <v>32375</v>
      </c>
      <c r="S9" s="162">
        <v>47068</v>
      </c>
      <c r="T9" s="162">
        <v>61312</v>
      </c>
      <c r="U9" s="163">
        <f>IFERROR(T9/S9-1,"-")</f>
        <v>0.30262598793235318</v>
      </c>
      <c r="V9" s="162">
        <f t="shared" ref="V9:V19" si="2">T9-S9</f>
        <v>14244</v>
      </c>
      <c r="W9" s="163">
        <f>T9/T$8</f>
        <v>0.26443999723966599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106</v>
      </c>
      <c r="O10" s="166">
        <v>22752</v>
      </c>
      <c r="P10" s="166">
        <v>8930</v>
      </c>
      <c r="Q10" s="166">
        <v>21567</v>
      </c>
      <c r="R10" s="166">
        <v>23338</v>
      </c>
      <c r="S10" s="166">
        <v>31999</v>
      </c>
      <c r="T10" s="166">
        <v>37562</v>
      </c>
      <c r="U10" s="167">
        <f>IFERROR(T10/S10-1,"-")</f>
        <v>0.17384918278696215</v>
      </c>
      <c r="V10" s="166">
        <f t="shared" si="2"/>
        <v>5563</v>
      </c>
      <c r="W10" s="167">
        <f>T10/T$8</f>
        <v>0.16200572769305085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103</v>
      </c>
      <c r="O11" s="166">
        <v>19152</v>
      </c>
      <c r="P11" s="166">
        <v>15343</v>
      </c>
      <c r="Q11" s="166">
        <v>4744</v>
      </c>
      <c r="R11" s="166">
        <v>9037</v>
      </c>
      <c r="S11" s="166">
        <v>15069</v>
      </c>
      <c r="T11" s="166">
        <v>23750</v>
      </c>
      <c r="U11" s="167">
        <f>IFERROR(T11/S11-1,"-")</f>
        <v>0.57608334992368437</v>
      </c>
      <c r="V11" s="166">
        <f t="shared" si="2"/>
        <v>8681</v>
      </c>
      <c r="W11" s="167">
        <f>T11/T$8</f>
        <v>0.10243426954661514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110</v>
      </c>
      <c r="O12" s="162">
        <v>95222</v>
      </c>
      <c r="P12" s="162">
        <v>31040</v>
      </c>
      <c r="Q12" s="162">
        <v>43993</v>
      </c>
      <c r="R12" s="162">
        <v>128705</v>
      </c>
      <c r="S12" s="162">
        <v>132769</v>
      </c>
      <c r="T12" s="162">
        <v>170544</v>
      </c>
      <c r="U12" s="163">
        <f>IFERROR(T12/S12-1,"-")</f>
        <v>0.28451671700472247</v>
      </c>
      <c r="V12" s="162">
        <f t="shared" si="2"/>
        <v>37775</v>
      </c>
      <c r="W12" s="163">
        <f>T12/T$8</f>
        <v>0.73556000276033395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113</v>
      </c>
      <c r="O13" s="166">
        <v>41026</v>
      </c>
      <c r="P13" s="166">
        <v>13899</v>
      </c>
      <c r="Q13" s="166">
        <v>12264</v>
      </c>
      <c r="R13" s="166">
        <v>56081</v>
      </c>
      <c r="S13" s="166">
        <v>50457</v>
      </c>
      <c r="T13" s="166">
        <v>73242</v>
      </c>
      <c r="U13" s="167">
        <f t="shared" ref="U13:U20" si="4">IFERROR(T13/S13-1,"-")</f>
        <v>0.45157262619656335</v>
      </c>
      <c r="V13" s="166">
        <f t="shared" si="2"/>
        <v>22785</v>
      </c>
      <c r="W13" s="167">
        <f t="shared" ref="W13:W20" si="5">T13/T$8</f>
        <v>0.31589434821613416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116</v>
      </c>
      <c r="O14" s="166">
        <v>11534</v>
      </c>
      <c r="P14" s="166">
        <v>3374</v>
      </c>
      <c r="Q14" s="166">
        <v>3586</v>
      </c>
      <c r="R14" s="166">
        <v>7748</v>
      </c>
      <c r="S14" s="166">
        <v>10955</v>
      </c>
      <c r="T14" s="166">
        <v>10731</v>
      </c>
      <c r="U14" s="167">
        <f t="shared" si="4"/>
        <v>-2.0447284345047945E-2</v>
      </c>
      <c r="V14" s="166">
        <f t="shared" si="2"/>
        <v>-224</v>
      </c>
      <c r="W14" s="167">
        <f t="shared" si="5"/>
        <v>4.6283037747567458E-2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119</v>
      </c>
      <c r="O15" s="166">
        <v>10880</v>
      </c>
      <c r="P15" s="166">
        <v>3449</v>
      </c>
      <c r="Q15" s="166">
        <v>6294</v>
      </c>
      <c r="R15" s="166">
        <v>18047</v>
      </c>
      <c r="S15" s="166">
        <v>15837</v>
      </c>
      <c r="T15" s="166">
        <v>19123</v>
      </c>
      <c r="U15" s="167">
        <f t="shared" si="4"/>
        <v>0.20748879206920501</v>
      </c>
      <c r="V15" s="166">
        <f t="shared" si="2"/>
        <v>3286</v>
      </c>
      <c r="W15" s="167">
        <f t="shared" si="5"/>
        <v>8.2477917327996683E-2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126</v>
      </c>
      <c r="O16" s="166">
        <v>1784</v>
      </c>
      <c r="P16" s="166">
        <v>536</v>
      </c>
      <c r="Q16" s="166">
        <v>3888</v>
      </c>
      <c r="R16" s="166">
        <v>3396</v>
      </c>
      <c r="S16" s="166">
        <v>3947</v>
      </c>
      <c r="T16" s="166">
        <v>6454</v>
      </c>
      <c r="U16" s="167">
        <f t="shared" si="4"/>
        <v>0.63516594882189015</v>
      </c>
      <c r="V16" s="166">
        <f t="shared" si="2"/>
        <v>2507</v>
      </c>
      <c r="W16" s="167">
        <f t="shared" si="5"/>
        <v>2.7836243185425436E-2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122</v>
      </c>
      <c r="O17" s="166">
        <v>2469</v>
      </c>
      <c r="P17" s="166">
        <v>1278</v>
      </c>
      <c r="Q17" s="166">
        <v>1635</v>
      </c>
      <c r="R17" s="166">
        <v>3248</v>
      </c>
      <c r="S17" s="166">
        <v>2699</v>
      </c>
      <c r="T17" s="166">
        <v>4219</v>
      </c>
      <c r="U17" s="167">
        <f t="shared" si="4"/>
        <v>0.56317154501667277</v>
      </c>
      <c r="V17" s="166">
        <f t="shared" si="2"/>
        <v>1520</v>
      </c>
      <c r="W17" s="167">
        <f t="shared" si="5"/>
        <v>1.8196639293354498E-2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131</v>
      </c>
      <c r="O18" s="166">
        <v>2202</v>
      </c>
      <c r="P18" s="166">
        <v>686</v>
      </c>
      <c r="Q18" s="166">
        <v>1848</v>
      </c>
      <c r="R18" s="166">
        <v>2875</v>
      </c>
      <c r="S18" s="166">
        <v>3786</v>
      </c>
      <c r="T18" s="166">
        <v>3186</v>
      </c>
      <c r="U18" s="167">
        <f t="shared" si="4"/>
        <v>-0.15847860538827263</v>
      </c>
      <c r="V18" s="166">
        <f t="shared" si="2"/>
        <v>-600</v>
      </c>
      <c r="W18" s="167">
        <f t="shared" si="5"/>
        <v>1.3741287695811193E-2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134</v>
      </c>
      <c r="O19" s="166">
        <v>2302</v>
      </c>
      <c r="P19" s="166">
        <v>932</v>
      </c>
      <c r="Q19" s="166">
        <v>363</v>
      </c>
      <c r="R19" s="166">
        <v>967</v>
      </c>
      <c r="S19" s="166">
        <v>1128</v>
      </c>
      <c r="T19" s="166">
        <v>3135</v>
      </c>
      <c r="U19" s="167">
        <f t="shared" si="4"/>
        <v>1.7792553191489362</v>
      </c>
      <c r="V19" s="166">
        <f t="shared" si="2"/>
        <v>2007</v>
      </c>
      <c r="W19" s="167">
        <f t="shared" si="5"/>
        <v>1.3521323580153198E-2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148</v>
      </c>
      <c r="O20" s="171">
        <f t="shared" ref="O20:T20" si="7">O12-SUM(O13:O19)</f>
        <v>23025</v>
      </c>
      <c r="P20" s="171">
        <f t="shared" si="7"/>
        <v>6886</v>
      </c>
      <c r="Q20" s="171">
        <f t="shared" si="7"/>
        <v>14115</v>
      </c>
      <c r="R20" s="171">
        <f t="shared" si="7"/>
        <v>36343</v>
      </c>
      <c r="S20" s="171">
        <f t="shared" si="7"/>
        <v>43960</v>
      </c>
      <c r="T20" s="171">
        <f t="shared" si="7"/>
        <v>50454</v>
      </c>
      <c r="U20" s="172">
        <f t="shared" si="4"/>
        <v>0.14772520473157424</v>
      </c>
      <c r="V20" s="171">
        <f>T20-S20</f>
        <v>6494</v>
      </c>
      <c r="W20" s="172">
        <f t="shared" si="5"/>
        <v>0.21760920571389139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103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313D0-5300-4D40-9AB9-236552D82568}">
  <sheetPr>
    <tabColor theme="7" tint="0.79998168889431442"/>
  </sheetPr>
  <dimension ref="A1:T165"/>
  <sheetViews>
    <sheetView showGridLines="0" topLeftCell="A9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268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267</v>
      </c>
      <c r="D9" s="174" t="s">
        <v>232</v>
      </c>
      <c r="E9" s="174" t="s">
        <v>233</v>
      </c>
      <c r="F9" s="174" t="s">
        <v>234</v>
      </c>
      <c r="G9" s="174" t="s">
        <v>235</v>
      </c>
      <c r="H9" s="174" t="s">
        <v>236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267</v>
      </c>
      <c r="O9" s="174" t="s">
        <v>232</v>
      </c>
      <c r="P9" s="174" t="s">
        <v>233</v>
      </c>
      <c r="Q9" s="174" t="s">
        <v>234</v>
      </c>
      <c r="R9" s="174" t="s">
        <v>235</v>
      </c>
      <c r="S9" s="174" t="s">
        <v>236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50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152176</v>
      </c>
      <c r="D11" s="178">
        <v>286184</v>
      </c>
      <c r="E11" s="178">
        <v>442299</v>
      </c>
      <c r="F11" s="178">
        <v>447853</v>
      </c>
      <c r="G11" s="178">
        <v>494247</v>
      </c>
      <c r="H11" s="178">
        <v>484410</v>
      </c>
      <c r="I11" s="179">
        <f t="shared" ref="I11:I23" si="0">IFERROR(H11/G11-1,"-")</f>
        <v>-1.9903003963605226E-2</v>
      </c>
      <c r="J11" s="179">
        <f>H11/H11</f>
        <v>1</v>
      </c>
      <c r="K11" s="81"/>
      <c r="L11" s="81"/>
      <c r="M11" s="158" t="s">
        <v>71</v>
      </c>
      <c r="N11" s="178">
        <v>6635</v>
      </c>
      <c r="O11" s="178">
        <v>6446</v>
      </c>
      <c r="P11" s="178">
        <v>14928</v>
      </c>
      <c r="Q11" s="178">
        <v>11309</v>
      </c>
      <c r="R11" s="178">
        <v>25050</v>
      </c>
      <c r="S11" s="179">
        <f t="shared" ref="S11:S23" si="1">IFERROR(R11/Q11-1,"-")</f>
        <v>1.2150499602086833</v>
      </c>
      <c r="T11" s="179">
        <f>R11/R11</f>
        <v>1</v>
      </c>
    </row>
    <row r="12" spans="1:20" x14ac:dyDescent="0.25">
      <c r="B12" s="161" t="s">
        <v>100</v>
      </c>
      <c r="C12" s="162">
        <v>91869</v>
      </c>
      <c r="D12" s="162">
        <v>124590</v>
      </c>
      <c r="E12" s="162">
        <v>123326</v>
      </c>
      <c r="F12" s="162">
        <v>117887</v>
      </c>
      <c r="G12" s="162">
        <v>130767</v>
      </c>
      <c r="H12" s="162">
        <v>133170</v>
      </c>
      <c r="I12" s="163">
        <f t="shared" si="0"/>
        <v>1.8376195829223008E-2</v>
      </c>
      <c r="J12" s="163">
        <f>H12/H11</f>
        <v>0.27491174831238002</v>
      </c>
      <c r="K12" s="81"/>
      <c r="L12" s="81"/>
      <c r="M12" s="161" t="s">
        <v>100</v>
      </c>
      <c r="N12" s="162">
        <v>5897</v>
      </c>
      <c r="O12" s="162">
        <v>3882</v>
      </c>
      <c r="P12" s="162">
        <v>1035</v>
      </c>
      <c r="Q12" s="162">
        <v>2774</v>
      </c>
      <c r="R12" s="162">
        <v>8835</v>
      </c>
      <c r="S12" s="163">
        <f t="shared" si="1"/>
        <v>2.1849315068493151</v>
      </c>
      <c r="T12" s="163">
        <f>R12/R11</f>
        <v>0.35269461077844311</v>
      </c>
    </row>
    <row r="13" spans="1:20" x14ac:dyDescent="0.25">
      <c r="B13" s="165" t="s">
        <v>106</v>
      </c>
      <c r="C13" s="166">
        <v>42049</v>
      </c>
      <c r="D13" s="166">
        <v>51781</v>
      </c>
      <c r="E13" s="166">
        <v>51222</v>
      </c>
      <c r="F13" s="166">
        <v>48123</v>
      </c>
      <c r="G13" s="166">
        <v>53810</v>
      </c>
      <c r="H13" s="166">
        <v>57219</v>
      </c>
      <c r="I13" s="167">
        <f t="shared" si="0"/>
        <v>6.3352536703215057E-2</v>
      </c>
      <c r="J13" s="167">
        <f>H13/H11</f>
        <v>0.11812101319130489</v>
      </c>
      <c r="K13" s="81"/>
      <c r="L13" s="81"/>
      <c r="M13" s="165" t="s">
        <v>106</v>
      </c>
      <c r="N13" s="166">
        <v>1825</v>
      </c>
      <c r="O13" s="166">
        <v>3012</v>
      </c>
      <c r="P13" s="166">
        <v>506</v>
      </c>
      <c r="Q13" s="166">
        <v>312</v>
      </c>
      <c r="R13" s="166">
        <v>6019</v>
      </c>
      <c r="S13" s="167">
        <f t="shared" si="1"/>
        <v>18.291666666666668</v>
      </c>
      <c r="T13" s="167">
        <f>R13/R11</f>
        <v>0.24027944111776448</v>
      </c>
    </row>
    <row r="14" spans="1:20" x14ac:dyDescent="0.25">
      <c r="B14" s="165" t="s">
        <v>103</v>
      </c>
      <c r="C14" s="166">
        <v>49820</v>
      </c>
      <c r="D14" s="166">
        <v>72809</v>
      </c>
      <c r="E14" s="166">
        <v>72104</v>
      </c>
      <c r="F14" s="166">
        <v>69764</v>
      </c>
      <c r="G14" s="166">
        <v>76957</v>
      </c>
      <c r="H14" s="166">
        <v>75951</v>
      </c>
      <c r="I14" s="167">
        <f t="shared" si="0"/>
        <v>-1.3072235144301336E-2</v>
      </c>
      <c r="J14" s="167">
        <f>H14/H11</f>
        <v>0.15679073512107511</v>
      </c>
      <c r="K14" s="81"/>
      <c r="L14" s="81"/>
      <c r="M14" s="165" t="s">
        <v>103</v>
      </c>
      <c r="N14" s="166">
        <v>4072</v>
      </c>
      <c r="O14" s="166">
        <v>870</v>
      </c>
      <c r="P14" s="166">
        <v>529</v>
      </c>
      <c r="Q14" s="166">
        <v>2462</v>
      </c>
      <c r="R14" s="166">
        <v>2816</v>
      </c>
      <c r="S14" s="167">
        <f t="shared" si="1"/>
        <v>0.14378554021121048</v>
      </c>
      <c r="T14" s="167">
        <f>R14/R11</f>
        <v>0.11241516966067865</v>
      </c>
    </row>
    <row r="15" spans="1:20" x14ac:dyDescent="0.25">
      <c r="B15" s="161" t="s">
        <v>110</v>
      </c>
      <c r="C15" s="162">
        <v>60307</v>
      </c>
      <c r="D15" s="162">
        <v>161594</v>
      </c>
      <c r="E15" s="162">
        <v>318973</v>
      </c>
      <c r="F15" s="162">
        <v>329966</v>
      </c>
      <c r="G15" s="162">
        <v>363480</v>
      </c>
      <c r="H15" s="162">
        <v>351240</v>
      </c>
      <c r="I15" s="163">
        <f t="shared" si="0"/>
        <v>-3.367448002641138E-2</v>
      </c>
      <c r="J15" s="163">
        <f>H15/H11</f>
        <v>0.72508825168762003</v>
      </c>
      <c r="K15" s="81"/>
      <c r="L15" s="81"/>
      <c r="M15" s="161" t="s">
        <v>110</v>
      </c>
      <c r="N15" s="162">
        <v>738</v>
      </c>
      <c r="O15" s="162">
        <v>2564</v>
      </c>
      <c r="P15" s="162">
        <v>13893</v>
      </c>
      <c r="Q15" s="162">
        <v>8535</v>
      </c>
      <c r="R15" s="162">
        <v>16215</v>
      </c>
      <c r="S15" s="163">
        <f t="shared" si="1"/>
        <v>0.89982425307557112</v>
      </c>
      <c r="T15" s="163">
        <f>R15/R11</f>
        <v>0.64730538922155689</v>
      </c>
    </row>
    <row r="16" spans="1:20" x14ac:dyDescent="0.25">
      <c r="B16" s="165" t="s">
        <v>113</v>
      </c>
      <c r="C16" s="166">
        <v>11293</v>
      </c>
      <c r="D16" s="166">
        <v>47855</v>
      </c>
      <c r="E16" s="166">
        <v>165250</v>
      </c>
      <c r="F16" s="166">
        <v>169634</v>
      </c>
      <c r="G16" s="166">
        <v>187228</v>
      </c>
      <c r="H16" s="166">
        <v>183246</v>
      </c>
      <c r="I16" s="167">
        <f t="shared" si="0"/>
        <v>-2.1268186382378707E-2</v>
      </c>
      <c r="J16" s="167">
        <f>H16/H11</f>
        <v>0.37828698829503932</v>
      </c>
      <c r="K16" s="81"/>
      <c r="L16" s="81"/>
      <c r="M16" s="165" t="s">
        <v>113</v>
      </c>
      <c r="N16" s="166">
        <v>3</v>
      </c>
      <c r="O16" s="166">
        <v>88</v>
      </c>
      <c r="P16" s="166">
        <v>9029</v>
      </c>
      <c r="Q16" s="166">
        <v>4369</v>
      </c>
      <c r="R16" s="166">
        <v>8442</v>
      </c>
      <c r="S16" s="167">
        <f t="shared" si="1"/>
        <v>0.93224994277866791</v>
      </c>
      <c r="T16" s="167">
        <f>R16/R11</f>
        <v>0.3370059880239521</v>
      </c>
    </row>
    <row r="17" spans="1:20" x14ac:dyDescent="0.25">
      <c r="B17" s="165" t="s">
        <v>116</v>
      </c>
      <c r="C17" s="166">
        <v>10265</v>
      </c>
      <c r="D17" s="166">
        <v>19715</v>
      </c>
      <c r="E17" s="166">
        <v>27366</v>
      </c>
      <c r="F17" s="166">
        <v>28752</v>
      </c>
      <c r="G17" s="166">
        <v>29044</v>
      </c>
      <c r="H17" s="166">
        <v>29409</v>
      </c>
      <c r="I17" s="167">
        <f t="shared" si="0"/>
        <v>1.2567139512463799E-2</v>
      </c>
      <c r="J17" s="167">
        <f>H17/H11</f>
        <v>6.0710967981668425E-2</v>
      </c>
      <c r="K17" s="81"/>
      <c r="L17" s="81"/>
      <c r="M17" s="165" t="s">
        <v>116</v>
      </c>
      <c r="N17" s="166">
        <v>243</v>
      </c>
      <c r="O17" s="166">
        <v>73</v>
      </c>
      <c r="P17" s="166">
        <v>147</v>
      </c>
      <c r="Q17" s="166">
        <v>557</v>
      </c>
      <c r="R17" s="166">
        <v>408</v>
      </c>
      <c r="S17" s="167">
        <f t="shared" si="1"/>
        <v>-0.26750448833034113</v>
      </c>
      <c r="T17" s="167">
        <f>R17/R11</f>
        <v>1.62874251497006E-2</v>
      </c>
    </row>
    <row r="18" spans="1:20" x14ac:dyDescent="0.25">
      <c r="B18" s="165" t="s">
        <v>119</v>
      </c>
      <c r="C18" s="166">
        <v>5446</v>
      </c>
      <c r="D18" s="166">
        <v>15603</v>
      </c>
      <c r="E18" s="166">
        <v>18573</v>
      </c>
      <c r="F18" s="166">
        <v>19267</v>
      </c>
      <c r="G18" s="166">
        <v>23094</v>
      </c>
      <c r="H18" s="166">
        <v>22684</v>
      </c>
      <c r="I18" s="167">
        <f t="shared" si="0"/>
        <v>-1.7753529055165806E-2</v>
      </c>
      <c r="J18" s="167">
        <f>H18/H11</f>
        <v>4.6828100163084987E-2</v>
      </c>
      <c r="K18" s="81"/>
      <c r="L18" s="81"/>
      <c r="M18" s="165" t="s">
        <v>119</v>
      </c>
      <c r="N18" s="166">
        <v>30</v>
      </c>
      <c r="O18" s="166">
        <v>957</v>
      </c>
      <c r="P18" s="166">
        <v>1529</v>
      </c>
      <c r="Q18" s="166">
        <v>199</v>
      </c>
      <c r="R18" s="166">
        <v>1893</v>
      </c>
      <c r="S18" s="167">
        <f t="shared" si="1"/>
        <v>8.5125628140703515</v>
      </c>
      <c r="T18" s="167">
        <f>R18/R11</f>
        <v>7.5568862275449109E-2</v>
      </c>
    </row>
    <row r="19" spans="1:20" x14ac:dyDescent="0.25">
      <c r="B19" s="165" t="s">
        <v>126</v>
      </c>
      <c r="C19" s="166">
        <v>4970</v>
      </c>
      <c r="D19" s="166">
        <v>12517</v>
      </c>
      <c r="E19" s="166">
        <v>16648</v>
      </c>
      <c r="F19" s="166">
        <v>17740</v>
      </c>
      <c r="G19" s="166">
        <v>16204</v>
      </c>
      <c r="H19" s="166">
        <v>15372</v>
      </c>
      <c r="I19" s="167">
        <f t="shared" si="0"/>
        <v>-5.1345346827943672E-2</v>
      </c>
      <c r="J19" s="167">
        <f>H19/H11</f>
        <v>3.1733448937883199E-2</v>
      </c>
      <c r="K19" s="81"/>
      <c r="L19" s="81"/>
      <c r="M19" s="165" t="s">
        <v>126</v>
      </c>
      <c r="N19" s="166">
        <v>48</v>
      </c>
      <c r="O19" s="166">
        <v>159</v>
      </c>
      <c r="P19" s="166">
        <v>274</v>
      </c>
      <c r="Q19" s="166">
        <v>268</v>
      </c>
      <c r="R19" s="166">
        <v>589</v>
      </c>
      <c r="S19" s="167">
        <f t="shared" si="1"/>
        <v>1.1977611940298507</v>
      </c>
      <c r="T19" s="167">
        <f>R19/R11</f>
        <v>2.3512974051896209E-2</v>
      </c>
    </row>
    <row r="20" spans="1:20" x14ac:dyDescent="0.25">
      <c r="B20" s="165" t="s">
        <v>122</v>
      </c>
      <c r="C20" s="166">
        <v>5984</v>
      </c>
      <c r="D20" s="166">
        <v>11063</v>
      </c>
      <c r="E20" s="166">
        <v>10204</v>
      </c>
      <c r="F20" s="166">
        <v>11972</v>
      </c>
      <c r="G20" s="166">
        <v>12426</v>
      </c>
      <c r="H20" s="166">
        <v>11204</v>
      </c>
      <c r="I20" s="167">
        <f t="shared" si="0"/>
        <v>-9.8342185739578314E-2</v>
      </c>
      <c r="J20" s="167">
        <f>H20/H11</f>
        <v>2.3129167440804278E-2</v>
      </c>
      <c r="K20" s="81"/>
      <c r="L20" s="81"/>
      <c r="M20" s="165" t="s">
        <v>122</v>
      </c>
      <c r="N20" s="166">
        <v>150</v>
      </c>
      <c r="O20" s="166">
        <v>230</v>
      </c>
      <c r="P20" s="166">
        <v>130</v>
      </c>
      <c r="Q20" s="166">
        <v>80</v>
      </c>
      <c r="R20" s="166">
        <v>413</v>
      </c>
      <c r="S20" s="167">
        <f t="shared" si="1"/>
        <v>4.1624999999999996</v>
      </c>
      <c r="T20" s="167">
        <f>R20/R11</f>
        <v>1.6487025948103792E-2</v>
      </c>
    </row>
    <row r="21" spans="1:20" x14ac:dyDescent="0.25">
      <c r="B21" s="165" t="s">
        <v>131</v>
      </c>
      <c r="C21" s="166">
        <v>36</v>
      </c>
      <c r="D21" s="166">
        <v>887</v>
      </c>
      <c r="E21" s="166">
        <v>1573</v>
      </c>
      <c r="F21" s="166">
        <v>1274</v>
      </c>
      <c r="G21" s="166">
        <v>1136</v>
      </c>
      <c r="H21" s="166">
        <v>1069</v>
      </c>
      <c r="I21" s="167">
        <f t="shared" si="0"/>
        <v>-5.8978873239436624E-2</v>
      </c>
      <c r="J21" s="167">
        <f>H21/H11</f>
        <v>2.2068082822402509E-3</v>
      </c>
      <c r="K21" s="81"/>
      <c r="L21" s="81"/>
      <c r="M21" s="165" t="s">
        <v>131</v>
      </c>
      <c r="N21" s="166">
        <v>0</v>
      </c>
      <c r="O21" s="166">
        <v>0</v>
      </c>
      <c r="P21" s="166">
        <v>6</v>
      </c>
      <c r="Q21" s="166">
        <v>5</v>
      </c>
      <c r="R21" s="166">
        <v>0</v>
      </c>
      <c r="S21" s="167">
        <f t="shared" si="1"/>
        <v>-1</v>
      </c>
      <c r="T21" s="167">
        <f>R21/R11</f>
        <v>0</v>
      </c>
    </row>
    <row r="22" spans="1:20" x14ac:dyDescent="0.25">
      <c r="A22" s="169"/>
      <c r="B22" s="165" t="s">
        <v>134</v>
      </c>
      <c r="C22" s="166">
        <v>96</v>
      </c>
      <c r="D22" s="166">
        <v>211</v>
      </c>
      <c r="E22" s="166">
        <v>649</v>
      </c>
      <c r="F22" s="166">
        <v>896</v>
      </c>
      <c r="G22" s="166">
        <v>384</v>
      </c>
      <c r="H22" s="166">
        <v>367</v>
      </c>
      <c r="I22" s="167">
        <f t="shared" si="0"/>
        <v>-4.427083333333337E-2</v>
      </c>
      <c r="J22" s="167">
        <f>H22/H11</f>
        <v>7.5762267500670917E-4</v>
      </c>
      <c r="K22" s="81"/>
      <c r="L22" s="81"/>
      <c r="M22" s="165" t="s">
        <v>134</v>
      </c>
      <c r="N22" s="166">
        <v>0</v>
      </c>
      <c r="O22" s="166">
        <v>0</v>
      </c>
      <c r="P22" s="166">
        <v>7</v>
      </c>
      <c r="Q22" s="166">
        <v>9</v>
      </c>
      <c r="R22" s="166">
        <v>0</v>
      </c>
      <c r="S22" s="167">
        <f t="shared" si="1"/>
        <v>-1</v>
      </c>
      <c r="T22" s="167">
        <f>R22/R11</f>
        <v>0</v>
      </c>
    </row>
    <row r="23" spans="1:20" x14ac:dyDescent="0.25">
      <c r="B23" s="170" t="s">
        <v>148</v>
      </c>
      <c r="C23" s="171">
        <f t="shared" ref="C23:H23" si="2">C15-SUM(C16:C22)</f>
        <v>22217</v>
      </c>
      <c r="D23" s="171">
        <f t="shared" si="2"/>
        <v>53743</v>
      </c>
      <c r="E23" s="171">
        <f t="shared" si="2"/>
        <v>78710</v>
      </c>
      <c r="F23" s="171">
        <f t="shared" si="2"/>
        <v>80431</v>
      </c>
      <c r="G23" s="171">
        <f t="shared" si="2"/>
        <v>93964</v>
      </c>
      <c r="H23" s="171">
        <f t="shared" si="2"/>
        <v>87889</v>
      </c>
      <c r="I23" s="172">
        <f t="shared" si="0"/>
        <v>-6.4652420075773653E-2</v>
      </c>
      <c r="J23" s="172">
        <f>H23/H11</f>
        <v>0.18143514791189283</v>
      </c>
      <c r="K23" s="173"/>
      <c r="L23" s="173"/>
      <c r="M23" s="170" t="s">
        <v>148</v>
      </c>
      <c r="N23" s="171">
        <f>N15-SUM(N16:N22)</f>
        <v>264</v>
      </c>
      <c r="O23" s="171">
        <f>O15-SUM(O16:O22)</f>
        <v>1057</v>
      </c>
      <c r="P23" s="171">
        <f>P15-SUM(P16:P22)</f>
        <v>2771</v>
      </c>
      <c r="Q23" s="171">
        <f>Q15-SUM(Q16:Q22)</f>
        <v>3048</v>
      </c>
      <c r="R23" s="171">
        <f>R15-SUM(R16:R22)</f>
        <v>4470</v>
      </c>
      <c r="S23" s="172">
        <f t="shared" si="1"/>
        <v>0.4665354330708662</v>
      </c>
      <c r="T23" s="172">
        <f>R23/R11</f>
        <v>0.17844311377245509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71</v>
      </c>
      <c r="C25" s="178">
        <v>52795</v>
      </c>
      <c r="D25" s="178">
        <v>118184</v>
      </c>
      <c r="E25" s="178">
        <v>164674</v>
      </c>
      <c r="F25" s="178">
        <v>166974</v>
      </c>
      <c r="G25" s="178">
        <v>175399</v>
      </c>
      <c r="H25" s="178">
        <v>164094</v>
      </c>
      <c r="I25" s="179">
        <f t="shared" ref="I25:I37" si="3">IFERROR(H25/G25-1,"-")</f>
        <v>-6.4453047052719814E-2</v>
      </c>
      <c r="J25" s="179">
        <f>H25/H25</f>
        <v>1</v>
      </c>
    </row>
    <row r="26" spans="1:20" x14ac:dyDescent="0.25">
      <c r="B26" s="161" t="s">
        <v>100</v>
      </c>
      <c r="C26" s="162">
        <v>31564</v>
      </c>
      <c r="D26" s="162">
        <v>43961</v>
      </c>
      <c r="E26" s="162">
        <v>33443</v>
      </c>
      <c r="F26" s="162">
        <v>27029</v>
      </c>
      <c r="G26" s="162">
        <v>27274</v>
      </c>
      <c r="H26" s="162">
        <v>25566</v>
      </c>
      <c r="I26" s="163">
        <f t="shared" si="3"/>
        <v>-6.2623744225269506E-2</v>
      </c>
      <c r="J26" s="163">
        <f>H26/H25</f>
        <v>0.1558009433617317</v>
      </c>
    </row>
    <row r="27" spans="1:20" x14ac:dyDescent="0.25">
      <c r="B27" s="165" t="s">
        <v>106</v>
      </c>
      <c r="C27" s="166">
        <v>18177</v>
      </c>
      <c r="D27" s="166">
        <v>18476</v>
      </c>
      <c r="E27" s="166">
        <v>13610</v>
      </c>
      <c r="F27" s="166">
        <v>11949</v>
      </c>
      <c r="G27" s="166">
        <v>10645</v>
      </c>
      <c r="H27" s="166">
        <v>13195</v>
      </c>
      <c r="I27" s="167">
        <f t="shared" si="3"/>
        <v>0.23954908407703157</v>
      </c>
      <c r="J27" s="167">
        <f>H27/H25</f>
        <v>8.0411227710946165E-2</v>
      </c>
    </row>
    <row r="28" spans="1:20" x14ac:dyDescent="0.25">
      <c r="B28" s="165" t="s">
        <v>103</v>
      </c>
      <c r="C28" s="166">
        <v>13387</v>
      </c>
      <c r="D28" s="166">
        <v>25485</v>
      </c>
      <c r="E28" s="166">
        <v>19833</v>
      </c>
      <c r="F28" s="166">
        <v>15080</v>
      </c>
      <c r="G28" s="166">
        <v>16629</v>
      </c>
      <c r="H28" s="166">
        <v>12371</v>
      </c>
      <c r="I28" s="167">
        <f t="shared" si="3"/>
        <v>-0.25605869264537851</v>
      </c>
      <c r="J28" s="167">
        <f>H28/H25</f>
        <v>7.5389715650785519E-2</v>
      </c>
    </row>
    <row r="29" spans="1:20" x14ac:dyDescent="0.25">
      <c r="B29" s="161" t="s">
        <v>110</v>
      </c>
      <c r="C29" s="162">
        <v>21231</v>
      </c>
      <c r="D29" s="162">
        <v>74223</v>
      </c>
      <c r="E29" s="162">
        <v>131231</v>
      </c>
      <c r="F29" s="162">
        <v>139945</v>
      </c>
      <c r="G29" s="162">
        <v>148125</v>
      </c>
      <c r="H29" s="162">
        <v>138528</v>
      </c>
      <c r="I29" s="163">
        <f t="shared" si="3"/>
        <v>-6.4789873417721466E-2</v>
      </c>
      <c r="J29" s="163">
        <f>H29/H25</f>
        <v>0.84419905663826833</v>
      </c>
    </row>
    <row r="30" spans="1:20" x14ac:dyDescent="0.25">
      <c r="B30" s="165" t="s">
        <v>113</v>
      </c>
      <c r="C30" s="166">
        <v>3619</v>
      </c>
      <c r="D30" s="166">
        <v>24946</v>
      </c>
      <c r="E30" s="166">
        <v>72102</v>
      </c>
      <c r="F30" s="166">
        <v>77706</v>
      </c>
      <c r="G30" s="166">
        <v>82885</v>
      </c>
      <c r="H30" s="166">
        <v>78156</v>
      </c>
      <c r="I30" s="167">
        <f t="shared" si="3"/>
        <v>-5.7054955661458684E-2</v>
      </c>
      <c r="J30" s="167">
        <f>H30/H25</f>
        <v>0.476287981279023</v>
      </c>
    </row>
    <row r="31" spans="1:20" x14ac:dyDescent="0.25">
      <c r="B31" s="165" t="s">
        <v>116</v>
      </c>
      <c r="C31" s="166">
        <v>5014</v>
      </c>
      <c r="D31" s="166">
        <v>11355</v>
      </c>
      <c r="E31" s="166">
        <v>14298</v>
      </c>
      <c r="F31" s="166">
        <v>14011</v>
      </c>
      <c r="G31" s="166">
        <v>14384</v>
      </c>
      <c r="H31" s="166">
        <v>13068</v>
      </c>
      <c r="I31" s="167">
        <f t="shared" si="3"/>
        <v>-9.1490545050055605E-2</v>
      </c>
      <c r="J31" s="167">
        <f>H31/H25</f>
        <v>7.9637281070605873E-2</v>
      </c>
    </row>
    <row r="32" spans="1:20" x14ac:dyDescent="0.25">
      <c r="B32" s="165" t="s">
        <v>119</v>
      </c>
      <c r="C32" s="166">
        <v>2080</v>
      </c>
      <c r="D32" s="166">
        <v>5301</v>
      </c>
      <c r="E32" s="166">
        <v>6066</v>
      </c>
      <c r="F32" s="166">
        <v>6412</v>
      </c>
      <c r="G32" s="166">
        <v>5757</v>
      </c>
      <c r="H32" s="166">
        <v>5485</v>
      </c>
      <c r="I32" s="167">
        <f t="shared" si="3"/>
        <v>-4.724682994615248E-2</v>
      </c>
      <c r="J32" s="167">
        <f>H32/H25</f>
        <v>3.3425963167452805E-2</v>
      </c>
    </row>
    <row r="33" spans="2:10" x14ac:dyDescent="0.25">
      <c r="B33" s="165" t="s">
        <v>126</v>
      </c>
      <c r="C33" s="166">
        <v>2493</v>
      </c>
      <c r="D33" s="166">
        <v>6493</v>
      </c>
      <c r="E33" s="166">
        <v>7358</v>
      </c>
      <c r="F33" s="166">
        <v>7588</v>
      </c>
      <c r="G33" s="166">
        <v>6567</v>
      </c>
      <c r="H33" s="166">
        <v>6576</v>
      </c>
      <c r="I33" s="167">
        <f t="shared" si="3"/>
        <v>1.3704888076746524E-3</v>
      </c>
      <c r="J33" s="167">
        <f>H33/H25</f>
        <v>4.0074591392738307E-2</v>
      </c>
    </row>
    <row r="34" spans="2:10" x14ac:dyDescent="0.25">
      <c r="B34" s="165" t="s">
        <v>122</v>
      </c>
      <c r="C34" s="166">
        <v>2693</v>
      </c>
      <c r="D34" s="166">
        <v>6106</v>
      </c>
      <c r="E34" s="166">
        <v>5565</v>
      </c>
      <c r="F34" s="166">
        <v>5971</v>
      </c>
      <c r="G34" s="166">
        <v>6230</v>
      </c>
      <c r="H34" s="166">
        <v>5164</v>
      </c>
      <c r="I34" s="167">
        <f t="shared" si="3"/>
        <v>-0.17110754414125195</v>
      </c>
      <c r="J34" s="167">
        <f>H34/H25</f>
        <v>3.1469767328482452E-2</v>
      </c>
    </row>
    <row r="35" spans="2:10" x14ac:dyDescent="0.25">
      <c r="B35" s="165" t="s">
        <v>131</v>
      </c>
      <c r="C35" s="166">
        <v>9</v>
      </c>
      <c r="D35" s="166">
        <v>149</v>
      </c>
      <c r="E35" s="166">
        <v>460</v>
      </c>
      <c r="F35" s="166">
        <v>651</v>
      </c>
      <c r="G35" s="166">
        <v>545</v>
      </c>
      <c r="H35" s="166">
        <v>383</v>
      </c>
      <c r="I35" s="167">
        <f t="shared" si="3"/>
        <v>-0.29724770642201837</v>
      </c>
      <c r="J35" s="167">
        <f>H35/H25</f>
        <v>2.3340280570892293E-3</v>
      </c>
    </row>
    <row r="36" spans="2:10" x14ac:dyDescent="0.25">
      <c r="B36" s="165" t="s">
        <v>134</v>
      </c>
      <c r="C36" s="166">
        <v>30</v>
      </c>
      <c r="D36" s="166">
        <v>66</v>
      </c>
      <c r="E36" s="166">
        <v>287</v>
      </c>
      <c r="F36" s="166">
        <v>383</v>
      </c>
      <c r="G36" s="166">
        <v>201</v>
      </c>
      <c r="H36" s="166">
        <v>114</v>
      </c>
      <c r="I36" s="167">
        <f t="shared" si="3"/>
        <v>-0.43283582089552242</v>
      </c>
      <c r="J36" s="167">
        <f>H36/H25</f>
        <v>6.9472375589601078E-4</v>
      </c>
    </row>
    <row r="37" spans="2:10" x14ac:dyDescent="0.25">
      <c r="B37" s="170" t="s">
        <v>148</v>
      </c>
      <c r="C37" s="171">
        <f t="shared" ref="C37:H37" si="4">C29-SUM(C30:C36)</f>
        <v>5293</v>
      </c>
      <c r="D37" s="171">
        <f t="shared" si="4"/>
        <v>19807</v>
      </c>
      <c r="E37" s="171">
        <f t="shared" si="4"/>
        <v>25095</v>
      </c>
      <c r="F37" s="171">
        <f t="shared" si="4"/>
        <v>27223</v>
      </c>
      <c r="G37" s="171">
        <f t="shared" si="4"/>
        <v>31556</v>
      </c>
      <c r="H37" s="171">
        <f t="shared" si="4"/>
        <v>29582</v>
      </c>
      <c r="I37" s="172">
        <f t="shared" si="3"/>
        <v>-6.2555456965394884E-2</v>
      </c>
      <c r="J37" s="172">
        <f>H37/H25</f>
        <v>0.18027472058698063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30803</v>
      </c>
      <c r="D39" s="178">
        <v>53067</v>
      </c>
      <c r="E39" s="178">
        <v>117894</v>
      </c>
      <c r="F39" s="178">
        <v>116797</v>
      </c>
      <c r="G39" s="178">
        <v>126181</v>
      </c>
      <c r="H39" s="178">
        <v>123588</v>
      </c>
      <c r="I39" s="179">
        <f t="shared" ref="I39:I51" si="5">IFERROR(H39/G39-1,"-")</f>
        <v>-2.0549845063836836E-2</v>
      </c>
      <c r="J39" s="179">
        <f>H39/H39</f>
        <v>1</v>
      </c>
    </row>
    <row r="40" spans="2:10" x14ac:dyDescent="0.25">
      <c r="B40" s="161" t="s">
        <v>100</v>
      </c>
      <c r="C40" s="162">
        <v>13164</v>
      </c>
      <c r="D40" s="162">
        <v>12562</v>
      </c>
      <c r="E40" s="162">
        <v>19560</v>
      </c>
      <c r="F40" s="162">
        <v>19950</v>
      </c>
      <c r="G40" s="162">
        <v>19201</v>
      </c>
      <c r="H40" s="162">
        <v>17657</v>
      </c>
      <c r="I40" s="163">
        <f t="shared" si="5"/>
        <v>-8.0412478516743935E-2</v>
      </c>
      <c r="J40" s="163">
        <f>H40/H39</f>
        <v>0.14286985791500792</v>
      </c>
    </row>
    <row r="41" spans="2:10" x14ac:dyDescent="0.25">
      <c r="B41" s="165" t="s">
        <v>106</v>
      </c>
      <c r="C41" s="166">
        <v>6964</v>
      </c>
      <c r="D41" s="166">
        <v>4262</v>
      </c>
      <c r="E41" s="166">
        <v>8353</v>
      </c>
      <c r="F41" s="166">
        <v>10458</v>
      </c>
      <c r="G41" s="166">
        <v>9751</v>
      </c>
      <c r="H41" s="166">
        <v>8770</v>
      </c>
      <c r="I41" s="167">
        <f t="shared" si="5"/>
        <v>-0.10060506614706188</v>
      </c>
      <c r="J41" s="167">
        <f>H41/H39</f>
        <v>7.0961582030617865E-2</v>
      </c>
    </row>
    <row r="42" spans="2:10" x14ac:dyDescent="0.25">
      <c r="B42" s="165" t="s">
        <v>103</v>
      </c>
      <c r="C42" s="166">
        <v>6200</v>
      </c>
      <c r="D42" s="166">
        <v>8300</v>
      </c>
      <c r="E42" s="166">
        <v>11207</v>
      </c>
      <c r="F42" s="166">
        <v>9492</v>
      </c>
      <c r="G42" s="166">
        <v>9450</v>
      </c>
      <c r="H42" s="166">
        <v>8887</v>
      </c>
      <c r="I42" s="167">
        <f t="shared" si="5"/>
        <v>-5.9576719576719617E-2</v>
      </c>
      <c r="J42" s="167">
        <f>H42/H39</f>
        <v>7.1908275884390069E-2</v>
      </c>
    </row>
    <row r="43" spans="2:10" x14ac:dyDescent="0.25">
      <c r="B43" s="161" t="s">
        <v>110</v>
      </c>
      <c r="C43" s="162">
        <v>17639</v>
      </c>
      <c r="D43" s="162">
        <v>40505</v>
      </c>
      <c r="E43" s="162">
        <v>98334</v>
      </c>
      <c r="F43" s="162">
        <v>96847</v>
      </c>
      <c r="G43" s="162">
        <v>106980</v>
      </c>
      <c r="H43" s="162">
        <v>105931</v>
      </c>
      <c r="I43" s="163">
        <f t="shared" si="5"/>
        <v>-9.8055711347915242E-3</v>
      </c>
      <c r="J43" s="163">
        <f>H43/H39</f>
        <v>0.85713014208499205</v>
      </c>
    </row>
    <row r="44" spans="2:10" x14ac:dyDescent="0.25">
      <c r="B44" s="165" t="s">
        <v>113</v>
      </c>
      <c r="C44" s="166">
        <v>5479</v>
      </c>
      <c r="D44" s="166">
        <v>14194</v>
      </c>
      <c r="E44" s="166">
        <v>54770</v>
      </c>
      <c r="F44" s="166">
        <v>55524</v>
      </c>
      <c r="G44" s="166">
        <v>62872</v>
      </c>
      <c r="H44" s="166">
        <v>61698</v>
      </c>
      <c r="I44" s="167">
        <f t="shared" si="5"/>
        <v>-1.8672859142384479E-2</v>
      </c>
      <c r="J44" s="167">
        <f>H44/H39</f>
        <v>0.49922322555587922</v>
      </c>
    </row>
    <row r="45" spans="2:10" x14ac:dyDescent="0.25">
      <c r="B45" s="165" t="s">
        <v>116</v>
      </c>
      <c r="C45" s="166">
        <v>1133</v>
      </c>
      <c r="D45" s="166">
        <v>1244</v>
      </c>
      <c r="E45" s="166">
        <v>2558</v>
      </c>
      <c r="F45" s="166">
        <v>3156</v>
      </c>
      <c r="G45" s="166">
        <v>3085</v>
      </c>
      <c r="H45" s="166">
        <v>3470</v>
      </c>
      <c r="I45" s="167">
        <f t="shared" si="5"/>
        <v>0.12479740680713136</v>
      </c>
      <c r="J45" s="167">
        <f>H45/H39</f>
        <v>2.8077159594782665E-2</v>
      </c>
    </row>
    <row r="46" spans="2:10" x14ac:dyDescent="0.25">
      <c r="B46" s="165" t="s">
        <v>119</v>
      </c>
      <c r="C46" s="166">
        <v>954</v>
      </c>
      <c r="D46" s="166">
        <v>2395</v>
      </c>
      <c r="E46" s="166">
        <v>2886</v>
      </c>
      <c r="F46" s="166">
        <v>2930</v>
      </c>
      <c r="G46" s="166">
        <v>3259</v>
      </c>
      <c r="H46" s="166">
        <v>3686</v>
      </c>
      <c r="I46" s="167">
        <f t="shared" si="5"/>
        <v>0.13102178582387225</v>
      </c>
      <c r="J46" s="167">
        <f>H46/H39</f>
        <v>2.9824902094054438E-2</v>
      </c>
    </row>
    <row r="47" spans="2:10" x14ac:dyDescent="0.25">
      <c r="B47" s="165" t="s">
        <v>126</v>
      </c>
      <c r="C47" s="166">
        <v>1495</v>
      </c>
      <c r="D47" s="166">
        <v>4124</v>
      </c>
      <c r="E47" s="166">
        <v>5675</v>
      </c>
      <c r="F47" s="166">
        <v>6242</v>
      </c>
      <c r="G47" s="166">
        <v>5700</v>
      </c>
      <c r="H47" s="166">
        <v>5462</v>
      </c>
      <c r="I47" s="167">
        <f t="shared" si="5"/>
        <v>-4.1754385964912322E-2</v>
      </c>
      <c r="J47" s="167">
        <f>H47/H39</f>
        <v>4.4195229310289026E-2</v>
      </c>
    </row>
    <row r="48" spans="2:10" x14ac:dyDescent="0.25">
      <c r="B48" s="165" t="s">
        <v>122</v>
      </c>
      <c r="C48" s="166">
        <v>1493</v>
      </c>
      <c r="D48" s="166">
        <v>2402</v>
      </c>
      <c r="E48" s="166">
        <v>2717</v>
      </c>
      <c r="F48" s="166">
        <v>3806</v>
      </c>
      <c r="G48" s="166">
        <v>3503</v>
      </c>
      <c r="H48" s="166">
        <v>3638</v>
      </c>
      <c r="I48" s="167">
        <f t="shared" si="5"/>
        <v>3.8538395660862035E-2</v>
      </c>
      <c r="J48" s="167">
        <f>H48/H39</f>
        <v>2.9436514871994043E-2</v>
      </c>
    </row>
    <row r="49" spans="2:10" x14ac:dyDescent="0.25">
      <c r="B49" s="165" t="s">
        <v>131</v>
      </c>
      <c r="C49" s="166">
        <v>9</v>
      </c>
      <c r="D49" s="166">
        <v>572</v>
      </c>
      <c r="E49" s="166">
        <v>752</v>
      </c>
      <c r="F49" s="166">
        <v>378</v>
      </c>
      <c r="G49" s="166">
        <v>367</v>
      </c>
      <c r="H49" s="166">
        <v>387</v>
      </c>
      <c r="I49" s="167">
        <f t="shared" si="5"/>
        <v>5.4495912806539426E-2</v>
      </c>
      <c r="J49" s="167">
        <f>H49/H39</f>
        <v>3.1313719778619281E-3</v>
      </c>
    </row>
    <row r="50" spans="2:10" x14ac:dyDescent="0.25">
      <c r="B50" s="165" t="s">
        <v>134</v>
      </c>
      <c r="C50" s="166">
        <v>22</v>
      </c>
      <c r="D50" s="166">
        <v>72</v>
      </c>
      <c r="E50" s="166">
        <v>142</v>
      </c>
      <c r="F50" s="166">
        <v>305</v>
      </c>
      <c r="G50" s="166">
        <v>52</v>
      </c>
      <c r="H50" s="166">
        <v>88</v>
      </c>
      <c r="I50" s="167">
        <f t="shared" si="5"/>
        <v>0.69230769230769229</v>
      </c>
      <c r="J50" s="167">
        <f>H50/H39</f>
        <v>7.1204324044405604E-4</v>
      </c>
    </row>
    <row r="51" spans="2:10" x14ac:dyDescent="0.25">
      <c r="B51" s="170" t="s">
        <v>148</v>
      </c>
      <c r="C51" s="171">
        <f t="shared" ref="C51:H51" si="6">C43-SUM(C44:C50)</f>
        <v>7054</v>
      </c>
      <c r="D51" s="171">
        <f t="shared" si="6"/>
        <v>15502</v>
      </c>
      <c r="E51" s="171">
        <f t="shared" si="6"/>
        <v>28834</v>
      </c>
      <c r="F51" s="171">
        <f t="shared" si="6"/>
        <v>24506</v>
      </c>
      <c r="G51" s="171">
        <f t="shared" si="6"/>
        <v>28142</v>
      </c>
      <c r="H51" s="171">
        <f t="shared" si="6"/>
        <v>27502</v>
      </c>
      <c r="I51" s="172">
        <f t="shared" si="5"/>
        <v>-2.2741809395209978E-2</v>
      </c>
      <c r="J51" s="172">
        <f>H51/H39</f>
        <v>0.2225296954396867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1055</v>
      </c>
      <c r="D53" s="178">
        <v>2316</v>
      </c>
      <c r="E53" s="178">
        <v>3343</v>
      </c>
      <c r="F53" s="178">
        <v>3080</v>
      </c>
      <c r="G53" s="178">
        <v>3161</v>
      </c>
      <c r="H53" s="178">
        <v>3513</v>
      </c>
      <c r="I53" s="179">
        <f t="shared" ref="I53:I65" si="7">IFERROR(H53/G53-1,"-")</f>
        <v>0.11135716545397023</v>
      </c>
      <c r="J53" s="179">
        <f>H53/H53</f>
        <v>1</v>
      </c>
    </row>
    <row r="54" spans="2:10" x14ac:dyDescent="0.25">
      <c r="B54" s="161" t="s">
        <v>100</v>
      </c>
      <c r="C54" s="162">
        <v>890</v>
      </c>
      <c r="D54" s="162">
        <v>984</v>
      </c>
      <c r="E54" s="162">
        <v>1168</v>
      </c>
      <c r="F54" s="162">
        <v>1285</v>
      </c>
      <c r="G54" s="162">
        <v>654</v>
      </c>
      <c r="H54" s="162">
        <v>905</v>
      </c>
      <c r="I54" s="163">
        <f t="shared" si="7"/>
        <v>0.38379204892966357</v>
      </c>
      <c r="J54" s="163">
        <f>H54/H53</f>
        <v>0.25761457443780245</v>
      </c>
    </row>
    <row r="55" spans="2:10" x14ac:dyDescent="0.25">
      <c r="B55" s="165" t="s">
        <v>106</v>
      </c>
      <c r="C55" s="166">
        <v>890</v>
      </c>
      <c r="D55" s="166">
        <v>510</v>
      </c>
      <c r="E55" s="166">
        <v>857</v>
      </c>
      <c r="F55" s="166">
        <v>888</v>
      </c>
      <c r="G55" s="166">
        <v>382</v>
      </c>
      <c r="H55" s="166">
        <v>428</v>
      </c>
      <c r="I55" s="167">
        <f t="shared" si="7"/>
        <v>0.12041884816753923</v>
      </c>
      <c r="J55" s="167">
        <f>H55/H53</f>
        <v>0.12183319100483916</v>
      </c>
    </row>
    <row r="56" spans="2:10" x14ac:dyDescent="0.25">
      <c r="B56" s="165" t="s">
        <v>103</v>
      </c>
      <c r="C56" s="166">
        <v>0</v>
      </c>
      <c r="D56" s="166">
        <v>474</v>
      </c>
      <c r="E56" s="166">
        <v>311</v>
      </c>
      <c r="F56" s="166">
        <v>397</v>
      </c>
      <c r="G56" s="166">
        <v>272</v>
      </c>
      <c r="H56" s="166">
        <v>477</v>
      </c>
      <c r="I56" s="167">
        <f t="shared" si="7"/>
        <v>0.75367647058823528</v>
      </c>
      <c r="J56" s="167">
        <f>H56/H53</f>
        <v>0.13578138343296328</v>
      </c>
    </row>
    <row r="57" spans="2:10" x14ac:dyDescent="0.25">
      <c r="B57" s="161" t="s">
        <v>110</v>
      </c>
      <c r="C57" s="162">
        <v>165</v>
      </c>
      <c r="D57" s="162">
        <v>1332</v>
      </c>
      <c r="E57" s="162">
        <v>2175</v>
      </c>
      <c r="F57" s="162">
        <v>1795</v>
      </c>
      <c r="G57" s="162">
        <v>2507</v>
      </c>
      <c r="H57" s="162">
        <v>2608</v>
      </c>
      <c r="I57" s="163">
        <f t="shared" si="7"/>
        <v>4.0287195851615554E-2</v>
      </c>
      <c r="J57" s="163">
        <f>H57/H53</f>
        <v>0.74238542556219755</v>
      </c>
    </row>
    <row r="58" spans="2:10" x14ac:dyDescent="0.25">
      <c r="B58" s="165" t="s">
        <v>113</v>
      </c>
      <c r="C58" s="166">
        <v>14</v>
      </c>
      <c r="D58" s="166">
        <v>271</v>
      </c>
      <c r="E58" s="166">
        <v>774</v>
      </c>
      <c r="F58" s="166">
        <v>605</v>
      </c>
      <c r="G58" s="166">
        <v>956</v>
      </c>
      <c r="H58" s="166">
        <v>1000</v>
      </c>
      <c r="I58" s="167">
        <f t="shared" si="7"/>
        <v>4.6025104602510414E-2</v>
      </c>
      <c r="J58" s="167">
        <f>H58/H53</f>
        <v>0.2846569883290635</v>
      </c>
    </row>
    <row r="59" spans="2:10" x14ac:dyDescent="0.25">
      <c r="B59" s="165" t="s">
        <v>116</v>
      </c>
      <c r="C59" s="166">
        <v>37</v>
      </c>
      <c r="D59" s="166">
        <v>330</v>
      </c>
      <c r="E59" s="166">
        <v>416</v>
      </c>
      <c r="F59" s="166">
        <v>274</v>
      </c>
      <c r="G59" s="166">
        <v>387</v>
      </c>
      <c r="H59" s="166">
        <v>398</v>
      </c>
      <c r="I59" s="167">
        <f t="shared" si="7"/>
        <v>2.8423772609819098E-2</v>
      </c>
      <c r="J59" s="167">
        <f>H59/H53</f>
        <v>0.11329348135496727</v>
      </c>
    </row>
    <row r="60" spans="2:10" x14ac:dyDescent="0.25">
      <c r="B60" s="165" t="s">
        <v>119</v>
      </c>
      <c r="C60" s="166">
        <v>35</v>
      </c>
      <c r="D60" s="166">
        <v>213</v>
      </c>
      <c r="E60" s="166">
        <v>236</v>
      </c>
      <c r="F60" s="166">
        <v>208</v>
      </c>
      <c r="G60" s="166">
        <v>228</v>
      </c>
      <c r="H60" s="166">
        <v>308</v>
      </c>
      <c r="I60" s="167">
        <f t="shared" si="7"/>
        <v>0.35087719298245612</v>
      </c>
      <c r="J60" s="167">
        <f>H60/H53</f>
        <v>8.7674352405351555E-2</v>
      </c>
    </row>
    <row r="61" spans="2:10" x14ac:dyDescent="0.25">
      <c r="B61" s="165" t="s">
        <v>126</v>
      </c>
      <c r="C61" s="166">
        <v>25</v>
      </c>
      <c r="D61" s="166">
        <v>39</v>
      </c>
      <c r="E61" s="166">
        <v>67</v>
      </c>
      <c r="F61" s="166">
        <v>25</v>
      </c>
      <c r="G61" s="166">
        <v>103</v>
      </c>
      <c r="H61" s="166">
        <v>89</v>
      </c>
      <c r="I61" s="167">
        <f t="shared" si="7"/>
        <v>-0.13592233009708743</v>
      </c>
      <c r="J61" s="167">
        <f>H61/H53</f>
        <v>2.5334471961286648E-2</v>
      </c>
    </row>
    <row r="62" spans="2:10" x14ac:dyDescent="0.25">
      <c r="B62" s="165" t="s">
        <v>122</v>
      </c>
      <c r="C62" s="166">
        <v>16</v>
      </c>
      <c r="D62" s="166">
        <v>34</v>
      </c>
      <c r="E62" s="166">
        <v>48</v>
      </c>
      <c r="F62" s="166">
        <v>57</v>
      </c>
      <c r="G62" s="166">
        <v>40</v>
      </c>
      <c r="H62" s="166">
        <v>29</v>
      </c>
      <c r="I62" s="167">
        <f t="shared" si="7"/>
        <v>-0.27500000000000002</v>
      </c>
      <c r="J62" s="167">
        <f>H62/H53</f>
        <v>8.2550526615428402E-3</v>
      </c>
    </row>
    <row r="63" spans="2:10" x14ac:dyDescent="0.25">
      <c r="B63" s="165" t="s">
        <v>131</v>
      </c>
      <c r="C63" s="166">
        <v>0</v>
      </c>
      <c r="D63" s="166">
        <v>3</v>
      </c>
      <c r="E63" s="166">
        <v>5</v>
      </c>
      <c r="F63" s="166">
        <v>5</v>
      </c>
      <c r="G63" s="166">
        <v>8</v>
      </c>
      <c r="H63" s="166">
        <v>2</v>
      </c>
      <c r="I63" s="167">
        <f t="shared" si="7"/>
        <v>-0.75</v>
      </c>
      <c r="J63" s="167">
        <f>H63/H53</f>
        <v>5.6931397665812699E-4</v>
      </c>
    </row>
    <row r="64" spans="2:10" x14ac:dyDescent="0.25">
      <c r="B64" s="165" t="s">
        <v>134</v>
      </c>
      <c r="C64" s="166">
        <v>0</v>
      </c>
      <c r="D64" s="166">
        <v>4</v>
      </c>
      <c r="E64" s="166">
        <v>2</v>
      </c>
      <c r="F64" s="166">
        <v>2</v>
      </c>
      <c r="G64" s="166">
        <v>6</v>
      </c>
      <c r="H64" s="166">
        <v>2</v>
      </c>
      <c r="I64" s="167">
        <f t="shared" si="7"/>
        <v>-0.66666666666666674</v>
      </c>
      <c r="J64" s="167">
        <f>H64/H53</f>
        <v>5.6931397665812699E-4</v>
      </c>
    </row>
    <row r="65" spans="2:10" x14ac:dyDescent="0.25">
      <c r="B65" s="170" t="s">
        <v>148</v>
      </c>
      <c r="C65" s="171">
        <f t="shared" ref="C65:H65" si="8">C57-SUM(C58:C64)</f>
        <v>38</v>
      </c>
      <c r="D65" s="171">
        <f t="shared" si="8"/>
        <v>438</v>
      </c>
      <c r="E65" s="171">
        <f t="shared" si="8"/>
        <v>627</v>
      </c>
      <c r="F65" s="171">
        <f t="shared" si="8"/>
        <v>619</v>
      </c>
      <c r="G65" s="171">
        <f t="shared" si="8"/>
        <v>779</v>
      </c>
      <c r="H65" s="171">
        <f t="shared" si="8"/>
        <v>780</v>
      </c>
      <c r="I65" s="172">
        <f t="shared" si="7"/>
        <v>1.2836970474967568E-3</v>
      </c>
      <c r="J65" s="172">
        <f>H65/H53</f>
        <v>0.22203245089666951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6635</v>
      </c>
      <c r="D67" s="178">
        <v>6446</v>
      </c>
      <c r="E67" s="178">
        <v>14928</v>
      </c>
      <c r="F67" s="178">
        <v>11309</v>
      </c>
      <c r="G67" s="178">
        <v>25050</v>
      </c>
      <c r="H67" s="178">
        <v>16404</v>
      </c>
      <c r="I67" s="179">
        <f t="shared" ref="I67:I79" si="9">IFERROR(H67/G67-1,"-")</f>
        <v>-0.34514970059880234</v>
      </c>
      <c r="J67" s="179">
        <f>H67/H67</f>
        <v>1</v>
      </c>
    </row>
    <row r="68" spans="2:10" x14ac:dyDescent="0.25">
      <c r="B68" s="161" t="s">
        <v>100</v>
      </c>
      <c r="C68" s="162">
        <v>5897</v>
      </c>
      <c r="D68" s="162">
        <v>3882</v>
      </c>
      <c r="E68" s="162">
        <v>1035</v>
      </c>
      <c r="F68" s="162">
        <v>2774</v>
      </c>
      <c r="G68" s="162">
        <v>8835</v>
      </c>
      <c r="H68" s="162">
        <v>4787</v>
      </c>
      <c r="I68" s="163">
        <f t="shared" si="9"/>
        <v>-0.45817770232031696</v>
      </c>
      <c r="J68" s="163">
        <f>H68/H67</f>
        <v>0.29181906851987321</v>
      </c>
    </row>
    <row r="69" spans="2:10" x14ac:dyDescent="0.25">
      <c r="B69" s="165" t="s">
        <v>106</v>
      </c>
      <c r="C69" s="166">
        <v>1825</v>
      </c>
      <c r="D69" s="166">
        <v>3012</v>
      </c>
      <c r="E69" s="166">
        <v>506</v>
      </c>
      <c r="F69" s="166">
        <v>312</v>
      </c>
      <c r="G69" s="166">
        <v>6019</v>
      </c>
      <c r="H69" s="166">
        <v>1156</v>
      </c>
      <c r="I69" s="167">
        <f t="shared" si="9"/>
        <v>-0.80794151852467189</v>
      </c>
      <c r="J69" s="167">
        <f>H69/H67</f>
        <v>7.0470616922701776E-2</v>
      </c>
    </row>
    <row r="70" spans="2:10" x14ac:dyDescent="0.25">
      <c r="B70" s="165" t="s">
        <v>103</v>
      </c>
      <c r="C70" s="166">
        <v>4072</v>
      </c>
      <c r="D70" s="166">
        <v>870</v>
      </c>
      <c r="E70" s="166">
        <v>529</v>
      </c>
      <c r="F70" s="166">
        <v>2462</v>
      </c>
      <c r="G70" s="166">
        <v>2816</v>
      </c>
      <c r="H70" s="166">
        <v>3631</v>
      </c>
      <c r="I70" s="167">
        <f t="shared" si="9"/>
        <v>0.28941761363636354</v>
      </c>
      <c r="J70" s="167">
        <f>H70/H67</f>
        <v>0.22134845159717143</v>
      </c>
    </row>
    <row r="71" spans="2:10" x14ac:dyDescent="0.25">
      <c r="B71" s="161" t="s">
        <v>110</v>
      </c>
      <c r="C71" s="162">
        <v>738</v>
      </c>
      <c r="D71" s="162">
        <v>2564</v>
      </c>
      <c r="E71" s="162">
        <v>13893</v>
      </c>
      <c r="F71" s="162">
        <v>8535</v>
      </c>
      <c r="G71" s="162">
        <v>16215</v>
      </c>
      <c r="H71" s="162">
        <v>11617</v>
      </c>
      <c r="I71" s="163">
        <f t="shared" si="9"/>
        <v>-0.28356460067838418</v>
      </c>
      <c r="J71" s="163">
        <f>H71/H67</f>
        <v>0.70818093148012684</v>
      </c>
    </row>
    <row r="72" spans="2:10" x14ac:dyDescent="0.25">
      <c r="B72" s="165" t="s">
        <v>113</v>
      </c>
      <c r="C72" s="166">
        <v>3</v>
      </c>
      <c r="D72" s="166">
        <v>88</v>
      </c>
      <c r="E72" s="166">
        <v>9029</v>
      </c>
      <c r="F72" s="166">
        <v>4369</v>
      </c>
      <c r="G72" s="166">
        <v>8442</v>
      </c>
      <c r="H72" s="166">
        <v>6910</v>
      </c>
      <c r="I72" s="167">
        <f t="shared" si="9"/>
        <v>-0.18147358445865913</v>
      </c>
      <c r="J72" s="167">
        <f>H72/H67</f>
        <v>0.42123872226286274</v>
      </c>
    </row>
    <row r="73" spans="2:10" x14ac:dyDescent="0.25">
      <c r="B73" s="165" t="s">
        <v>116</v>
      </c>
      <c r="C73" s="166">
        <v>243</v>
      </c>
      <c r="D73" s="166">
        <v>73</v>
      </c>
      <c r="E73" s="166">
        <v>147</v>
      </c>
      <c r="F73" s="166">
        <v>557</v>
      </c>
      <c r="G73" s="166">
        <v>408</v>
      </c>
      <c r="H73" s="166">
        <v>549</v>
      </c>
      <c r="I73" s="167">
        <f t="shared" si="9"/>
        <v>0.34558823529411775</v>
      </c>
      <c r="J73" s="167">
        <f>H73/H67</f>
        <v>3.3467446964155087E-2</v>
      </c>
    </row>
    <row r="74" spans="2:10" x14ac:dyDescent="0.25">
      <c r="B74" s="165" t="s">
        <v>119</v>
      </c>
      <c r="C74" s="166">
        <v>30</v>
      </c>
      <c r="D74" s="166">
        <v>957</v>
      </c>
      <c r="E74" s="166">
        <v>1529</v>
      </c>
      <c r="F74" s="166">
        <v>199</v>
      </c>
      <c r="G74" s="166">
        <v>1893</v>
      </c>
      <c r="H74" s="166">
        <v>1168</v>
      </c>
      <c r="I74" s="167">
        <f t="shared" si="9"/>
        <v>-0.38298996302165877</v>
      </c>
      <c r="J74" s="167">
        <f>H74/H67</f>
        <v>7.1202145818093143E-2</v>
      </c>
    </row>
    <row r="75" spans="2:10" x14ac:dyDescent="0.25">
      <c r="B75" s="165" t="s">
        <v>126</v>
      </c>
      <c r="C75" s="166">
        <v>48</v>
      </c>
      <c r="D75" s="166">
        <v>159</v>
      </c>
      <c r="E75" s="166">
        <v>274</v>
      </c>
      <c r="F75" s="166">
        <v>268</v>
      </c>
      <c r="G75" s="166">
        <v>589</v>
      </c>
      <c r="H75" s="166">
        <v>370</v>
      </c>
      <c r="I75" s="167">
        <f t="shared" si="9"/>
        <v>-0.3718166383701188</v>
      </c>
      <c r="J75" s="167">
        <f>H75/H67</f>
        <v>2.255547427456718E-2</v>
      </c>
    </row>
    <row r="76" spans="2:10" x14ac:dyDescent="0.25">
      <c r="B76" s="165" t="s">
        <v>122</v>
      </c>
      <c r="C76" s="166">
        <v>150</v>
      </c>
      <c r="D76" s="166">
        <v>230</v>
      </c>
      <c r="E76" s="166">
        <v>130</v>
      </c>
      <c r="F76" s="166">
        <v>80</v>
      </c>
      <c r="G76" s="166">
        <v>413</v>
      </c>
      <c r="H76" s="166">
        <v>156</v>
      </c>
      <c r="I76" s="167">
        <f t="shared" si="9"/>
        <v>-0.62227602905569013</v>
      </c>
      <c r="J76" s="167">
        <f>H76/H67</f>
        <v>9.5098756400877841E-3</v>
      </c>
    </row>
    <row r="77" spans="2:10" x14ac:dyDescent="0.25">
      <c r="B77" s="165" t="s">
        <v>131</v>
      </c>
      <c r="C77" s="166">
        <v>0</v>
      </c>
      <c r="D77" s="166">
        <v>0</v>
      </c>
      <c r="E77" s="166">
        <v>6</v>
      </c>
      <c r="F77" s="166">
        <v>5</v>
      </c>
      <c r="G77" s="166">
        <v>0</v>
      </c>
      <c r="H77" s="166">
        <v>6</v>
      </c>
      <c r="I77" s="167" t="str">
        <f t="shared" si="9"/>
        <v>-</v>
      </c>
      <c r="J77" s="167">
        <f>H77/H67</f>
        <v>3.65764447695684E-4</v>
      </c>
    </row>
    <row r="78" spans="2:10" x14ac:dyDescent="0.25">
      <c r="B78" s="165" t="s">
        <v>134</v>
      </c>
      <c r="C78" s="166">
        <v>0</v>
      </c>
      <c r="D78" s="166">
        <v>0</v>
      </c>
      <c r="E78" s="166">
        <v>7</v>
      </c>
      <c r="F78" s="166">
        <v>9</v>
      </c>
      <c r="G78" s="166">
        <v>0</v>
      </c>
      <c r="H78" s="166">
        <v>38</v>
      </c>
      <c r="I78" s="167" t="str">
        <f t="shared" si="9"/>
        <v>-</v>
      </c>
      <c r="J78" s="167">
        <f>H78/H67</f>
        <v>2.3165081687393321E-3</v>
      </c>
    </row>
    <row r="79" spans="2:10" x14ac:dyDescent="0.25">
      <c r="B79" s="170" t="s">
        <v>148</v>
      </c>
      <c r="C79" s="171">
        <f t="shared" ref="C79:H79" si="10">C71-SUM(C72:C78)</f>
        <v>264</v>
      </c>
      <c r="D79" s="171">
        <f t="shared" si="10"/>
        <v>1057</v>
      </c>
      <c r="E79" s="171">
        <f t="shared" si="10"/>
        <v>2771</v>
      </c>
      <c r="F79" s="171">
        <f t="shared" si="10"/>
        <v>3048</v>
      </c>
      <c r="G79" s="171">
        <f t="shared" si="10"/>
        <v>4470</v>
      </c>
      <c r="H79" s="171">
        <f t="shared" si="10"/>
        <v>2420</v>
      </c>
      <c r="I79" s="172">
        <f t="shared" si="9"/>
        <v>-0.45861297539149892</v>
      </c>
      <c r="J79" s="172">
        <f>H79/H67</f>
        <v>0.14752499390392587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21705</v>
      </c>
      <c r="D81" s="178">
        <v>50036</v>
      </c>
      <c r="E81" s="178">
        <v>65748</v>
      </c>
      <c r="F81" s="178">
        <v>73184</v>
      </c>
      <c r="G81" s="178">
        <v>89034</v>
      </c>
      <c r="H81" s="178">
        <v>94925</v>
      </c>
      <c r="I81" s="179">
        <f t="shared" ref="I81:I93" si="11">IFERROR(H81/G81-1,"-")</f>
        <v>6.6165734438529133E-2</v>
      </c>
      <c r="J81" s="179">
        <f>H81/H81</f>
        <v>1</v>
      </c>
    </row>
    <row r="82" spans="2:10" x14ac:dyDescent="0.25">
      <c r="B82" s="161" t="s">
        <v>100</v>
      </c>
      <c r="C82" s="162">
        <v>14514</v>
      </c>
      <c r="D82" s="162">
        <v>32855</v>
      </c>
      <c r="E82" s="162">
        <v>37614</v>
      </c>
      <c r="F82" s="162">
        <v>37101</v>
      </c>
      <c r="G82" s="162">
        <v>47635</v>
      </c>
      <c r="H82" s="162">
        <v>51594</v>
      </c>
      <c r="I82" s="163">
        <f t="shared" si="11"/>
        <v>8.3111157762149723E-2</v>
      </c>
      <c r="J82" s="163">
        <f>H82/H81</f>
        <v>0.54352383460626807</v>
      </c>
    </row>
    <row r="83" spans="2:10" x14ac:dyDescent="0.25">
      <c r="B83" s="165" t="s">
        <v>106</v>
      </c>
      <c r="C83" s="166">
        <v>4131</v>
      </c>
      <c r="D83" s="166">
        <v>9786</v>
      </c>
      <c r="E83" s="166">
        <v>10353</v>
      </c>
      <c r="F83" s="166">
        <v>9042</v>
      </c>
      <c r="G83" s="166">
        <v>13101</v>
      </c>
      <c r="H83" s="166">
        <v>15167</v>
      </c>
      <c r="I83" s="167">
        <f t="shared" si="11"/>
        <v>0.15769788565758347</v>
      </c>
      <c r="J83" s="167">
        <f>H83/H81</f>
        <v>0.15977877271530155</v>
      </c>
    </row>
    <row r="84" spans="2:10" x14ac:dyDescent="0.25">
      <c r="B84" s="165" t="s">
        <v>103</v>
      </c>
      <c r="C84" s="166">
        <v>10383</v>
      </c>
      <c r="D84" s="166">
        <v>23069</v>
      </c>
      <c r="E84" s="166">
        <v>27261</v>
      </c>
      <c r="F84" s="166">
        <v>28059</v>
      </c>
      <c r="G84" s="166">
        <v>34534</v>
      </c>
      <c r="H84" s="166">
        <v>36427</v>
      </c>
      <c r="I84" s="167">
        <f t="shared" si="11"/>
        <v>5.4815544101465274E-2</v>
      </c>
      <c r="J84" s="167">
        <f>H84/H81</f>
        <v>0.38374506189096658</v>
      </c>
    </row>
    <row r="85" spans="2:10" x14ac:dyDescent="0.25">
      <c r="B85" s="161" t="s">
        <v>110</v>
      </c>
      <c r="C85" s="162">
        <v>7191</v>
      </c>
      <c r="D85" s="162">
        <v>17181</v>
      </c>
      <c r="E85" s="162">
        <v>28134</v>
      </c>
      <c r="F85" s="162">
        <v>36083</v>
      </c>
      <c r="G85" s="162">
        <v>41399</v>
      </c>
      <c r="H85" s="162">
        <v>43331</v>
      </c>
      <c r="I85" s="163">
        <f t="shared" si="11"/>
        <v>4.6667793908065303E-2</v>
      </c>
      <c r="J85" s="163">
        <f>H85/H81</f>
        <v>0.45647616539373187</v>
      </c>
    </row>
    <row r="86" spans="2:10" x14ac:dyDescent="0.25">
      <c r="B86" s="165" t="s">
        <v>113</v>
      </c>
      <c r="C86" s="166">
        <v>642</v>
      </c>
      <c r="D86" s="166">
        <v>1309</v>
      </c>
      <c r="E86" s="166">
        <v>7303</v>
      </c>
      <c r="F86" s="166">
        <v>8909</v>
      </c>
      <c r="G86" s="166">
        <v>9992</v>
      </c>
      <c r="H86" s="166">
        <v>11334</v>
      </c>
      <c r="I86" s="167">
        <f t="shared" si="11"/>
        <v>0.13430744595676547</v>
      </c>
      <c r="J86" s="167">
        <f>H86/H81</f>
        <v>0.11939952594153279</v>
      </c>
    </row>
    <row r="87" spans="2:10" x14ac:dyDescent="0.25">
      <c r="B87" s="165" t="s">
        <v>116</v>
      </c>
      <c r="C87" s="166">
        <v>2117</v>
      </c>
      <c r="D87" s="166">
        <v>4311</v>
      </c>
      <c r="E87" s="166">
        <v>7234</v>
      </c>
      <c r="F87" s="166">
        <v>7492</v>
      </c>
      <c r="G87" s="166">
        <v>7549</v>
      </c>
      <c r="H87" s="166">
        <v>8741</v>
      </c>
      <c r="I87" s="167">
        <f t="shared" si="11"/>
        <v>0.15790170883560739</v>
      </c>
      <c r="J87" s="167">
        <f>H87/H81</f>
        <v>9.2083223597577035E-2</v>
      </c>
    </row>
    <row r="88" spans="2:10" x14ac:dyDescent="0.25">
      <c r="B88" s="165" t="s">
        <v>119</v>
      </c>
      <c r="C88" s="166">
        <v>599</v>
      </c>
      <c r="D88" s="166">
        <v>2204</v>
      </c>
      <c r="E88" s="166">
        <v>2265</v>
      </c>
      <c r="F88" s="166">
        <v>4052</v>
      </c>
      <c r="G88" s="166">
        <v>5505</v>
      </c>
      <c r="H88" s="166">
        <v>5373</v>
      </c>
      <c r="I88" s="167">
        <f t="shared" si="11"/>
        <v>-2.3978201634877405E-2</v>
      </c>
      <c r="J88" s="167">
        <f>H88/H81</f>
        <v>5.6602580984988146E-2</v>
      </c>
    </row>
    <row r="89" spans="2:10" x14ac:dyDescent="0.25">
      <c r="B89" s="165" t="s">
        <v>126</v>
      </c>
      <c r="C89" s="166">
        <v>200</v>
      </c>
      <c r="D89" s="166">
        <v>792</v>
      </c>
      <c r="E89" s="166">
        <v>1226</v>
      </c>
      <c r="F89" s="166">
        <v>1726</v>
      </c>
      <c r="G89" s="166">
        <v>2080</v>
      </c>
      <c r="H89" s="166">
        <v>1711</v>
      </c>
      <c r="I89" s="167">
        <f t="shared" si="11"/>
        <v>-0.17740384615384619</v>
      </c>
      <c r="J89" s="167">
        <f>H89/H81</f>
        <v>1.8024756386621016E-2</v>
      </c>
    </row>
    <row r="90" spans="2:10" x14ac:dyDescent="0.25">
      <c r="B90" s="165" t="s">
        <v>122</v>
      </c>
      <c r="C90" s="166">
        <v>240</v>
      </c>
      <c r="D90" s="166">
        <v>605</v>
      </c>
      <c r="E90" s="166">
        <v>374</v>
      </c>
      <c r="F90" s="166">
        <v>830</v>
      </c>
      <c r="G90" s="166">
        <v>796</v>
      </c>
      <c r="H90" s="166">
        <v>965</v>
      </c>
      <c r="I90" s="167">
        <f t="shared" si="11"/>
        <v>0.21231155778894473</v>
      </c>
      <c r="J90" s="167">
        <f>H90/H81</f>
        <v>1.0165920463523834E-2</v>
      </c>
    </row>
    <row r="91" spans="2:10" x14ac:dyDescent="0.25">
      <c r="B91" s="165" t="s">
        <v>131</v>
      </c>
      <c r="C91" s="166">
        <v>2</v>
      </c>
      <c r="D91" s="166">
        <v>123</v>
      </c>
      <c r="E91" s="166">
        <v>242</v>
      </c>
      <c r="F91" s="166">
        <v>157</v>
      </c>
      <c r="G91" s="166">
        <v>156</v>
      </c>
      <c r="H91" s="166">
        <v>240</v>
      </c>
      <c r="I91" s="167">
        <f t="shared" si="11"/>
        <v>0.53846153846153855</v>
      </c>
      <c r="J91" s="167">
        <f>H91/H81</f>
        <v>2.5283118251250986E-3</v>
      </c>
    </row>
    <row r="92" spans="2:10" x14ac:dyDescent="0.25">
      <c r="B92" s="165" t="s">
        <v>134</v>
      </c>
      <c r="C92" s="166">
        <v>23</v>
      </c>
      <c r="D92" s="166">
        <v>26</v>
      </c>
      <c r="E92" s="166">
        <v>168</v>
      </c>
      <c r="F92" s="166">
        <v>94</v>
      </c>
      <c r="G92" s="166">
        <v>62</v>
      </c>
      <c r="H92" s="166">
        <v>91</v>
      </c>
      <c r="I92" s="167">
        <f t="shared" si="11"/>
        <v>0.467741935483871</v>
      </c>
      <c r="J92" s="167">
        <f>H92/H81</f>
        <v>9.5865156702659997E-4</v>
      </c>
    </row>
    <row r="93" spans="2:10" x14ac:dyDescent="0.25">
      <c r="B93" s="170" t="s">
        <v>148</v>
      </c>
      <c r="C93" s="171">
        <f t="shared" ref="C93:H93" si="12">C85-SUM(C86:C92)</f>
        <v>3368</v>
      </c>
      <c r="D93" s="171">
        <f t="shared" si="12"/>
        <v>7811</v>
      </c>
      <c r="E93" s="171">
        <f t="shared" si="12"/>
        <v>9322</v>
      </c>
      <c r="F93" s="171">
        <f t="shared" si="12"/>
        <v>12823</v>
      </c>
      <c r="G93" s="171">
        <f t="shared" si="12"/>
        <v>15259</v>
      </c>
      <c r="H93" s="171">
        <f t="shared" si="12"/>
        <v>14876</v>
      </c>
      <c r="I93" s="172">
        <f t="shared" si="11"/>
        <v>-2.5099941018415395E-2</v>
      </c>
      <c r="J93" s="172">
        <f>H93/H81</f>
        <v>0.15671319462733738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2777</v>
      </c>
      <c r="D95" s="178">
        <v>2929</v>
      </c>
      <c r="E95" s="178">
        <v>3932</v>
      </c>
      <c r="F95" s="178">
        <v>4645</v>
      </c>
      <c r="G95" s="178">
        <v>2899</v>
      </c>
      <c r="H95" s="178">
        <v>4117</v>
      </c>
      <c r="I95" s="179">
        <f t="shared" ref="I95:I107" si="13">IFERROR(H95/G95-1,"-")</f>
        <v>0.42014487754398067</v>
      </c>
      <c r="J95" s="179">
        <f>H95/H95</f>
        <v>1</v>
      </c>
    </row>
    <row r="96" spans="2:10" x14ac:dyDescent="0.25">
      <c r="B96" s="161" t="s">
        <v>100</v>
      </c>
      <c r="C96" s="162">
        <v>2135</v>
      </c>
      <c r="D96" s="162">
        <v>1812</v>
      </c>
      <c r="E96" s="162">
        <v>2594</v>
      </c>
      <c r="F96" s="162">
        <v>3372</v>
      </c>
      <c r="G96" s="162">
        <v>1718</v>
      </c>
      <c r="H96" s="162">
        <v>2948</v>
      </c>
      <c r="I96" s="163">
        <f t="shared" si="13"/>
        <v>0.71594877764842835</v>
      </c>
      <c r="J96" s="163">
        <f>H96/H95</f>
        <v>0.71605538013116343</v>
      </c>
    </row>
    <row r="97" spans="2:10" x14ac:dyDescent="0.25">
      <c r="B97" s="165" t="s">
        <v>106</v>
      </c>
      <c r="C97" s="166">
        <v>1012</v>
      </c>
      <c r="D97" s="166">
        <v>631</v>
      </c>
      <c r="E97" s="166">
        <v>1007</v>
      </c>
      <c r="F97" s="166">
        <v>1439</v>
      </c>
      <c r="G97" s="166">
        <v>176</v>
      </c>
      <c r="H97" s="166">
        <v>1606</v>
      </c>
      <c r="I97" s="167">
        <f t="shared" si="13"/>
        <v>8.125</v>
      </c>
      <c r="J97" s="167">
        <f>H97/H95</f>
        <v>0.39008987126548456</v>
      </c>
    </row>
    <row r="98" spans="2:10" x14ac:dyDescent="0.25">
      <c r="B98" s="165" t="s">
        <v>103</v>
      </c>
      <c r="C98" s="166">
        <v>1123</v>
      </c>
      <c r="D98" s="166">
        <v>1181</v>
      </c>
      <c r="E98" s="166">
        <v>1587</v>
      </c>
      <c r="F98" s="166">
        <v>1933</v>
      </c>
      <c r="G98" s="166">
        <v>1542</v>
      </c>
      <c r="H98" s="166">
        <v>1342</v>
      </c>
      <c r="I98" s="167">
        <f t="shared" si="13"/>
        <v>-0.12970168612191957</v>
      </c>
      <c r="J98" s="167">
        <f>H98/H95</f>
        <v>0.32596550886567888</v>
      </c>
    </row>
    <row r="99" spans="2:10" x14ac:dyDescent="0.25">
      <c r="B99" s="161" t="s">
        <v>110</v>
      </c>
      <c r="C99" s="162">
        <v>642</v>
      </c>
      <c r="D99" s="162">
        <v>1117</v>
      </c>
      <c r="E99" s="162">
        <v>1338</v>
      </c>
      <c r="F99" s="162">
        <v>1273</v>
      </c>
      <c r="G99" s="162">
        <v>1181</v>
      </c>
      <c r="H99" s="162">
        <v>1169</v>
      </c>
      <c r="I99" s="163">
        <f t="shared" si="13"/>
        <v>-1.0160880609652811E-2</v>
      </c>
      <c r="J99" s="163">
        <f>H99/H95</f>
        <v>0.28394461986883651</v>
      </c>
    </row>
    <row r="100" spans="2:10" x14ac:dyDescent="0.25">
      <c r="B100" s="165" t="s">
        <v>113</v>
      </c>
      <c r="C100" s="166">
        <v>24</v>
      </c>
      <c r="D100" s="166">
        <v>79</v>
      </c>
      <c r="E100" s="166">
        <v>109</v>
      </c>
      <c r="F100" s="166">
        <v>153</v>
      </c>
      <c r="G100" s="166">
        <v>122</v>
      </c>
      <c r="H100" s="166">
        <v>77</v>
      </c>
      <c r="I100" s="167">
        <f t="shared" si="13"/>
        <v>-0.36885245901639341</v>
      </c>
      <c r="J100" s="167">
        <f>H100/H95</f>
        <v>1.8702939033276657E-2</v>
      </c>
    </row>
    <row r="101" spans="2:10" x14ac:dyDescent="0.25">
      <c r="B101" s="165" t="s">
        <v>116</v>
      </c>
      <c r="C101" s="166">
        <v>86</v>
      </c>
      <c r="D101" s="166">
        <v>203</v>
      </c>
      <c r="E101" s="166">
        <v>193</v>
      </c>
      <c r="F101" s="166">
        <v>235</v>
      </c>
      <c r="G101" s="166">
        <v>173</v>
      </c>
      <c r="H101" s="166">
        <v>167</v>
      </c>
      <c r="I101" s="167">
        <f t="shared" si="13"/>
        <v>-3.4682080924855474E-2</v>
      </c>
      <c r="J101" s="167">
        <f>H101/H95</f>
        <v>4.0563517124119507E-2</v>
      </c>
    </row>
    <row r="102" spans="2:10" x14ac:dyDescent="0.25">
      <c r="B102" s="165" t="s">
        <v>119</v>
      </c>
      <c r="C102" s="166">
        <v>285</v>
      </c>
      <c r="D102" s="166">
        <v>419</v>
      </c>
      <c r="E102" s="166">
        <v>410</v>
      </c>
      <c r="F102" s="166">
        <v>328</v>
      </c>
      <c r="G102" s="166">
        <v>334</v>
      </c>
      <c r="H102" s="166">
        <v>350</v>
      </c>
      <c r="I102" s="167">
        <f t="shared" si="13"/>
        <v>4.7904191616766401E-2</v>
      </c>
      <c r="J102" s="167">
        <f>H102/H95</f>
        <v>8.5013359242166631E-2</v>
      </c>
    </row>
    <row r="103" spans="2:10" x14ac:dyDescent="0.25">
      <c r="B103" s="165" t="s">
        <v>126</v>
      </c>
      <c r="C103" s="166">
        <v>9</v>
      </c>
      <c r="D103" s="166">
        <v>24</v>
      </c>
      <c r="E103" s="166">
        <v>106</v>
      </c>
      <c r="F103" s="166">
        <v>46</v>
      </c>
      <c r="G103" s="166">
        <v>43</v>
      </c>
      <c r="H103" s="166">
        <v>23</v>
      </c>
      <c r="I103" s="167">
        <f t="shared" si="13"/>
        <v>-0.46511627906976749</v>
      </c>
      <c r="J103" s="167">
        <f>H103/H95</f>
        <v>5.5865921787709499E-3</v>
      </c>
    </row>
    <row r="104" spans="2:10" x14ac:dyDescent="0.25">
      <c r="B104" s="165" t="s">
        <v>122</v>
      </c>
      <c r="C104" s="166">
        <v>45</v>
      </c>
      <c r="D104" s="166">
        <v>39</v>
      </c>
      <c r="E104" s="166">
        <v>59</v>
      </c>
      <c r="F104" s="166">
        <v>49</v>
      </c>
      <c r="G104" s="166">
        <v>59</v>
      </c>
      <c r="H104" s="166">
        <v>37</v>
      </c>
      <c r="I104" s="167">
        <f t="shared" si="13"/>
        <v>-0.3728813559322034</v>
      </c>
      <c r="J104" s="167">
        <f>H104/H95</f>
        <v>8.9871265484576142E-3</v>
      </c>
    </row>
    <row r="105" spans="2:10" x14ac:dyDescent="0.25">
      <c r="B105" s="165" t="s">
        <v>131</v>
      </c>
      <c r="C105" s="166">
        <v>1</v>
      </c>
      <c r="D105" s="166">
        <v>0</v>
      </c>
      <c r="E105" s="166">
        <v>27</v>
      </c>
      <c r="F105" s="166">
        <v>6</v>
      </c>
      <c r="G105" s="166">
        <v>4</v>
      </c>
      <c r="H105" s="166">
        <v>2</v>
      </c>
      <c r="I105" s="167">
        <f t="shared" si="13"/>
        <v>-0.5</v>
      </c>
      <c r="J105" s="167">
        <f>H105/H95</f>
        <v>4.8579062424095217E-4</v>
      </c>
    </row>
    <row r="106" spans="2:10" x14ac:dyDescent="0.25">
      <c r="B106" s="165" t="s">
        <v>134</v>
      </c>
      <c r="C106" s="166">
        <v>3</v>
      </c>
      <c r="D106" s="166">
        <v>9</v>
      </c>
      <c r="E106" s="166">
        <v>5</v>
      </c>
      <c r="F106" s="166">
        <v>14</v>
      </c>
      <c r="G106" s="166">
        <v>5</v>
      </c>
      <c r="H106" s="166">
        <v>4</v>
      </c>
      <c r="I106" s="167">
        <f t="shared" si="13"/>
        <v>-0.19999999999999996</v>
      </c>
      <c r="J106" s="167">
        <f>H106/H95</f>
        <v>9.7158124848190433E-4</v>
      </c>
    </row>
    <row r="107" spans="2:10" x14ac:dyDescent="0.25">
      <c r="B107" s="170" t="s">
        <v>148</v>
      </c>
      <c r="C107" s="171">
        <f t="shared" ref="C107:H107" si="14">C99-SUM(C100:C106)</f>
        <v>189</v>
      </c>
      <c r="D107" s="171">
        <f t="shared" si="14"/>
        <v>344</v>
      </c>
      <c r="E107" s="171">
        <f t="shared" si="14"/>
        <v>429</v>
      </c>
      <c r="F107" s="171">
        <f t="shared" si="14"/>
        <v>442</v>
      </c>
      <c r="G107" s="171">
        <f t="shared" si="14"/>
        <v>441</v>
      </c>
      <c r="H107" s="171">
        <f t="shared" si="14"/>
        <v>509</v>
      </c>
      <c r="I107" s="172">
        <f t="shared" si="13"/>
        <v>0.1541950113378685</v>
      </c>
      <c r="J107" s="172">
        <f>H107/H95</f>
        <v>0.12363371386932233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12002</v>
      </c>
      <c r="D109" s="178">
        <v>13469</v>
      </c>
      <c r="E109" s="178">
        <v>21074</v>
      </c>
      <c r="F109" s="178">
        <v>20367</v>
      </c>
      <c r="G109" s="178">
        <v>22021</v>
      </c>
      <c r="H109" s="178">
        <v>22682</v>
      </c>
      <c r="I109" s="179">
        <f t="shared" ref="I109:I121" si="15">IFERROR(H109/G109-1,"-")</f>
        <v>3.0016802143408627E-2</v>
      </c>
      <c r="J109" s="179">
        <f>H109/H109</f>
        <v>1</v>
      </c>
    </row>
    <row r="110" spans="2:10" x14ac:dyDescent="0.25">
      <c r="B110" s="161" t="s">
        <v>100</v>
      </c>
      <c r="C110" s="162">
        <v>8627</v>
      </c>
      <c r="D110" s="162">
        <v>6349</v>
      </c>
      <c r="E110" s="162">
        <v>7545</v>
      </c>
      <c r="F110" s="162">
        <v>6775</v>
      </c>
      <c r="G110" s="162">
        <v>6771</v>
      </c>
      <c r="H110" s="162">
        <v>6700</v>
      </c>
      <c r="I110" s="163">
        <f t="shared" si="15"/>
        <v>-1.0485895731797368E-2</v>
      </c>
      <c r="J110" s="163">
        <f>H110/H109</f>
        <v>0.29538841372013053</v>
      </c>
    </row>
    <row r="111" spans="2:10" x14ac:dyDescent="0.25">
      <c r="B111" s="165" t="s">
        <v>106</v>
      </c>
      <c r="C111" s="166">
        <v>309</v>
      </c>
      <c r="D111" s="166">
        <v>2374</v>
      </c>
      <c r="E111" s="166">
        <v>2841</v>
      </c>
      <c r="F111" s="166">
        <v>2313</v>
      </c>
      <c r="G111" s="166">
        <v>2655</v>
      </c>
      <c r="H111" s="166">
        <v>2952</v>
      </c>
      <c r="I111" s="167">
        <f t="shared" si="15"/>
        <v>0.11186440677966103</v>
      </c>
      <c r="J111" s="167">
        <f>H111/H109</f>
        <v>0.13014725332863064</v>
      </c>
    </row>
    <row r="112" spans="2:10" x14ac:dyDescent="0.25">
      <c r="B112" s="165" t="s">
        <v>103</v>
      </c>
      <c r="C112" s="166">
        <v>8318</v>
      </c>
      <c r="D112" s="166">
        <v>3975</v>
      </c>
      <c r="E112" s="166">
        <v>4704</v>
      </c>
      <c r="F112" s="166">
        <v>4462</v>
      </c>
      <c r="G112" s="166">
        <v>4116</v>
      </c>
      <c r="H112" s="166">
        <v>3748</v>
      </c>
      <c r="I112" s="167">
        <f t="shared" si="15"/>
        <v>-8.9407191448007794E-2</v>
      </c>
      <c r="J112" s="167">
        <f>H112/H109</f>
        <v>0.16524116039149986</v>
      </c>
    </row>
    <row r="113" spans="2:10" x14ac:dyDescent="0.25">
      <c r="B113" s="161" t="s">
        <v>110</v>
      </c>
      <c r="C113" s="162">
        <v>3375</v>
      </c>
      <c r="D113" s="162">
        <v>7120</v>
      </c>
      <c r="E113" s="162">
        <v>13529</v>
      </c>
      <c r="F113" s="162">
        <v>13592</v>
      </c>
      <c r="G113" s="162">
        <v>15250</v>
      </c>
      <c r="H113" s="162">
        <v>15982</v>
      </c>
      <c r="I113" s="163">
        <f t="shared" si="15"/>
        <v>4.8000000000000043E-2</v>
      </c>
      <c r="J113" s="163">
        <f>H113/H109</f>
        <v>0.70461158627986953</v>
      </c>
    </row>
    <row r="114" spans="2:10" x14ac:dyDescent="0.25">
      <c r="B114" s="165" t="s">
        <v>113</v>
      </c>
      <c r="C114" s="166">
        <v>1065</v>
      </c>
      <c r="D114" s="166">
        <v>3443</v>
      </c>
      <c r="E114" s="166">
        <v>9215</v>
      </c>
      <c r="F114" s="166">
        <v>9184</v>
      </c>
      <c r="G114" s="166">
        <v>9915</v>
      </c>
      <c r="H114" s="166">
        <v>11125</v>
      </c>
      <c r="I114" s="167">
        <f t="shared" si="15"/>
        <v>0.12203731719616751</v>
      </c>
      <c r="J114" s="167">
        <f>H114/H109</f>
        <v>0.49047703024424655</v>
      </c>
    </row>
    <row r="115" spans="2:10" x14ac:dyDescent="0.25">
      <c r="B115" s="165" t="s">
        <v>116</v>
      </c>
      <c r="C115" s="166">
        <v>392</v>
      </c>
      <c r="D115" s="166">
        <v>361</v>
      </c>
      <c r="E115" s="166">
        <v>365</v>
      </c>
      <c r="F115" s="166">
        <v>339</v>
      </c>
      <c r="G115" s="166">
        <v>575</v>
      </c>
      <c r="H115" s="166">
        <v>466</v>
      </c>
      <c r="I115" s="167">
        <f t="shared" si="15"/>
        <v>-0.18956521739130439</v>
      </c>
      <c r="J115" s="167">
        <f>H115/H109</f>
        <v>2.0544925491579227E-2</v>
      </c>
    </row>
    <row r="116" spans="2:10" x14ac:dyDescent="0.25">
      <c r="B116" s="165" t="s">
        <v>119</v>
      </c>
      <c r="C116" s="166">
        <v>213</v>
      </c>
      <c r="D116" s="166">
        <v>881</v>
      </c>
      <c r="E116" s="166">
        <v>1099</v>
      </c>
      <c r="F116" s="166">
        <v>1136</v>
      </c>
      <c r="G116" s="166">
        <v>1635</v>
      </c>
      <c r="H116" s="166">
        <v>1378</v>
      </c>
      <c r="I116" s="167">
        <f t="shared" si="15"/>
        <v>-0.15718654434250767</v>
      </c>
      <c r="J116" s="167">
        <f>H116/H109</f>
        <v>6.0753020015871614E-2</v>
      </c>
    </row>
    <row r="117" spans="2:10" x14ac:dyDescent="0.25">
      <c r="B117" s="165" t="s">
        <v>126</v>
      </c>
      <c r="C117" s="166">
        <v>450</v>
      </c>
      <c r="D117" s="166">
        <v>515</v>
      </c>
      <c r="E117" s="166">
        <v>246</v>
      </c>
      <c r="F117" s="166">
        <v>449</v>
      </c>
      <c r="G117" s="166">
        <v>255</v>
      </c>
      <c r="H117" s="166">
        <v>438</v>
      </c>
      <c r="I117" s="167">
        <f t="shared" si="15"/>
        <v>0.7176470588235293</v>
      </c>
      <c r="J117" s="167">
        <f>H117/H109</f>
        <v>1.931046644916674E-2</v>
      </c>
    </row>
    <row r="118" spans="2:10" x14ac:dyDescent="0.25">
      <c r="B118" s="165" t="s">
        <v>122</v>
      </c>
      <c r="C118" s="166">
        <v>456</v>
      </c>
      <c r="D118" s="166">
        <v>475</v>
      </c>
      <c r="E118" s="166">
        <v>374</v>
      </c>
      <c r="F118" s="166">
        <v>248</v>
      </c>
      <c r="G118" s="166">
        <v>281</v>
      </c>
      <c r="H118" s="166">
        <v>366</v>
      </c>
      <c r="I118" s="167">
        <f t="shared" si="15"/>
        <v>0.302491103202847</v>
      </c>
      <c r="J118" s="167">
        <f>H118/H109</f>
        <v>1.6136143197248921E-2</v>
      </c>
    </row>
    <row r="119" spans="2:10" x14ac:dyDescent="0.25">
      <c r="B119" s="165" t="s">
        <v>131</v>
      </c>
      <c r="C119" s="166">
        <v>3</v>
      </c>
      <c r="D119" s="166">
        <v>11</v>
      </c>
      <c r="E119" s="166">
        <v>41</v>
      </c>
      <c r="F119" s="166">
        <v>17</v>
      </c>
      <c r="G119" s="166">
        <v>4</v>
      </c>
      <c r="H119" s="166">
        <v>5</v>
      </c>
      <c r="I119" s="167">
        <f t="shared" si="15"/>
        <v>0.25</v>
      </c>
      <c r="J119" s="167">
        <f>H119/H109</f>
        <v>2.2043911471651529E-4</v>
      </c>
    </row>
    <row r="120" spans="2:10" x14ac:dyDescent="0.25">
      <c r="B120" s="165" t="s">
        <v>134</v>
      </c>
      <c r="C120" s="166">
        <v>0</v>
      </c>
      <c r="D120" s="166">
        <v>5</v>
      </c>
      <c r="E120" s="166">
        <v>10</v>
      </c>
      <c r="F120" s="166">
        <v>17</v>
      </c>
      <c r="G120" s="166">
        <v>1</v>
      </c>
      <c r="H120" s="166">
        <v>3</v>
      </c>
      <c r="I120" s="167">
        <f t="shared" si="15"/>
        <v>2</v>
      </c>
      <c r="J120" s="167">
        <f>H120/H109</f>
        <v>1.3226346882990917E-4</v>
      </c>
    </row>
    <row r="121" spans="2:10" x14ac:dyDescent="0.25">
      <c r="B121" s="170" t="s">
        <v>148</v>
      </c>
      <c r="C121" s="171">
        <f t="shared" ref="C121:H121" si="16">C113-SUM(C114:C120)</f>
        <v>796</v>
      </c>
      <c r="D121" s="171">
        <f t="shared" si="16"/>
        <v>1429</v>
      </c>
      <c r="E121" s="171">
        <f t="shared" si="16"/>
        <v>2179</v>
      </c>
      <c r="F121" s="171">
        <f t="shared" si="16"/>
        <v>2202</v>
      </c>
      <c r="G121" s="171">
        <f t="shared" si="16"/>
        <v>2584</v>
      </c>
      <c r="H121" s="171">
        <f t="shared" si="16"/>
        <v>2201</v>
      </c>
      <c r="I121" s="172">
        <f t="shared" si="15"/>
        <v>-0.14821981424148611</v>
      </c>
      <c r="J121" s="172">
        <f>H121/H109</f>
        <v>9.7037298298210034E-2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6776</v>
      </c>
      <c r="D123" s="178">
        <v>13925</v>
      </c>
      <c r="E123" s="178">
        <v>15520</v>
      </c>
      <c r="F123" s="178">
        <v>14993</v>
      </c>
      <c r="G123" s="178">
        <v>15201</v>
      </c>
      <c r="H123" s="178">
        <v>16969</v>
      </c>
      <c r="I123" s="179">
        <f t="shared" ref="I123:I135" si="17">IFERROR(H123/G123-1,"-")</f>
        <v>0.11630813762252479</v>
      </c>
      <c r="J123" s="179">
        <f>H123/H123</f>
        <v>1</v>
      </c>
    </row>
    <row r="124" spans="2:10" x14ac:dyDescent="0.25">
      <c r="B124" s="161" t="s">
        <v>100</v>
      </c>
      <c r="C124" s="162">
        <v>4192</v>
      </c>
      <c r="D124" s="162">
        <v>9185</v>
      </c>
      <c r="E124" s="162">
        <v>8882</v>
      </c>
      <c r="F124" s="162">
        <v>8822</v>
      </c>
      <c r="G124" s="162">
        <v>9303</v>
      </c>
      <c r="H124" s="162">
        <v>10879</v>
      </c>
      <c r="I124" s="163">
        <f t="shared" si="17"/>
        <v>0.1694077179404494</v>
      </c>
      <c r="J124" s="163">
        <f>H124/H123</f>
        <v>0.64111025988567383</v>
      </c>
    </row>
    <row r="125" spans="2:10" x14ac:dyDescent="0.25">
      <c r="B125" s="165" t="s">
        <v>106</v>
      </c>
      <c r="C125" s="166">
        <v>1206</v>
      </c>
      <c r="D125" s="166">
        <v>4154</v>
      </c>
      <c r="E125" s="166">
        <v>5224</v>
      </c>
      <c r="F125" s="166">
        <v>3934</v>
      </c>
      <c r="G125" s="166">
        <v>5339</v>
      </c>
      <c r="H125" s="166">
        <v>6735</v>
      </c>
      <c r="I125" s="167">
        <f t="shared" si="17"/>
        <v>0.2614721858025848</v>
      </c>
      <c r="J125" s="167">
        <f>H125/H123</f>
        <v>0.39690022983086803</v>
      </c>
    </row>
    <row r="126" spans="2:10" x14ac:dyDescent="0.25">
      <c r="B126" s="165" t="s">
        <v>103</v>
      </c>
      <c r="C126" s="166">
        <v>2986</v>
      </c>
      <c r="D126" s="166">
        <v>5031</v>
      </c>
      <c r="E126" s="166">
        <v>3658</v>
      </c>
      <c r="F126" s="166">
        <v>4888</v>
      </c>
      <c r="G126" s="166">
        <v>3964</v>
      </c>
      <c r="H126" s="166">
        <v>4144</v>
      </c>
      <c r="I126" s="167">
        <f t="shared" si="17"/>
        <v>4.540867810292637E-2</v>
      </c>
      <c r="J126" s="167">
        <f>H126/H123</f>
        <v>0.24421003005480582</v>
      </c>
    </row>
    <row r="127" spans="2:10" x14ac:dyDescent="0.25">
      <c r="B127" s="161" t="s">
        <v>110</v>
      </c>
      <c r="C127" s="162">
        <v>2584</v>
      </c>
      <c r="D127" s="162">
        <v>4740</v>
      </c>
      <c r="E127" s="162">
        <v>6638</v>
      </c>
      <c r="F127" s="162">
        <v>6171</v>
      </c>
      <c r="G127" s="162">
        <v>5898</v>
      </c>
      <c r="H127" s="162">
        <v>6090</v>
      </c>
      <c r="I127" s="163">
        <f t="shared" si="17"/>
        <v>3.2553407934893253E-2</v>
      </c>
      <c r="J127" s="163">
        <f>H127/H123</f>
        <v>0.35888974011432612</v>
      </c>
    </row>
    <row r="128" spans="2:10" x14ac:dyDescent="0.25">
      <c r="B128" s="165" t="s">
        <v>113</v>
      </c>
      <c r="C128" s="166">
        <v>104</v>
      </c>
      <c r="D128" s="166">
        <v>250</v>
      </c>
      <c r="E128" s="166">
        <v>825</v>
      </c>
      <c r="F128" s="166">
        <v>1478</v>
      </c>
      <c r="G128" s="166">
        <v>532</v>
      </c>
      <c r="H128" s="166">
        <v>645</v>
      </c>
      <c r="I128" s="167">
        <f t="shared" si="17"/>
        <v>0.21240601503759393</v>
      </c>
      <c r="J128" s="167">
        <f>H128/H123</f>
        <v>3.8010489716541931E-2</v>
      </c>
    </row>
    <row r="129" spans="2:10" x14ac:dyDescent="0.25">
      <c r="B129" s="165" t="s">
        <v>116</v>
      </c>
      <c r="C129" s="166">
        <v>169</v>
      </c>
      <c r="D129" s="166">
        <v>399</v>
      </c>
      <c r="E129" s="166">
        <v>554</v>
      </c>
      <c r="F129" s="166">
        <v>557</v>
      </c>
      <c r="G129" s="166">
        <v>633</v>
      </c>
      <c r="H129" s="166">
        <v>461</v>
      </c>
      <c r="I129" s="167">
        <f t="shared" si="17"/>
        <v>-0.27172195892575035</v>
      </c>
      <c r="J129" s="167">
        <f>H129/H123</f>
        <v>2.7167187223760977E-2</v>
      </c>
    </row>
    <row r="130" spans="2:10" x14ac:dyDescent="0.25">
      <c r="B130" s="165" t="s">
        <v>119</v>
      </c>
      <c r="C130" s="166">
        <v>171</v>
      </c>
      <c r="D130" s="166">
        <v>855</v>
      </c>
      <c r="E130" s="166">
        <v>879</v>
      </c>
      <c r="F130" s="166">
        <v>818</v>
      </c>
      <c r="G130" s="166">
        <v>1062</v>
      </c>
      <c r="H130" s="166">
        <v>1043</v>
      </c>
      <c r="I130" s="167">
        <f t="shared" si="17"/>
        <v>-1.7890772128060228E-2</v>
      </c>
      <c r="J130" s="167">
        <f>H130/H123</f>
        <v>6.1465024456361601E-2</v>
      </c>
    </row>
    <row r="131" spans="2:10" x14ac:dyDescent="0.25">
      <c r="B131" s="165" t="s">
        <v>126</v>
      </c>
      <c r="C131" s="166">
        <v>48</v>
      </c>
      <c r="D131" s="166">
        <v>100</v>
      </c>
      <c r="E131" s="166">
        <v>369</v>
      </c>
      <c r="F131" s="166">
        <v>234</v>
      </c>
      <c r="G131" s="166">
        <v>193</v>
      </c>
      <c r="H131" s="166">
        <v>202</v>
      </c>
      <c r="I131" s="167">
        <f t="shared" si="17"/>
        <v>4.663212435233155E-2</v>
      </c>
      <c r="J131" s="167">
        <f>H131/H123</f>
        <v>1.1904060345335612E-2</v>
      </c>
    </row>
    <row r="132" spans="2:10" x14ac:dyDescent="0.25">
      <c r="B132" s="165" t="s">
        <v>122</v>
      </c>
      <c r="C132" s="166">
        <v>49</v>
      </c>
      <c r="D132" s="166">
        <v>103</v>
      </c>
      <c r="E132" s="166">
        <v>180</v>
      </c>
      <c r="F132" s="166">
        <v>119</v>
      </c>
      <c r="G132" s="166">
        <v>112</v>
      </c>
      <c r="H132" s="166">
        <v>259</v>
      </c>
      <c r="I132" s="167">
        <f t="shared" si="17"/>
        <v>1.3125</v>
      </c>
      <c r="J132" s="167">
        <f>H132/H123</f>
        <v>1.5263126878425364E-2</v>
      </c>
    </row>
    <row r="133" spans="2:10" x14ac:dyDescent="0.25">
      <c r="B133" s="165" t="s">
        <v>131</v>
      </c>
      <c r="C133" s="166">
        <v>7</v>
      </c>
      <c r="D133" s="166">
        <v>20</v>
      </c>
      <c r="E133" s="166">
        <v>21</v>
      </c>
      <c r="F133" s="166">
        <v>33</v>
      </c>
      <c r="G133" s="166">
        <v>18</v>
      </c>
      <c r="H133" s="166">
        <v>22</v>
      </c>
      <c r="I133" s="167">
        <f t="shared" si="17"/>
        <v>0.22222222222222232</v>
      </c>
      <c r="J133" s="167">
        <f>H133/H123</f>
        <v>1.296481819789027E-3</v>
      </c>
    </row>
    <row r="134" spans="2:10" x14ac:dyDescent="0.25">
      <c r="B134" s="165" t="s">
        <v>134</v>
      </c>
      <c r="C134" s="166">
        <v>15</v>
      </c>
      <c r="D134" s="166">
        <v>28</v>
      </c>
      <c r="E134" s="166">
        <v>15</v>
      </c>
      <c r="F134" s="166">
        <v>34</v>
      </c>
      <c r="G134" s="166">
        <v>38</v>
      </c>
      <c r="H134" s="166">
        <v>14</v>
      </c>
      <c r="I134" s="167">
        <f t="shared" si="17"/>
        <v>-0.63157894736842102</v>
      </c>
      <c r="J134" s="167">
        <f>H134/H123</f>
        <v>8.2503388532028992E-4</v>
      </c>
    </row>
    <row r="135" spans="2:10" x14ac:dyDescent="0.25">
      <c r="B135" s="170" t="s">
        <v>148</v>
      </c>
      <c r="C135" s="171">
        <f t="shared" ref="C135:H135" si="18">C127-SUM(C128:C134)</f>
        <v>2021</v>
      </c>
      <c r="D135" s="171">
        <f t="shared" si="18"/>
        <v>2985</v>
      </c>
      <c r="E135" s="171">
        <f t="shared" si="18"/>
        <v>3795</v>
      </c>
      <c r="F135" s="171">
        <f t="shared" si="18"/>
        <v>2898</v>
      </c>
      <c r="G135" s="171">
        <f t="shared" si="18"/>
        <v>3310</v>
      </c>
      <c r="H135" s="171">
        <f t="shared" si="18"/>
        <v>3444</v>
      </c>
      <c r="I135" s="172">
        <f t="shared" si="17"/>
        <v>4.0483383685800511E-2</v>
      </c>
      <c r="J135" s="172">
        <f>H135/H123</f>
        <v>0.20295833578879133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13295</v>
      </c>
      <c r="D137" s="178">
        <v>18239</v>
      </c>
      <c r="E137" s="178">
        <v>24659</v>
      </c>
      <c r="F137" s="178">
        <v>25495</v>
      </c>
      <c r="G137" s="178">
        <v>25319</v>
      </c>
      <c r="H137" s="178">
        <v>25459</v>
      </c>
      <c r="I137" s="179">
        <f t="shared" ref="I137:I149" si="19">IFERROR(H137/G137-1,"-")</f>
        <v>5.5294442908486729E-3</v>
      </c>
      <c r="J137" s="179">
        <f>H137/H137</f>
        <v>1</v>
      </c>
    </row>
    <row r="138" spans="2:10" x14ac:dyDescent="0.25">
      <c r="B138" s="161" t="s">
        <v>100</v>
      </c>
      <c r="C138" s="162">
        <v>8045</v>
      </c>
      <c r="D138" s="162">
        <v>8610</v>
      </c>
      <c r="E138" s="162">
        <v>5520</v>
      </c>
      <c r="F138" s="162">
        <v>4258</v>
      </c>
      <c r="G138" s="162">
        <v>5008</v>
      </c>
      <c r="H138" s="162">
        <v>5409</v>
      </c>
      <c r="I138" s="163">
        <f t="shared" si="19"/>
        <v>8.0071884984025621E-2</v>
      </c>
      <c r="J138" s="163">
        <f>H138/H137</f>
        <v>0.21245924820299306</v>
      </c>
    </row>
    <row r="139" spans="2:10" x14ac:dyDescent="0.25">
      <c r="B139" s="165" t="s">
        <v>106</v>
      </c>
      <c r="C139" s="166">
        <v>5921</v>
      </c>
      <c r="D139" s="166">
        <v>5968</v>
      </c>
      <c r="E139" s="166">
        <v>4161</v>
      </c>
      <c r="F139" s="166">
        <v>2724</v>
      </c>
      <c r="G139" s="166">
        <v>3290</v>
      </c>
      <c r="H139" s="166">
        <v>3389</v>
      </c>
      <c r="I139" s="167">
        <f t="shared" si="19"/>
        <v>3.0091185410334287E-2</v>
      </c>
      <c r="J139" s="167">
        <f>H139/H137</f>
        <v>0.13311599041596292</v>
      </c>
    </row>
    <row r="140" spans="2:10" x14ac:dyDescent="0.25">
      <c r="B140" s="165" t="s">
        <v>103</v>
      </c>
      <c r="C140" s="166">
        <v>2124</v>
      </c>
      <c r="D140" s="166">
        <v>2642</v>
      </c>
      <c r="E140" s="166">
        <v>1359</v>
      </c>
      <c r="F140" s="166">
        <v>1534</v>
      </c>
      <c r="G140" s="166">
        <v>1718</v>
      </c>
      <c r="H140" s="166">
        <v>2020</v>
      </c>
      <c r="I140" s="167">
        <f t="shared" si="19"/>
        <v>0.17578579743888234</v>
      </c>
      <c r="J140" s="167">
        <f>H140/H137</f>
        <v>7.9343257787030122E-2</v>
      </c>
    </row>
    <row r="141" spans="2:10" x14ac:dyDescent="0.25">
      <c r="B141" s="161" t="s">
        <v>110</v>
      </c>
      <c r="C141" s="162">
        <v>5250</v>
      </c>
      <c r="D141" s="162">
        <v>9629</v>
      </c>
      <c r="E141" s="162">
        <v>19139</v>
      </c>
      <c r="F141" s="162">
        <v>21237</v>
      </c>
      <c r="G141" s="162">
        <v>20311</v>
      </c>
      <c r="H141" s="162">
        <v>20050</v>
      </c>
      <c r="I141" s="163">
        <f t="shared" si="19"/>
        <v>-1.2850179705578224E-2</v>
      </c>
      <c r="J141" s="163">
        <f>H141/H137</f>
        <v>0.787540751797007</v>
      </c>
    </row>
    <row r="142" spans="2:10" x14ac:dyDescent="0.25">
      <c r="B142" s="165" t="s">
        <v>113</v>
      </c>
      <c r="C142" s="166">
        <v>302</v>
      </c>
      <c r="D142" s="166">
        <v>2900</v>
      </c>
      <c r="E142" s="166">
        <v>9415</v>
      </c>
      <c r="F142" s="166">
        <v>10320</v>
      </c>
      <c r="G142" s="166">
        <v>10030</v>
      </c>
      <c r="H142" s="166">
        <v>10751</v>
      </c>
      <c r="I142" s="167">
        <f t="shared" si="19"/>
        <v>7.1884346959122603E-2</v>
      </c>
      <c r="J142" s="167">
        <f>H142/H137</f>
        <v>0.42228681409324798</v>
      </c>
    </row>
    <row r="143" spans="2:10" x14ac:dyDescent="0.25">
      <c r="B143" s="165" t="s">
        <v>116</v>
      </c>
      <c r="C143" s="166">
        <v>902</v>
      </c>
      <c r="D143" s="166">
        <v>905</v>
      </c>
      <c r="E143" s="166">
        <v>998</v>
      </c>
      <c r="F143" s="166">
        <v>1506</v>
      </c>
      <c r="G143" s="166">
        <v>1232</v>
      </c>
      <c r="H143" s="166">
        <v>1507</v>
      </c>
      <c r="I143" s="167">
        <f t="shared" si="19"/>
        <v>0.22321428571428581</v>
      </c>
      <c r="J143" s="167">
        <f>H143/H137</f>
        <v>5.9193212616363566E-2</v>
      </c>
    </row>
    <row r="144" spans="2:10" x14ac:dyDescent="0.25">
      <c r="B144" s="165" t="s">
        <v>119</v>
      </c>
      <c r="C144" s="166">
        <v>877</v>
      </c>
      <c r="D144" s="166">
        <v>1745</v>
      </c>
      <c r="E144" s="166">
        <v>2466</v>
      </c>
      <c r="F144" s="166">
        <v>2255</v>
      </c>
      <c r="G144" s="166">
        <v>2125</v>
      </c>
      <c r="H144" s="166">
        <v>2041</v>
      </c>
      <c r="I144" s="167">
        <f t="shared" si="19"/>
        <v>-3.9529411764705924E-2</v>
      </c>
      <c r="J144" s="167">
        <f>H144/H137</f>
        <v>8.0168113437291327E-2</v>
      </c>
    </row>
    <row r="145" spans="2:10" x14ac:dyDescent="0.25">
      <c r="B145" s="165" t="s">
        <v>126</v>
      </c>
      <c r="C145" s="166">
        <v>169</v>
      </c>
      <c r="D145" s="166">
        <v>167</v>
      </c>
      <c r="E145" s="166">
        <v>1213</v>
      </c>
      <c r="F145" s="166">
        <v>1041</v>
      </c>
      <c r="G145" s="166">
        <v>508</v>
      </c>
      <c r="H145" s="166">
        <v>378</v>
      </c>
      <c r="I145" s="167">
        <f t="shared" si="19"/>
        <v>-0.25590551181102361</v>
      </c>
      <c r="J145" s="167">
        <f>H145/H137</f>
        <v>1.4847401704701677E-2</v>
      </c>
    </row>
    <row r="146" spans="2:10" x14ac:dyDescent="0.25">
      <c r="B146" s="165" t="s">
        <v>122</v>
      </c>
      <c r="C146" s="166">
        <v>538</v>
      </c>
      <c r="D146" s="166">
        <v>605</v>
      </c>
      <c r="E146" s="166">
        <v>262</v>
      </c>
      <c r="F146" s="166">
        <v>497</v>
      </c>
      <c r="G146" s="166">
        <v>486</v>
      </c>
      <c r="H146" s="166">
        <v>299</v>
      </c>
      <c r="I146" s="167">
        <f t="shared" si="19"/>
        <v>-0.3847736625514403</v>
      </c>
      <c r="J146" s="167">
        <f>H146/H137</f>
        <v>1.1744373306100004E-2</v>
      </c>
    </row>
    <row r="147" spans="2:10" x14ac:dyDescent="0.25">
      <c r="B147" s="165" t="s">
        <v>131</v>
      </c>
      <c r="C147" s="166">
        <v>0</v>
      </c>
      <c r="D147" s="166">
        <v>0</v>
      </c>
      <c r="E147" s="166">
        <v>7</v>
      </c>
      <c r="F147" s="166">
        <v>15</v>
      </c>
      <c r="G147" s="166">
        <v>25</v>
      </c>
      <c r="H147" s="166">
        <v>11</v>
      </c>
      <c r="I147" s="167">
        <f t="shared" si="19"/>
        <v>-0.56000000000000005</v>
      </c>
      <c r="J147" s="167">
        <f>H147/H137</f>
        <v>4.3206724537491652E-4</v>
      </c>
    </row>
    <row r="148" spans="2:10" x14ac:dyDescent="0.25">
      <c r="B148" s="165" t="s">
        <v>134</v>
      </c>
      <c r="C148" s="166">
        <v>3</v>
      </c>
      <c r="D148" s="166">
        <v>0</v>
      </c>
      <c r="E148" s="166">
        <v>9</v>
      </c>
      <c r="F148" s="166">
        <v>32</v>
      </c>
      <c r="G148" s="166">
        <v>3</v>
      </c>
      <c r="H148" s="166">
        <v>8</v>
      </c>
      <c r="I148" s="167">
        <f t="shared" si="19"/>
        <v>1.6666666666666665</v>
      </c>
      <c r="J148" s="167">
        <f>H148/H137</f>
        <v>3.1423072390903019E-4</v>
      </c>
    </row>
    <row r="149" spans="2:10" x14ac:dyDescent="0.25">
      <c r="B149" s="170" t="s">
        <v>148</v>
      </c>
      <c r="C149" s="171">
        <f t="shared" ref="C149:H149" si="20">C141-SUM(C142:C148)</f>
        <v>2459</v>
      </c>
      <c r="D149" s="171">
        <f t="shared" si="20"/>
        <v>3307</v>
      </c>
      <c r="E149" s="171">
        <f t="shared" si="20"/>
        <v>4769</v>
      </c>
      <c r="F149" s="171">
        <f t="shared" si="20"/>
        <v>5571</v>
      </c>
      <c r="G149" s="171">
        <f t="shared" si="20"/>
        <v>5902</v>
      </c>
      <c r="H149" s="171">
        <f t="shared" si="20"/>
        <v>5055</v>
      </c>
      <c r="I149" s="172">
        <f t="shared" si="19"/>
        <v>-0.14351067434767872</v>
      </c>
      <c r="J149" s="172">
        <f>H149/H137</f>
        <v>0.19855453867001846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4333</v>
      </c>
      <c r="D151" s="178">
        <v>7573</v>
      </c>
      <c r="E151" s="178">
        <v>10527</v>
      </c>
      <c r="F151" s="178">
        <v>11009</v>
      </c>
      <c r="G151" s="178">
        <v>9982</v>
      </c>
      <c r="H151" s="178">
        <v>12659</v>
      </c>
      <c r="I151" s="179">
        <f t="shared" ref="I151:I163" si="21">IFERROR(H151/G151-1,"-")</f>
        <v>0.26818272891204176</v>
      </c>
      <c r="J151" s="179">
        <f>H151/H151</f>
        <v>1</v>
      </c>
    </row>
    <row r="152" spans="2:10" x14ac:dyDescent="0.25">
      <c r="B152" s="161" t="s">
        <v>100</v>
      </c>
      <c r="C152" s="162">
        <v>2841</v>
      </c>
      <c r="D152" s="162">
        <v>4390</v>
      </c>
      <c r="E152" s="162">
        <v>5965</v>
      </c>
      <c r="F152" s="162">
        <v>6521</v>
      </c>
      <c r="G152" s="162">
        <v>4368</v>
      </c>
      <c r="H152" s="162">
        <v>6725</v>
      </c>
      <c r="I152" s="163">
        <f t="shared" si="21"/>
        <v>0.53960622710622719</v>
      </c>
      <c r="J152" s="163">
        <f>H152/H151</f>
        <v>0.53124259420175368</v>
      </c>
    </row>
    <row r="153" spans="2:10" x14ac:dyDescent="0.25">
      <c r="B153" s="165" t="s">
        <v>106</v>
      </c>
      <c r="C153" s="166">
        <v>1614</v>
      </c>
      <c r="D153" s="166">
        <v>2608</v>
      </c>
      <c r="E153" s="166">
        <v>4310</v>
      </c>
      <c r="F153" s="166">
        <v>5064</v>
      </c>
      <c r="G153" s="166">
        <v>2452</v>
      </c>
      <c r="H153" s="166">
        <v>3821</v>
      </c>
      <c r="I153" s="167">
        <f t="shared" si="21"/>
        <v>0.55831973898858078</v>
      </c>
      <c r="J153" s="167">
        <f>H153/H151</f>
        <v>0.30184058772414885</v>
      </c>
    </row>
    <row r="154" spans="2:10" x14ac:dyDescent="0.25">
      <c r="B154" s="165" t="s">
        <v>103</v>
      </c>
      <c r="C154" s="166">
        <v>1227</v>
      </c>
      <c r="D154" s="166">
        <v>1782</v>
      </c>
      <c r="E154" s="166">
        <v>1655</v>
      </c>
      <c r="F154" s="166">
        <v>1457</v>
      </c>
      <c r="G154" s="166">
        <v>1916</v>
      </c>
      <c r="H154" s="166">
        <v>2904</v>
      </c>
      <c r="I154" s="167">
        <f t="shared" si="21"/>
        <v>0.51565762004175375</v>
      </c>
      <c r="J154" s="167">
        <f>H154/H151</f>
        <v>0.22940200647760486</v>
      </c>
    </row>
    <row r="155" spans="2:10" x14ac:dyDescent="0.25">
      <c r="B155" s="161" t="s">
        <v>110</v>
      </c>
      <c r="C155" s="162">
        <v>1492</v>
      </c>
      <c r="D155" s="162">
        <v>3183</v>
      </c>
      <c r="E155" s="162">
        <v>4562</v>
      </c>
      <c r="F155" s="162">
        <v>4488</v>
      </c>
      <c r="G155" s="162">
        <v>5614</v>
      </c>
      <c r="H155" s="162">
        <v>5934</v>
      </c>
      <c r="I155" s="163">
        <f t="shared" si="21"/>
        <v>5.7000356252226547E-2</v>
      </c>
      <c r="J155" s="163">
        <f>H155/H151</f>
        <v>0.46875740579824632</v>
      </c>
    </row>
    <row r="156" spans="2:10" x14ac:dyDescent="0.25">
      <c r="B156" s="165" t="s">
        <v>113</v>
      </c>
      <c r="C156" s="166">
        <v>41</v>
      </c>
      <c r="D156" s="166">
        <v>375</v>
      </c>
      <c r="E156" s="166">
        <v>1708</v>
      </c>
      <c r="F156" s="166">
        <v>1386</v>
      </c>
      <c r="G156" s="166">
        <v>1482</v>
      </c>
      <c r="H156" s="166">
        <v>1550</v>
      </c>
      <c r="I156" s="167">
        <f t="shared" si="21"/>
        <v>4.5883940620782715E-2</v>
      </c>
      <c r="J156" s="167">
        <f>H156/H151</f>
        <v>0.12244253100560866</v>
      </c>
    </row>
    <row r="157" spans="2:10" x14ac:dyDescent="0.25">
      <c r="B157" s="165" t="s">
        <v>116</v>
      </c>
      <c r="C157" s="166">
        <v>172</v>
      </c>
      <c r="D157" s="166">
        <v>534</v>
      </c>
      <c r="E157" s="166">
        <v>603</v>
      </c>
      <c r="F157" s="166">
        <v>625</v>
      </c>
      <c r="G157" s="166">
        <v>618</v>
      </c>
      <c r="H157" s="166">
        <v>582</v>
      </c>
      <c r="I157" s="167">
        <f t="shared" si="21"/>
        <v>-5.8252427184465994E-2</v>
      </c>
      <c r="J157" s="167">
        <f>H157/H151</f>
        <v>4.5975195513073705E-2</v>
      </c>
    </row>
    <row r="158" spans="2:10" x14ac:dyDescent="0.25">
      <c r="B158" s="165" t="s">
        <v>119</v>
      </c>
      <c r="C158" s="166">
        <v>202</v>
      </c>
      <c r="D158" s="166">
        <v>633</v>
      </c>
      <c r="E158" s="166">
        <v>737</v>
      </c>
      <c r="F158" s="166">
        <v>929</v>
      </c>
      <c r="G158" s="166">
        <v>1296</v>
      </c>
      <c r="H158" s="166">
        <v>1852</v>
      </c>
      <c r="I158" s="167">
        <f t="shared" si="21"/>
        <v>0.42901234567901225</v>
      </c>
      <c r="J158" s="167">
        <f>H158/H151</f>
        <v>0.14629907575637885</v>
      </c>
    </row>
    <row r="159" spans="2:10" x14ac:dyDescent="0.25">
      <c r="B159" s="165" t="s">
        <v>126</v>
      </c>
      <c r="C159" s="166">
        <v>33</v>
      </c>
      <c r="D159" s="166">
        <v>104</v>
      </c>
      <c r="E159" s="166">
        <v>114</v>
      </c>
      <c r="F159" s="166">
        <v>121</v>
      </c>
      <c r="G159" s="166">
        <v>166</v>
      </c>
      <c r="H159" s="166">
        <v>123</v>
      </c>
      <c r="I159" s="167">
        <f t="shared" si="21"/>
        <v>-0.25903614457831325</v>
      </c>
      <c r="J159" s="167">
        <f>H159/H151</f>
        <v>9.7164072991547511E-3</v>
      </c>
    </row>
    <row r="160" spans="2:10" x14ac:dyDescent="0.25">
      <c r="B160" s="165" t="s">
        <v>122</v>
      </c>
      <c r="C160" s="166">
        <v>304</v>
      </c>
      <c r="D160" s="166">
        <v>464</v>
      </c>
      <c r="E160" s="166">
        <v>495</v>
      </c>
      <c r="F160" s="166">
        <v>315</v>
      </c>
      <c r="G160" s="166">
        <v>506</v>
      </c>
      <c r="H160" s="166">
        <v>291</v>
      </c>
      <c r="I160" s="167">
        <f t="shared" si="21"/>
        <v>-0.42490118577075098</v>
      </c>
      <c r="J160" s="167">
        <f>H160/H151</f>
        <v>2.2987597756536853E-2</v>
      </c>
    </row>
    <row r="161" spans="2:10" x14ac:dyDescent="0.25">
      <c r="B161" s="165" t="s">
        <v>131</v>
      </c>
      <c r="C161" s="166">
        <v>5</v>
      </c>
      <c r="D161" s="166">
        <v>9</v>
      </c>
      <c r="E161" s="166">
        <v>12</v>
      </c>
      <c r="F161" s="166">
        <v>7</v>
      </c>
      <c r="G161" s="166">
        <v>9</v>
      </c>
      <c r="H161" s="166">
        <v>11</v>
      </c>
      <c r="I161" s="167">
        <f t="shared" si="21"/>
        <v>0.22222222222222232</v>
      </c>
      <c r="J161" s="167">
        <f>H161/H151</f>
        <v>8.6894699423335179E-4</v>
      </c>
    </row>
    <row r="162" spans="2:10" x14ac:dyDescent="0.25">
      <c r="B162" s="165" t="s">
        <v>134</v>
      </c>
      <c r="C162" s="166">
        <v>0</v>
      </c>
      <c r="D162" s="166">
        <v>1</v>
      </c>
      <c r="E162" s="166">
        <v>4</v>
      </c>
      <c r="F162" s="166">
        <v>6</v>
      </c>
      <c r="G162" s="166">
        <v>16</v>
      </c>
      <c r="H162" s="166">
        <v>5</v>
      </c>
      <c r="I162" s="167">
        <f t="shared" si="21"/>
        <v>-0.6875</v>
      </c>
      <c r="J162" s="167">
        <f>H162/H151</f>
        <v>3.9497590646970533E-4</v>
      </c>
    </row>
    <row r="163" spans="2:10" x14ac:dyDescent="0.25">
      <c r="B163" s="170" t="s">
        <v>148</v>
      </c>
      <c r="C163" s="171">
        <f t="shared" ref="C163:H163" si="22">C155-SUM(C156:C162)</f>
        <v>735</v>
      </c>
      <c r="D163" s="171">
        <f t="shared" si="22"/>
        <v>1063</v>
      </c>
      <c r="E163" s="171">
        <f t="shared" si="22"/>
        <v>889</v>
      </c>
      <c r="F163" s="171">
        <f t="shared" si="22"/>
        <v>1099</v>
      </c>
      <c r="G163" s="171">
        <f t="shared" si="22"/>
        <v>1521</v>
      </c>
      <c r="H163" s="171">
        <f t="shared" si="22"/>
        <v>1520</v>
      </c>
      <c r="I163" s="172">
        <f t="shared" si="21"/>
        <v>-6.5746219592377475E-4</v>
      </c>
      <c r="J163" s="172">
        <f>H163/H151</f>
        <v>0.12007267556679042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102E0-57AF-4305-86B7-805C2C8670BF}">
  <sheetPr>
    <tabColor theme="7" tint="0.79998168889431442"/>
    <pageSetUpPr fitToPage="1"/>
  </sheetPr>
  <dimension ref="A1:Y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268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269</v>
      </c>
      <c r="R7" s="174" t="s">
        <v>270</v>
      </c>
      <c r="S7" s="174" t="s">
        <v>271</v>
      </c>
      <c r="T7" s="174" t="s">
        <v>272</v>
      </c>
      <c r="U7" s="174" t="s">
        <v>273</v>
      </c>
      <c r="V7" s="174" t="s">
        <v>274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50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1201306</v>
      </c>
      <c r="D9" s="178">
        <v>1031934</v>
      </c>
      <c r="E9" s="178">
        <v>3101117</v>
      </c>
      <c r="F9" s="178">
        <v>3425135</v>
      </c>
      <c r="G9" s="178">
        <v>3660664</v>
      </c>
      <c r="H9" s="178">
        <v>3636256</v>
      </c>
      <c r="I9" s="179">
        <f>IFERROR(H9/G9-1,"-")</f>
        <v>-6.6676428101568597E-3</v>
      </c>
      <c r="J9" s="179">
        <f>IFERROR(H9/D9-1,"-")</f>
        <v>2.5237292307453769</v>
      </c>
      <c r="K9" s="178">
        <f>H9-G9</f>
        <v>-24408</v>
      </c>
      <c r="L9" s="178">
        <f>H9-D9</f>
        <v>2604322</v>
      </c>
      <c r="M9" s="179">
        <f t="shared" ref="M9:M21" si="0">H9/H$9</f>
        <v>1</v>
      </c>
      <c r="P9" s="158" t="s">
        <v>71</v>
      </c>
      <c r="Q9" s="178">
        <v>30708</v>
      </c>
      <c r="R9" s="178">
        <v>25824</v>
      </c>
      <c r="S9" s="178">
        <v>106797</v>
      </c>
      <c r="T9" s="178">
        <v>121209</v>
      </c>
      <c r="U9" s="178">
        <v>158757</v>
      </c>
      <c r="V9" s="178">
        <v>128099</v>
      </c>
      <c r="W9" s="179">
        <f>IFERROR(V9/U9-1,"-")</f>
        <v>-0.19311274463488226</v>
      </c>
      <c r="X9" s="178">
        <f>V9-U9</f>
        <v>-30658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282431</v>
      </c>
      <c r="D10" s="162">
        <v>509135</v>
      </c>
      <c r="E10" s="162">
        <v>705987</v>
      </c>
      <c r="F10" s="162">
        <v>728517</v>
      </c>
      <c r="G10" s="162">
        <v>733514</v>
      </c>
      <c r="H10" s="162">
        <v>740840</v>
      </c>
      <c r="I10" s="180">
        <f>IFERROR(H10/G10-1,"-")</f>
        <v>9.9875394334667522E-3</v>
      </c>
      <c r="J10" s="163">
        <f t="shared" ref="J10:J21" si="2">IFERROR(H10/D10-1,"-")</f>
        <v>0.45509540691565098</v>
      </c>
      <c r="K10" s="162">
        <f t="shared" ref="K10:K20" si="3">H10-G10</f>
        <v>7326</v>
      </c>
      <c r="L10" s="162">
        <f t="shared" ref="L10:L21" si="4">H10-D10</f>
        <v>231705</v>
      </c>
      <c r="M10" s="163">
        <f t="shared" si="0"/>
        <v>0.20373703061610623</v>
      </c>
      <c r="P10" s="161" t="s">
        <v>100</v>
      </c>
      <c r="Q10" s="162">
        <v>11442</v>
      </c>
      <c r="R10" s="162">
        <v>14930</v>
      </c>
      <c r="S10" s="162">
        <v>28193</v>
      </c>
      <c r="T10" s="162">
        <v>30315</v>
      </c>
      <c r="U10" s="162">
        <v>41744</v>
      </c>
      <c r="V10" s="162">
        <v>30368</v>
      </c>
      <c r="W10" s="180">
        <f>IFERROR(V10/U10-1,"-")</f>
        <v>-0.27251820620927558</v>
      </c>
      <c r="X10" s="161">
        <f t="shared" ref="X10:X20" si="5">V10-U10</f>
        <v>-11376</v>
      </c>
      <c r="Y10" s="163">
        <f t="shared" si="1"/>
        <v>0.23706664376771092</v>
      </c>
    </row>
    <row r="11" spans="1:25" x14ac:dyDescent="0.25">
      <c r="A11" s="164" t="s">
        <v>103</v>
      </c>
      <c r="B11" s="165" t="s">
        <v>106</v>
      </c>
      <c r="C11" s="166">
        <v>119440</v>
      </c>
      <c r="D11" s="166">
        <v>281254</v>
      </c>
      <c r="E11" s="166">
        <v>304356</v>
      </c>
      <c r="F11" s="166">
        <v>303113</v>
      </c>
      <c r="G11" s="166">
        <v>296727</v>
      </c>
      <c r="H11" s="166">
        <v>288520</v>
      </c>
      <c r="I11" s="181">
        <f>IFERROR(H11/G11-1,"-")</f>
        <v>-2.765842002918506E-2</v>
      </c>
      <c r="J11" s="167">
        <f t="shared" si="2"/>
        <v>2.583429924552183E-2</v>
      </c>
      <c r="K11" s="166">
        <f t="shared" si="3"/>
        <v>-8207</v>
      </c>
      <c r="L11" s="166">
        <f t="shared" si="4"/>
        <v>7266</v>
      </c>
      <c r="M11" s="167">
        <f t="shared" si="0"/>
        <v>7.934534862231922E-2</v>
      </c>
      <c r="P11" s="165" t="s">
        <v>106</v>
      </c>
      <c r="Q11" s="166">
        <v>4088</v>
      </c>
      <c r="R11" s="166">
        <v>13586</v>
      </c>
      <c r="S11" s="166">
        <v>22489</v>
      </c>
      <c r="T11" s="166">
        <v>21168</v>
      </c>
      <c r="U11" s="166">
        <v>25818</v>
      </c>
      <c r="V11" s="166">
        <v>11205</v>
      </c>
      <c r="W11" s="181">
        <f>IFERROR(V11/U11-1,"-")</f>
        <v>-0.56600046479200561</v>
      </c>
      <c r="X11" s="165">
        <f t="shared" si="5"/>
        <v>-14613</v>
      </c>
      <c r="Y11" s="167">
        <f>V11/V$9</f>
        <v>8.7471408832231326E-2</v>
      </c>
    </row>
    <row r="12" spans="1:25" x14ac:dyDescent="0.25">
      <c r="A12" s="1"/>
      <c r="B12" s="165" t="s">
        <v>103</v>
      </c>
      <c r="C12" s="166">
        <v>162991</v>
      </c>
      <c r="D12" s="166">
        <v>227881</v>
      </c>
      <c r="E12" s="166">
        <v>401631</v>
      </c>
      <c r="F12" s="166">
        <v>425404</v>
      </c>
      <c r="G12" s="166">
        <v>436787</v>
      </c>
      <c r="H12" s="166">
        <v>452320</v>
      </c>
      <c r="I12" s="181">
        <f>IFERROR(H12/G12-1,"-")</f>
        <v>3.5561955827439817E-2</v>
      </c>
      <c r="J12" s="167">
        <f t="shared" si="2"/>
        <v>0.98489562534831787</v>
      </c>
      <c r="K12" s="166">
        <f t="shared" si="3"/>
        <v>15533</v>
      </c>
      <c r="L12" s="166">
        <f t="shared" si="4"/>
        <v>224439</v>
      </c>
      <c r="M12" s="167">
        <f t="shared" si="0"/>
        <v>0.12439168199378701</v>
      </c>
      <c r="P12" s="165" t="s">
        <v>103</v>
      </c>
      <c r="Q12" s="166">
        <v>7354</v>
      </c>
      <c r="R12" s="166">
        <v>1344</v>
      </c>
      <c r="S12" s="166">
        <v>5704</v>
      </c>
      <c r="T12" s="166">
        <v>9147</v>
      </c>
      <c r="U12" s="166">
        <v>15926</v>
      </c>
      <c r="V12" s="166">
        <v>19163</v>
      </c>
      <c r="W12" s="181">
        <f>IFERROR(V12/U12-1,"-")</f>
        <v>0.20325254301142781</v>
      </c>
      <c r="X12" s="165">
        <f t="shared" si="5"/>
        <v>3237</v>
      </c>
      <c r="Y12" s="167">
        <f t="shared" si="1"/>
        <v>0.14959523493547958</v>
      </c>
    </row>
    <row r="13" spans="1:25" s="58" customFormat="1" x14ac:dyDescent="0.25">
      <c r="B13" s="161" t="s">
        <v>110</v>
      </c>
      <c r="C13" s="162">
        <v>918875</v>
      </c>
      <c r="D13" s="162">
        <v>522799</v>
      </c>
      <c r="E13" s="162">
        <v>2395130</v>
      </c>
      <c r="F13" s="162">
        <v>2696618</v>
      </c>
      <c r="G13" s="162">
        <v>2927150</v>
      </c>
      <c r="H13" s="162">
        <v>2895416</v>
      </c>
      <c r="I13" s="180">
        <f>IFERROR(H13/G13-1,"-")</f>
        <v>-1.0841261978374872E-2</v>
      </c>
      <c r="J13" s="163">
        <f t="shared" si="2"/>
        <v>4.5382967450205527</v>
      </c>
      <c r="K13" s="162">
        <f t="shared" si="3"/>
        <v>-31734</v>
      </c>
      <c r="L13" s="162">
        <f t="shared" si="4"/>
        <v>2372617</v>
      </c>
      <c r="M13" s="163">
        <f t="shared" si="0"/>
        <v>0.79626296938389374</v>
      </c>
      <c r="P13" s="161" t="s">
        <v>110</v>
      </c>
      <c r="Q13" s="162">
        <v>19266</v>
      </c>
      <c r="R13" s="162">
        <v>10894</v>
      </c>
      <c r="S13" s="162">
        <v>78604</v>
      </c>
      <c r="T13" s="162">
        <v>90894</v>
      </c>
      <c r="U13" s="162">
        <v>117013</v>
      </c>
      <c r="V13" s="162">
        <v>97731</v>
      </c>
      <c r="W13" s="180">
        <f>IFERROR(V13/U13-1,"-")</f>
        <v>-0.16478510934682467</v>
      </c>
      <c r="X13" s="161">
        <f t="shared" si="5"/>
        <v>-19282</v>
      </c>
      <c r="Y13" s="163">
        <f t="shared" si="1"/>
        <v>0.76293335623228908</v>
      </c>
    </row>
    <row r="14" spans="1:25" s="58" customFormat="1" x14ac:dyDescent="0.25">
      <c r="B14" s="165" t="s">
        <v>113</v>
      </c>
      <c r="C14" s="166">
        <v>358332</v>
      </c>
      <c r="D14" s="166">
        <v>79385</v>
      </c>
      <c r="E14" s="166">
        <v>1108237</v>
      </c>
      <c r="F14" s="166">
        <v>1263474</v>
      </c>
      <c r="G14" s="166">
        <v>1384240</v>
      </c>
      <c r="H14" s="166">
        <v>1379554</v>
      </c>
      <c r="I14" s="181">
        <f t="shared" ref="I14:I21" si="6">IFERROR(H14/G14-1,"-")</f>
        <v>-3.3852511125238571E-3</v>
      </c>
      <c r="J14" s="167">
        <f t="shared" si="2"/>
        <v>16.378018517352146</v>
      </c>
      <c r="K14" s="166">
        <f t="shared" si="3"/>
        <v>-4686</v>
      </c>
      <c r="L14" s="166">
        <f t="shared" si="4"/>
        <v>1300169</v>
      </c>
      <c r="M14" s="167">
        <f t="shared" si="0"/>
        <v>0.37938857990196512</v>
      </c>
      <c r="P14" s="165" t="s">
        <v>113</v>
      </c>
      <c r="Q14" s="166">
        <v>7375</v>
      </c>
      <c r="R14" s="166">
        <v>965</v>
      </c>
      <c r="S14" s="166">
        <v>37469</v>
      </c>
      <c r="T14" s="166">
        <v>34371</v>
      </c>
      <c r="U14" s="166">
        <v>51125</v>
      </c>
      <c r="V14" s="166">
        <v>50691</v>
      </c>
      <c r="W14" s="181">
        <f t="shared" ref="W14:W21" si="7">IFERROR(V14/U14-1,"-")</f>
        <v>-8.488997555012201E-3</v>
      </c>
      <c r="X14" s="165">
        <f t="shared" si="5"/>
        <v>-434</v>
      </c>
      <c r="Y14" s="167">
        <f t="shared" si="1"/>
        <v>0.39571737484289493</v>
      </c>
    </row>
    <row r="15" spans="1:25" x14ac:dyDescent="0.25">
      <c r="A15" s="1"/>
      <c r="B15" s="165" t="s">
        <v>116</v>
      </c>
      <c r="C15" s="166">
        <v>120099</v>
      </c>
      <c r="D15" s="166">
        <v>75557</v>
      </c>
      <c r="E15" s="166">
        <v>238248</v>
      </c>
      <c r="F15" s="166">
        <v>272331</v>
      </c>
      <c r="G15" s="166">
        <v>285987</v>
      </c>
      <c r="H15" s="166">
        <v>280286</v>
      </c>
      <c r="I15" s="181">
        <f t="shared" si="6"/>
        <v>-1.9934472545954929E-2</v>
      </c>
      <c r="J15" s="167">
        <f t="shared" si="2"/>
        <v>2.7095967282978415</v>
      </c>
      <c r="K15" s="166">
        <f t="shared" si="3"/>
        <v>-5701</v>
      </c>
      <c r="L15" s="166">
        <f t="shared" si="4"/>
        <v>204729</v>
      </c>
      <c r="M15" s="167">
        <f t="shared" si="0"/>
        <v>7.7080931595575233E-2</v>
      </c>
      <c r="P15" s="165" t="s">
        <v>116</v>
      </c>
      <c r="Q15" s="166">
        <v>2348</v>
      </c>
      <c r="R15" s="166">
        <v>1349</v>
      </c>
      <c r="S15" s="166">
        <v>5739</v>
      </c>
      <c r="T15" s="166">
        <v>6410</v>
      </c>
      <c r="U15" s="166">
        <v>6559</v>
      </c>
      <c r="V15" s="166">
        <v>6671</v>
      </c>
      <c r="W15" s="181">
        <f t="shared" si="7"/>
        <v>1.7075773745997891E-2</v>
      </c>
      <c r="X15" s="165">
        <f t="shared" si="5"/>
        <v>112</v>
      </c>
      <c r="Y15" s="167">
        <f t="shared" si="1"/>
        <v>5.2076909265489975E-2</v>
      </c>
    </row>
    <row r="16" spans="1:25" x14ac:dyDescent="0.25">
      <c r="A16" s="1"/>
      <c r="B16" s="165" t="s">
        <v>119</v>
      </c>
      <c r="C16" s="166">
        <v>44488</v>
      </c>
      <c r="D16" s="166">
        <v>71340</v>
      </c>
      <c r="E16" s="166">
        <v>129000</v>
      </c>
      <c r="F16" s="166">
        <v>145584</v>
      </c>
      <c r="G16" s="166">
        <v>158873</v>
      </c>
      <c r="H16" s="166">
        <v>152886</v>
      </c>
      <c r="I16" s="181">
        <f t="shared" si="6"/>
        <v>-3.7684187999219465E-2</v>
      </c>
      <c r="J16" s="167">
        <f t="shared" si="2"/>
        <v>1.1430613961312028</v>
      </c>
      <c r="K16" s="166">
        <f t="shared" si="3"/>
        <v>-5987</v>
      </c>
      <c r="L16" s="166">
        <f t="shared" si="4"/>
        <v>81546</v>
      </c>
      <c r="M16" s="167">
        <f t="shared" si="0"/>
        <v>4.2044894528878052E-2</v>
      </c>
      <c r="P16" s="165" t="s">
        <v>119</v>
      </c>
      <c r="Q16" s="166">
        <v>2495</v>
      </c>
      <c r="R16" s="166">
        <v>2333</v>
      </c>
      <c r="S16" s="166">
        <v>9871</v>
      </c>
      <c r="T16" s="166">
        <v>10557</v>
      </c>
      <c r="U16" s="166">
        <v>12892</v>
      </c>
      <c r="V16" s="166">
        <v>6991</v>
      </c>
      <c r="W16" s="181">
        <f t="shared" si="7"/>
        <v>-0.45772572137759848</v>
      </c>
      <c r="X16" s="165">
        <f t="shared" si="5"/>
        <v>-5901</v>
      </c>
      <c r="Y16" s="167">
        <f t="shared" si="1"/>
        <v>5.4574977166098097E-2</v>
      </c>
    </row>
    <row r="17" spans="1:25" x14ac:dyDescent="0.25">
      <c r="A17" s="1"/>
      <c r="B17" s="165" t="s">
        <v>126</v>
      </c>
      <c r="C17" s="166">
        <v>35677</v>
      </c>
      <c r="D17" s="166">
        <v>30042</v>
      </c>
      <c r="E17" s="166">
        <v>119177</v>
      </c>
      <c r="F17" s="166">
        <v>108600</v>
      </c>
      <c r="G17" s="166">
        <v>116652</v>
      </c>
      <c r="H17" s="166">
        <v>107800</v>
      </c>
      <c r="I17" s="181">
        <f t="shared" si="6"/>
        <v>-7.5883825395192561E-2</v>
      </c>
      <c r="J17" s="167">
        <f t="shared" si="2"/>
        <v>2.5883096997536783</v>
      </c>
      <c r="K17" s="166">
        <f t="shared" si="3"/>
        <v>-8852</v>
      </c>
      <c r="L17" s="166">
        <f t="shared" si="4"/>
        <v>77758</v>
      </c>
      <c r="M17" s="167">
        <f t="shared" si="0"/>
        <v>2.9645877517974532E-2</v>
      </c>
      <c r="P17" s="165" t="s">
        <v>126</v>
      </c>
      <c r="Q17" s="166">
        <v>258</v>
      </c>
      <c r="R17" s="166">
        <v>584</v>
      </c>
      <c r="S17" s="166">
        <v>2050</v>
      </c>
      <c r="T17" s="166">
        <v>2578</v>
      </c>
      <c r="U17" s="166">
        <v>4233</v>
      </c>
      <c r="V17" s="166">
        <v>3517</v>
      </c>
      <c r="W17" s="181">
        <f t="shared" si="7"/>
        <v>-0.16914717694306636</v>
      </c>
      <c r="X17" s="165">
        <f t="shared" si="5"/>
        <v>-716</v>
      </c>
      <c r="Y17" s="167">
        <f t="shared" si="1"/>
        <v>2.7455327520121156E-2</v>
      </c>
    </row>
    <row r="18" spans="1:25" x14ac:dyDescent="0.25">
      <c r="A18" s="1"/>
      <c r="B18" s="165" t="s">
        <v>122</v>
      </c>
      <c r="C18" s="166">
        <v>39325</v>
      </c>
      <c r="D18" s="166">
        <v>33270</v>
      </c>
      <c r="E18" s="166">
        <v>95518</v>
      </c>
      <c r="F18" s="166">
        <v>97831</v>
      </c>
      <c r="G18" s="166">
        <v>103939</v>
      </c>
      <c r="H18" s="166">
        <v>93713</v>
      </c>
      <c r="I18" s="181">
        <f t="shared" si="6"/>
        <v>-9.8384629446117478E-2</v>
      </c>
      <c r="J18" s="167">
        <f t="shared" si="2"/>
        <v>1.8167418094379322</v>
      </c>
      <c r="K18" s="166">
        <f t="shared" si="3"/>
        <v>-10226</v>
      </c>
      <c r="L18" s="166">
        <f t="shared" si="4"/>
        <v>60443</v>
      </c>
      <c r="M18" s="167">
        <f t="shared" si="0"/>
        <v>2.5771837846400254E-2</v>
      </c>
      <c r="P18" s="165" t="s">
        <v>122</v>
      </c>
      <c r="Q18" s="166">
        <v>622</v>
      </c>
      <c r="R18" s="166">
        <v>688</v>
      </c>
      <c r="S18" s="166">
        <v>2043</v>
      </c>
      <c r="T18" s="166">
        <v>2155</v>
      </c>
      <c r="U18" s="166">
        <v>2874</v>
      </c>
      <c r="V18" s="166">
        <v>1905</v>
      </c>
      <c r="W18" s="181">
        <f t="shared" si="7"/>
        <v>-0.33716075156576197</v>
      </c>
      <c r="X18" s="165">
        <f t="shared" si="5"/>
        <v>-969</v>
      </c>
      <c r="Y18" s="167">
        <f t="shared" si="1"/>
        <v>1.4871310470807735E-2</v>
      </c>
    </row>
    <row r="19" spans="1:25" x14ac:dyDescent="0.25">
      <c r="A19" s="164" t="s">
        <v>147</v>
      </c>
      <c r="B19" s="165" t="s">
        <v>131</v>
      </c>
      <c r="C19" s="166">
        <v>28470</v>
      </c>
      <c r="D19" s="166">
        <v>2961</v>
      </c>
      <c r="E19" s="166">
        <v>36629</v>
      </c>
      <c r="F19" s="166">
        <v>45110</v>
      </c>
      <c r="G19" s="166">
        <v>40753</v>
      </c>
      <c r="H19" s="166">
        <v>39737</v>
      </c>
      <c r="I19" s="181">
        <f t="shared" si="6"/>
        <v>-2.4930679949942358E-2</v>
      </c>
      <c r="J19" s="167">
        <f t="shared" si="2"/>
        <v>12.420128335021952</v>
      </c>
      <c r="K19" s="166">
        <f t="shared" si="3"/>
        <v>-1016</v>
      </c>
      <c r="L19" s="166">
        <f t="shared" si="4"/>
        <v>36776</v>
      </c>
      <c r="M19" s="167">
        <f t="shared" si="0"/>
        <v>1.0927998468754675E-2</v>
      </c>
      <c r="P19" s="165" t="s">
        <v>131</v>
      </c>
      <c r="Q19" s="166">
        <v>664</v>
      </c>
      <c r="R19" s="166">
        <v>1</v>
      </c>
      <c r="S19" s="166">
        <v>1055</v>
      </c>
      <c r="T19" s="166">
        <v>3235</v>
      </c>
      <c r="U19" s="166">
        <v>2216</v>
      </c>
      <c r="V19" s="166">
        <v>1548</v>
      </c>
      <c r="W19" s="181">
        <f t="shared" si="7"/>
        <v>-0.30144404332129959</v>
      </c>
      <c r="X19" s="165">
        <f t="shared" si="5"/>
        <v>-668</v>
      </c>
      <c r="Y19" s="167">
        <f t="shared" si="1"/>
        <v>1.2084403469191797E-2</v>
      </c>
    </row>
    <row r="20" spans="1:25" x14ac:dyDescent="0.25">
      <c r="A20" s="169" t="s">
        <v>148</v>
      </c>
      <c r="B20" s="165" t="s">
        <v>134</v>
      </c>
      <c r="C20" s="166">
        <v>40279</v>
      </c>
      <c r="D20" s="166">
        <v>3022</v>
      </c>
      <c r="E20" s="166">
        <v>27370</v>
      </c>
      <c r="F20" s="166">
        <v>40524</v>
      </c>
      <c r="G20" s="166">
        <v>41335</v>
      </c>
      <c r="H20" s="166">
        <v>33145</v>
      </c>
      <c r="I20" s="181">
        <f t="shared" si="6"/>
        <v>-0.19813717188823032</v>
      </c>
      <c r="J20" s="167">
        <f t="shared" si="2"/>
        <v>9.9679020516214436</v>
      </c>
      <c r="K20" s="166">
        <f t="shared" si="3"/>
        <v>-8190</v>
      </c>
      <c r="L20" s="166">
        <f t="shared" si="4"/>
        <v>30123</v>
      </c>
      <c r="M20" s="167">
        <f t="shared" si="0"/>
        <v>9.1151448082863254E-3</v>
      </c>
      <c r="P20" s="165" t="s">
        <v>134</v>
      </c>
      <c r="Q20" s="166">
        <v>788</v>
      </c>
      <c r="R20" s="166">
        <v>0</v>
      </c>
      <c r="S20" s="166">
        <v>435</v>
      </c>
      <c r="T20" s="166">
        <v>972</v>
      </c>
      <c r="U20" s="166">
        <v>1641</v>
      </c>
      <c r="V20" s="166">
        <v>1907</v>
      </c>
      <c r="W20" s="181">
        <f t="shared" si="7"/>
        <v>0.16209628275441812</v>
      </c>
      <c r="X20" s="165">
        <f t="shared" si="5"/>
        <v>266</v>
      </c>
      <c r="Y20" s="167">
        <f t="shared" si="1"/>
        <v>1.4886923395186536E-2</v>
      </c>
    </row>
    <row r="21" spans="1:25" x14ac:dyDescent="0.25">
      <c r="B21" s="170" t="s">
        <v>148</v>
      </c>
      <c r="C21" s="171">
        <f t="shared" ref="C21" si="8">C13-SUM(C14:C20)</f>
        <v>252205</v>
      </c>
      <c r="D21" s="171">
        <f t="shared" ref="D21:E21" si="9">D13-SUM(D14:D20)</f>
        <v>227222</v>
      </c>
      <c r="E21" s="171">
        <f t="shared" si="9"/>
        <v>640951</v>
      </c>
      <c r="F21" s="171">
        <f t="shared" ref="F21:H21" si="10">F13-SUM(F14:F20)</f>
        <v>723164</v>
      </c>
      <c r="G21" s="171">
        <f t="shared" si="10"/>
        <v>795371</v>
      </c>
      <c r="H21" s="171">
        <f t="shared" si="10"/>
        <v>808295</v>
      </c>
      <c r="I21" s="182">
        <f t="shared" si="6"/>
        <v>1.6249020897166178E-2</v>
      </c>
      <c r="J21" s="172">
        <f t="shared" si="2"/>
        <v>2.557291987571626</v>
      </c>
      <c r="K21" s="171">
        <f>H21-G21</f>
        <v>12924</v>
      </c>
      <c r="L21" s="171">
        <f t="shared" si="4"/>
        <v>581073</v>
      </c>
      <c r="M21" s="172">
        <f t="shared" si="0"/>
        <v>0.2222877047160596</v>
      </c>
      <c r="P21" s="170" t="s">
        <v>148</v>
      </c>
      <c r="Q21" s="171">
        <f t="shared" ref="Q21:V21" si="11">Q13-SUM(Q14:Q20)</f>
        <v>4716</v>
      </c>
      <c r="R21" s="171">
        <f t="shared" si="11"/>
        <v>4974</v>
      </c>
      <c r="S21" s="171">
        <f t="shared" si="11"/>
        <v>19942</v>
      </c>
      <c r="T21" s="171">
        <f t="shared" si="11"/>
        <v>30616</v>
      </c>
      <c r="U21" s="171">
        <f t="shared" si="11"/>
        <v>35473</v>
      </c>
      <c r="V21" s="171">
        <f t="shared" si="11"/>
        <v>24501</v>
      </c>
      <c r="W21" s="182">
        <f t="shared" si="7"/>
        <v>-0.30930566910044255</v>
      </c>
      <c r="X21" s="170">
        <f>V21-U21</f>
        <v>-10972</v>
      </c>
      <c r="Y21" s="172">
        <f t="shared" si="1"/>
        <v>0.19126613010249885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396965</v>
      </c>
      <c r="D23" s="178">
        <v>400181</v>
      </c>
      <c r="E23" s="178">
        <v>1157727</v>
      </c>
      <c r="F23" s="178">
        <v>1246990</v>
      </c>
      <c r="G23" s="178">
        <v>1301111</v>
      </c>
      <c r="H23" s="178">
        <v>1237425</v>
      </c>
      <c r="I23" s="179">
        <f>IFERROR(H23/G23-1,"-")</f>
        <v>-4.8947399568522565E-2</v>
      </c>
      <c r="J23" s="179">
        <f>IFERROR(H23/D23-1,"-")</f>
        <v>2.0921632961085108</v>
      </c>
      <c r="K23" s="178">
        <f>H23-G23</f>
        <v>-63686</v>
      </c>
      <c r="L23" s="178">
        <f>H23-D23</f>
        <v>837244</v>
      </c>
      <c r="M23" s="179">
        <f t="shared" ref="M23:M35" si="12">H23/H$9</f>
        <v>0.34030194793765894</v>
      </c>
    </row>
    <row r="24" spans="1:25" x14ac:dyDescent="0.25">
      <c r="B24" s="161" t="s">
        <v>100</v>
      </c>
      <c r="C24" s="162">
        <v>51841</v>
      </c>
      <c r="D24" s="162">
        <v>181377</v>
      </c>
      <c r="E24" s="162">
        <v>152312</v>
      </c>
      <c r="F24" s="162">
        <v>130902</v>
      </c>
      <c r="G24" s="162">
        <v>116116</v>
      </c>
      <c r="H24" s="162">
        <v>105730</v>
      </c>
      <c r="I24" s="180">
        <f>IFERROR(H24/G24-1,"-")</f>
        <v>-8.9445037720899845E-2</v>
      </c>
      <c r="J24" s="163">
        <f t="shared" ref="J24:J35" si="13">IFERROR(H24/D24-1,"-")</f>
        <v>-0.41707052162071268</v>
      </c>
      <c r="K24" s="162">
        <f t="shared" ref="K24:K34" si="14">H24-G24</f>
        <v>-10386</v>
      </c>
      <c r="L24" s="162">
        <f t="shared" ref="L24:L35" si="15">H24-D24</f>
        <v>-75647</v>
      </c>
      <c r="M24" s="163">
        <f t="shared" si="12"/>
        <v>2.9076610667675765E-2</v>
      </c>
    </row>
    <row r="25" spans="1:25" x14ac:dyDescent="0.25">
      <c r="B25" s="165" t="s">
        <v>106</v>
      </c>
      <c r="C25" s="166">
        <v>27555</v>
      </c>
      <c r="D25" s="166">
        <v>98392</v>
      </c>
      <c r="E25" s="166">
        <v>66043</v>
      </c>
      <c r="F25" s="166">
        <v>56179</v>
      </c>
      <c r="G25" s="166">
        <v>44950</v>
      </c>
      <c r="H25" s="166">
        <v>48883</v>
      </c>
      <c r="I25" s="181">
        <f>IFERROR(H25/G25-1,"-")</f>
        <v>8.7497219132369297E-2</v>
      </c>
      <c r="J25" s="167">
        <f t="shared" si="13"/>
        <v>-0.50318115293926335</v>
      </c>
      <c r="K25" s="166">
        <f t="shared" si="14"/>
        <v>3933</v>
      </c>
      <c r="L25" s="166">
        <f t="shared" si="15"/>
        <v>-49509</v>
      </c>
      <c r="M25" s="167">
        <f t="shared" si="12"/>
        <v>1.3443222919398415E-2</v>
      </c>
    </row>
    <row r="26" spans="1:25" x14ac:dyDescent="0.25">
      <c r="B26" s="165" t="s">
        <v>103</v>
      </c>
      <c r="C26" s="166">
        <v>24286</v>
      </c>
      <c r="D26" s="166">
        <v>82985</v>
      </c>
      <c r="E26" s="166">
        <v>86269</v>
      </c>
      <c r="F26" s="166">
        <v>74723</v>
      </c>
      <c r="G26" s="166">
        <v>71166</v>
      </c>
      <c r="H26" s="166">
        <v>56847</v>
      </c>
      <c r="I26" s="181">
        <f>IFERROR(H26/G26-1,"-")</f>
        <v>-0.20120563190287499</v>
      </c>
      <c r="J26" s="167">
        <f t="shared" si="13"/>
        <v>-0.31497258540700124</v>
      </c>
      <c r="K26" s="166">
        <f t="shared" si="14"/>
        <v>-14319</v>
      </c>
      <c r="L26" s="166">
        <f t="shared" si="15"/>
        <v>-26138</v>
      </c>
      <c r="M26" s="167">
        <f t="shared" si="12"/>
        <v>1.5633387748277348E-2</v>
      </c>
    </row>
    <row r="27" spans="1:25" x14ac:dyDescent="0.25">
      <c r="B27" s="161" t="s">
        <v>110</v>
      </c>
      <c r="C27" s="162">
        <v>345124</v>
      </c>
      <c r="D27" s="162">
        <v>218804</v>
      </c>
      <c r="E27" s="162">
        <v>1005415</v>
      </c>
      <c r="F27" s="162">
        <v>1116088</v>
      </c>
      <c r="G27" s="162">
        <v>1184995</v>
      </c>
      <c r="H27" s="162">
        <v>1131695</v>
      </c>
      <c r="I27" s="180">
        <f>IFERROR(H27/G27-1,"-")</f>
        <v>-4.4979092738787974E-2</v>
      </c>
      <c r="J27" s="163">
        <f t="shared" si="13"/>
        <v>4.1721860660682619</v>
      </c>
      <c r="K27" s="162">
        <f t="shared" si="14"/>
        <v>-53300</v>
      </c>
      <c r="L27" s="162">
        <f t="shared" si="15"/>
        <v>912891</v>
      </c>
      <c r="M27" s="163">
        <f t="shared" si="12"/>
        <v>0.31122533726998319</v>
      </c>
    </row>
    <row r="28" spans="1:25" x14ac:dyDescent="0.25">
      <c r="B28" s="165" t="s">
        <v>113</v>
      </c>
      <c r="C28" s="166">
        <v>152000</v>
      </c>
      <c r="D28" s="166">
        <v>39807</v>
      </c>
      <c r="E28" s="166">
        <v>506626</v>
      </c>
      <c r="F28" s="166">
        <v>576041</v>
      </c>
      <c r="G28" s="166">
        <v>620558</v>
      </c>
      <c r="H28" s="166">
        <v>601016</v>
      </c>
      <c r="I28" s="181">
        <f t="shared" ref="I28:I35" si="16">IFERROR(H28/G28-1,"-")</f>
        <v>-3.1491012927075346E-2</v>
      </c>
      <c r="J28" s="167">
        <f t="shared" si="13"/>
        <v>14.098249051674328</v>
      </c>
      <c r="K28" s="166">
        <f t="shared" si="14"/>
        <v>-19542</v>
      </c>
      <c r="L28" s="166">
        <f t="shared" si="15"/>
        <v>561209</v>
      </c>
      <c r="M28" s="167">
        <f t="shared" si="12"/>
        <v>0.16528429241505549</v>
      </c>
    </row>
    <row r="29" spans="1:25" x14ac:dyDescent="0.25">
      <c r="B29" s="165" t="s">
        <v>116</v>
      </c>
      <c r="C29" s="166">
        <v>44451</v>
      </c>
      <c r="D29" s="166">
        <v>37559</v>
      </c>
      <c r="E29" s="166">
        <v>107997</v>
      </c>
      <c r="F29" s="166">
        <v>117774</v>
      </c>
      <c r="G29" s="166">
        <v>119692</v>
      </c>
      <c r="H29" s="166">
        <v>110929</v>
      </c>
      <c r="I29" s="181">
        <f t="shared" si="16"/>
        <v>-7.321291314373557E-2</v>
      </c>
      <c r="J29" s="167">
        <f t="shared" si="13"/>
        <v>1.953459889773423</v>
      </c>
      <c r="K29" s="166">
        <f t="shared" si="14"/>
        <v>-8763</v>
      </c>
      <c r="L29" s="166">
        <f t="shared" si="15"/>
        <v>73370</v>
      </c>
      <c r="M29" s="167">
        <f t="shared" si="12"/>
        <v>3.0506377988788469E-2</v>
      </c>
    </row>
    <row r="30" spans="1:25" x14ac:dyDescent="0.25">
      <c r="B30" s="165" t="s">
        <v>119</v>
      </c>
      <c r="C30" s="166">
        <v>14938</v>
      </c>
      <c r="D30" s="166">
        <v>25119</v>
      </c>
      <c r="E30" s="166">
        <v>42689</v>
      </c>
      <c r="F30" s="166">
        <v>44366</v>
      </c>
      <c r="G30" s="166">
        <v>41894</v>
      </c>
      <c r="H30" s="166">
        <v>36062</v>
      </c>
      <c r="I30" s="181">
        <f t="shared" si="16"/>
        <v>-0.13920847854107987</v>
      </c>
      <c r="J30" s="167">
        <f t="shared" si="13"/>
        <v>0.43564632350013932</v>
      </c>
      <c r="K30" s="166">
        <f t="shared" si="14"/>
        <v>-5832</v>
      </c>
      <c r="L30" s="166">
        <f t="shared" si="15"/>
        <v>10943</v>
      </c>
      <c r="M30" s="167">
        <f t="shared" si="12"/>
        <v>9.9173435533691789E-3</v>
      </c>
    </row>
    <row r="31" spans="1:25" x14ac:dyDescent="0.25">
      <c r="B31" s="165" t="s">
        <v>126</v>
      </c>
      <c r="C31" s="166">
        <v>14996</v>
      </c>
      <c r="D31" s="166">
        <v>14095</v>
      </c>
      <c r="E31" s="166">
        <v>54410</v>
      </c>
      <c r="F31" s="166">
        <v>48229</v>
      </c>
      <c r="G31" s="166">
        <v>48668</v>
      </c>
      <c r="H31" s="166">
        <v>44900</v>
      </c>
      <c r="I31" s="181">
        <f t="shared" si="16"/>
        <v>-7.7422536368866646E-2</v>
      </c>
      <c r="J31" s="167">
        <f t="shared" si="13"/>
        <v>2.1855267825470026</v>
      </c>
      <c r="K31" s="166">
        <f t="shared" si="14"/>
        <v>-3768</v>
      </c>
      <c r="L31" s="166">
        <f t="shared" si="15"/>
        <v>30805</v>
      </c>
      <c r="M31" s="167">
        <f t="shared" si="12"/>
        <v>1.2347865496818706E-2</v>
      </c>
    </row>
    <row r="32" spans="1:25" x14ac:dyDescent="0.25">
      <c r="B32" s="165" t="s">
        <v>122</v>
      </c>
      <c r="C32" s="166">
        <v>18569</v>
      </c>
      <c r="D32" s="166">
        <v>18773</v>
      </c>
      <c r="E32" s="166">
        <v>55115</v>
      </c>
      <c r="F32" s="166">
        <v>51973</v>
      </c>
      <c r="G32" s="166">
        <v>53658</v>
      </c>
      <c r="H32" s="166">
        <v>49261</v>
      </c>
      <c r="I32" s="181">
        <f t="shared" si="16"/>
        <v>-8.1944910358194512E-2</v>
      </c>
      <c r="J32" s="167">
        <f t="shared" si="13"/>
        <v>1.6240345176583393</v>
      </c>
      <c r="K32" s="166">
        <f t="shared" si="14"/>
        <v>-4397</v>
      </c>
      <c r="L32" s="166">
        <f t="shared" si="15"/>
        <v>30488</v>
      </c>
      <c r="M32" s="167">
        <f t="shared" si="12"/>
        <v>1.3547175996409493E-2</v>
      </c>
    </row>
    <row r="33" spans="2:13" x14ac:dyDescent="0.25">
      <c r="B33" s="165" t="s">
        <v>131</v>
      </c>
      <c r="C33" s="166">
        <v>11528</v>
      </c>
      <c r="D33" s="166">
        <v>514</v>
      </c>
      <c r="E33" s="166">
        <v>14081</v>
      </c>
      <c r="F33" s="166">
        <v>16400</v>
      </c>
      <c r="G33" s="166">
        <v>15469</v>
      </c>
      <c r="H33" s="166">
        <v>14116</v>
      </c>
      <c r="I33" s="181">
        <f t="shared" si="16"/>
        <v>-8.746525308681885E-2</v>
      </c>
      <c r="J33" s="167">
        <f t="shared" si="13"/>
        <v>26.463035019455251</v>
      </c>
      <c r="K33" s="166">
        <f t="shared" si="14"/>
        <v>-1353</v>
      </c>
      <c r="L33" s="166">
        <f t="shared" si="15"/>
        <v>13602</v>
      </c>
      <c r="M33" s="167">
        <f t="shared" si="12"/>
        <v>3.882014907641266E-3</v>
      </c>
    </row>
    <row r="34" spans="2:13" x14ac:dyDescent="0.25">
      <c r="B34" s="165" t="s">
        <v>134</v>
      </c>
      <c r="C34" s="166">
        <v>12830</v>
      </c>
      <c r="D34" s="166">
        <v>481</v>
      </c>
      <c r="E34" s="166">
        <v>8474</v>
      </c>
      <c r="F34" s="166">
        <v>14436</v>
      </c>
      <c r="G34" s="166">
        <v>13798</v>
      </c>
      <c r="H34" s="166">
        <v>11112</v>
      </c>
      <c r="I34" s="181">
        <f t="shared" si="16"/>
        <v>-0.1946658936077692</v>
      </c>
      <c r="J34" s="167">
        <f t="shared" si="13"/>
        <v>22.101871101871101</v>
      </c>
      <c r="K34" s="166">
        <f t="shared" si="14"/>
        <v>-2686</v>
      </c>
      <c r="L34" s="166">
        <f t="shared" si="15"/>
        <v>10631</v>
      </c>
      <c r="M34" s="167">
        <f t="shared" si="12"/>
        <v>3.0558904543574491E-3</v>
      </c>
    </row>
    <row r="35" spans="2:13" x14ac:dyDescent="0.25">
      <c r="B35" s="170" t="s">
        <v>148</v>
      </c>
      <c r="C35" s="171">
        <f t="shared" ref="C35" si="17">C27-SUM(C28:C34)</f>
        <v>75812</v>
      </c>
      <c r="D35" s="171">
        <f t="shared" ref="D35:E35" si="18">D27-SUM(D28:D34)</f>
        <v>82456</v>
      </c>
      <c r="E35" s="171">
        <f t="shared" si="18"/>
        <v>216023</v>
      </c>
      <c r="F35" s="171">
        <f t="shared" ref="F35:H35" si="19">F27-SUM(F28:F34)</f>
        <v>246869</v>
      </c>
      <c r="G35" s="171">
        <f t="shared" si="19"/>
        <v>271258</v>
      </c>
      <c r="H35" s="171">
        <f t="shared" si="19"/>
        <v>264299</v>
      </c>
      <c r="I35" s="182">
        <f t="shared" si="16"/>
        <v>-2.5654542907490252E-2</v>
      </c>
      <c r="J35" s="172">
        <f t="shared" si="13"/>
        <v>2.205333753759581</v>
      </c>
      <c r="K35" s="171">
        <f>H35-G35</f>
        <v>-6959</v>
      </c>
      <c r="L35" s="171">
        <f t="shared" si="15"/>
        <v>181843</v>
      </c>
      <c r="M35" s="172">
        <f t="shared" si="12"/>
        <v>7.2684376457543137E-2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280080</v>
      </c>
      <c r="D37" s="178">
        <v>176500</v>
      </c>
      <c r="E37" s="178">
        <v>810745</v>
      </c>
      <c r="F37" s="178">
        <v>867527</v>
      </c>
      <c r="G37" s="178">
        <v>922227</v>
      </c>
      <c r="H37" s="178">
        <v>945846</v>
      </c>
      <c r="I37" s="179">
        <f>IFERROR(H37/G37-1,"-")</f>
        <v>2.5610831172802273E-2</v>
      </c>
      <c r="J37" s="179">
        <f>IFERROR(H37/D37-1,"-")</f>
        <v>4.3589008498583572</v>
      </c>
      <c r="K37" s="178">
        <f>H37-G37</f>
        <v>23619</v>
      </c>
      <c r="L37" s="178">
        <f>H37-D37</f>
        <v>769346</v>
      </c>
      <c r="M37" s="179">
        <f t="shared" ref="M37:M49" si="20">H37/H$9</f>
        <v>0.26011534941434267</v>
      </c>
    </row>
    <row r="38" spans="2:13" x14ac:dyDescent="0.25">
      <c r="B38" s="161" t="s">
        <v>100</v>
      </c>
      <c r="C38" s="162">
        <v>27117</v>
      </c>
      <c r="D38" s="162">
        <v>53696</v>
      </c>
      <c r="E38" s="162">
        <v>89466</v>
      </c>
      <c r="F38" s="162">
        <v>83652</v>
      </c>
      <c r="G38" s="162">
        <v>80352</v>
      </c>
      <c r="H38" s="162">
        <v>81062</v>
      </c>
      <c r="I38" s="180">
        <f>IFERROR(H38/G38-1,"-")</f>
        <v>8.8361210673038038E-3</v>
      </c>
      <c r="J38" s="163">
        <f t="shared" ref="J38:J49" si="21">IFERROR(H38/D38-1,"-")</f>
        <v>0.5096469010727056</v>
      </c>
      <c r="K38" s="162">
        <f t="shared" ref="K38:K48" si="22">H38-G38</f>
        <v>710</v>
      </c>
      <c r="L38" s="162">
        <f t="shared" ref="L38:L49" si="23">H38-D38</f>
        <v>27366</v>
      </c>
      <c r="M38" s="163">
        <f t="shared" si="20"/>
        <v>2.2292709864211981E-2</v>
      </c>
    </row>
    <row r="39" spans="2:13" x14ac:dyDescent="0.25">
      <c r="B39" s="165" t="s">
        <v>106</v>
      </c>
      <c r="C39" s="166">
        <v>12043</v>
      </c>
      <c r="D39" s="166">
        <v>33031</v>
      </c>
      <c r="E39" s="166">
        <v>37477</v>
      </c>
      <c r="F39" s="166">
        <v>37381</v>
      </c>
      <c r="G39" s="166">
        <v>36773</v>
      </c>
      <c r="H39" s="166">
        <v>35294</v>
      </c>
      <c r="I39" s="181">
        <f>IFERROR(H39/G39-1,"-")</f>
        <v>-4.0219726429717495E-2</v>
      </c>
      <c r="J39" s="167">
        <f t="shared" si="21"/>
        <v>6.8511398383336974E-2</v>
      </c>
      <c r="K39" s="166">
        <f t="shared" si="22"/>
        <v>-1479</v>
      </c>
      <c r="L39" s="166">
        <f t="shared" si="23"/>
        <v>2263</v>
      </c>
      <c r="M39" s="167">
        <f t="shared" si="20"/>
        <v>9.7061373016641295E-3</v>
      </c>
    </row>
    <row r="40" spans="2:13" x14ac:dyDescent="0.25">
      <c r="B40" s="165" t="s">
        <v>103</v>
      </c>
      <c r="C40" s="166">
        <v>15074</v>
      </c>
      <c r="D40" s="166">
        <v>20665</v>
      </c>
      <c r="E40" s="166">
        <v>51989</v>
      </c>
      <c r="F40" s="166">
        <v>46271</v>
      </c>
      <c r="G40" s="166">
        <v>43579</v>
      </c>
      <c r="H40" s="166">
        <v>45768</v>
      </c>
      <c r="I40" s="181">
        <f>IFERROR(H40/G40-1,"-")</f>
        <v>5.0230615663507727E-2</v>
      </c>
      <c r="J40" s="167">
        <f t="shared" si="21"/>
        <v>1.214759254778611</v>
      </c>
      <c r="K40" s="166">
        <f t="shared" si="22"/>
        <v>2189</v>
      </c>
      <c r="L40" s="166">
        <f t="shared" si="23"/>
        <v>25103</v>
      </c>
      <c r="M40" s="167">
        <f t="shared" si="20"/>
        <v>1.2586572562547851E-2</v>
      </c>
    </row>
    <row r="41" spans="2:13" x14ac:dyDescent="0.25">
      <c r="B41" s="161" t="s">
        <v>110</v>
      </c>
      <c r="C41" s="162">
        <v>252963</v>
      </c>
      <c r="D41" s="162">
        <v>122804</v>
      </c>
      <c r="E41" s="162">
        <v>721279</v>
      </c>
      <c r="F41" s="162">
        <v>783875</v>
      </c>
      <c r="G41" s="162">
        <v>841875</v>
      </c>
      <c r="H41" s="162">
        <v>864784</v>
      </c>
      <c r="I41" s="180">
        <f>IFERROR(H41/G41-1,"-")</f>
        <v>2.7211878247958454E-2</v>
      </c>
      <c r="J41" s="163">
        <f t="shared" si="21"/>
        <v>6.041985603074818</v>
      </c>
      <c r="K41" s="162">
        <f t="shared" si="22"/>
        <v>22909</v>
      </c>
      <c r="L41" s="162">
        <f t="shared" si="23"/>
        <v>741980</v>
      </c>
      <c r="M41" s="163">
        <f t="shared" si="20"/>
        <v>0.23782263955013069</v>
      </c>
    </row>
    <row r="42" spans="2:13" x14ac:dyDescent="0.25">
      <c r="B42" s="165" t="s">
        <v>113</v>
      </c>
      <c r="C42" s="166">
        <v>112269</v>
      </c>
      <c r="D42" s="166">
        <v>21654</v>
      </c>
      <c r="E42" s="166">
        <v>372000</v>
      </c>
      <c r="F42" s="166">
        <v>414624</v>
      </c>
      <c r="G42" s="166">
        <v>456197</v>
      </c>
      <c r="H42" s="166">
        <v>463627</v>
      </c>
      <c r="I42" s="181">
        <f t="shared" ref="I42:I49" si="24">IFERROR(H42/G42-1,"-")</f>
        <v>1.628682345565613E-2</v>
      </c>
      <c r="J42" s="167">
        <f t="shared" si="21"/>
        <v>20.4106862473446</v>
      </c>
      <c r="K42" s="166">
        <f t="shared" si="22"/>
        <v>7430</v>
      </c>
      <c r="L42" s="166">
        <f t="shared" si="23"/>
        <v>441973</v>
      </c>
      <c r="M42" s="167">
        <f t="shared" si="20"/>
        <v>0.12750119903549145</v>
      </c>
    </row>
    <row r="43" spans="2:13" x14ac:dyDescent="0.25">
      <c r="B43" s="165" t="s">
        <v>116</v>
      </c>
      <c r="C43" s="166">
        <v>12836</v>
      </c>
      <c r="D43" s="166">
        <v>6585</v>
      </c>
      <c r="E43" s="166">
        <v>23718</v>
      </c>
      <c r="F43" s="166">
        <v>28477</v>
      </c>
      <c r="G43" s="166">
        <v>27922</v>
      </c>
      <c r="H43" s="166">
        <v>30591</v>
      </c>
      <c r="I43" s="181">
        <f t="shared" si="24"/>
        <v>9.5587708616861278E-2</v>
      </c>
      <c r="J43" s="167">
        <f t="shared" si="21"/>
        <v>3.6455580865603645</v>
      </c>
      <c r="K43" s="166">
        <f t="shared" si="22"/>
        <v>2669</v>
      </c>
      <c r="L43" s="166">
        <f t="shared" si="23"/>
        <v>24006</v>
      </c>
      <c r="M43" s="167">
        <f t="shared" si="20"/>
        <v>8.412774018110936E-3</v>
      </c>
    </row>
    <row r="44" spans="2:13" x14ac:dyDescent="0.25">
      <c r="B44" s="165" t="s">
        <v>119</v>
      </c>
      <c r="C44" s="166">
        <v>6753</v>
      </c>
      <c r="D44" s="166">
        <v>11303</v>
      </c>
      <c r="E44" s="166">
        <v>18022</v>
      </c>
      <c r="F44" s="166">
        <v>19870</v>
      </c>
      <c r="G44" s="166">
        <v>20175</v>
      </c>
      <c r="H44" s="166">
        <v>21786</v>
      </c>
      <c r="I44" s="181">
        <f t="shared" si="24"/>
        <v>7.9851301115241746E-2</v>
      </c>
      <c r="J44" s="167">
        <f t="shared" si="21"/>
        <v>0.92745288861364239</v>
      </c>
      <c r="K44" s="166">
        <f t="shared" si="22"/>
        <v>1611</v>
      </c>
      <c r="L44" s="166">
        <f t="shared" si="23"/>
        <v>10483</v>
      </c>
      <c r="M44" s="167">
        <f t="shared" si="20"/>
        <v>5.9913273432893616E-3</v>
      </c>
    </row>
    <row r="45" spans="2:13" x14ac:dyDescent="0.25">
      <c r="B45" s="165" t="s">
        <v>126</v>
      </c>
      <c r="C45" s="166">
        <v>11942</v>
      </c>
      <c r="D45" s="166">
        <v>10059</v>
      </c>
      <c r="E45" s="166">
        <v>40266</v>
      </c>
      <c r="F45" s="166">
        <v>36322</v>
      </c>
      <c r="G45" s="166">
        <v>38855</v>
      </c>
      <c r="H45" s="166">
        <v>35726</v>
      </c>
      <c r="I45" s="181">
        <f t="shared" si="24"/>
        <v>-8.0530176296486955E-2</v>
      </c>
      <c r="J45" s="167">
        <f t="shared" si="21"/>
        <v>2.5516452927726414</v>
      </c>
      <c r="K45" s="166">
        <f t="shared" si="22"/>
        <v>-3129</v>
      </c>
      <c r="L45" s="166">
        <f t="shared" si="23"/>
        <v>25667</v>
      </c>
      <c r="M45" s="167">
        <f t="shared" si="20"/>
        <v>9.8249408182482199E-3</v>
      </c>
    </row>
    <row r="46" spans="2:13" x14ac:dyDescent="0.25">
      <c r="B46" s="165" t="s">
        <v>122</v>
      </c>
      <c r="C46" s="166">
        <v>10520</v>
      </c>
      <c r="D46" s="166">
        <v>6905</v>
      </c>
      <c r="E46" s="166">
        <v>24068</v>
      </c>
      <c r="F46" s="166">
        <v>28121</v>
      </c>
      <c r="G46" s="166">
        <v>29784</v>
      </c>
      <c r="H46" s="166">
        <v>25885</v>
      </c>
      <c r="I46" s="181">
        <f t="shared" si="24"/>
        <v>-0.13090921300026859</v>
      </c>
      <c r="J46" s="167">
        <f t="shared" si="21"/>
        <v>2.7487328023171615</v>
      </c>
      <c r="K46" s="166">
        <f t="shared" si="22"/>
        <v>-3899</v>
      </c>
      <c r="L46" s="166">
        <f t="shared" si="23"/>
        <v>18980</v>
      </c>
      <c r="M46" s="167">
        <f t="shared" si="20"/>
        <v>7.1185857101370197E-3</v>
      </c>
    </row>
    <row r="47" spans="2:13" x14ac:dyDescent="0.25">
      <c r="B47" s="165" t="s">
        <v>131</v>
      </c>
      <c r="C47" s="166">
        <v>9596</v>
      </c>
      <c r="D47" s="166">
        <v>1779</v>
      </c>
      <c r="E47" s="166">
        <v>13881</v>
      </c>
      <c r="F47" s="166">
        <v>15316</v>
      </c>
      <c r="G47" s="166">
        <v>13979</v>
      </c>
      <c r="H47" s="166">
        <v>14415</v>
      </c>
      <c r="I47" s="181">
        <f t="shared" si="24"/>
        <v>3.118964160526505E-2</v>
      </c>
      <c r="J47" s="167">
        <f t="shared" si="21"/>
        <v>7.1028667790893767</v>
      </c>
      <c r="K47" s="166">
        <f t="shared" si="22"/>
        <v>436</v>
      </c>
      <c r="L47" s="166">
        <f t="shared" si="23"/>
        <v>12636</v>
      </c>
      <c r="M47" s="167">
        <f t="shared" si="20"/>
        <v>3.9642423415733102E-3</v>
      </c>
    </row>
    <row r="48" spans="2:13" x14ac:dyDescent="0.25">
      <c r="B48" s="165" t="s">
        <v>134</v>
      </c>
      <c r="C48" s="166">
        <v>15389</v>
      </c>
      <c r="D48" s="166">
        <v>1654</v>
      </c>
      <c r="E48" s="166">
        <v>11670</v>
      </c>
      <c r="F48" s="166">
        <v>14758</v>
      </c>
      <c r="G48" s="166">
        <v>14943</v>
      </c>
      <c r="H48" s="166">
        <v>11716</v>
      </c>
      <c r="I48" s="181">
        <f t="shared" si="24"/>
        <v>-0.21595395837515896</v>
      </c>
      <c r="J48" s="167">
        <f t="shared" si="21"/>
        <v>6.0834340991535667</v>
      </c>
      <c r="K48" s="166">
        <f t="shared" si="22"/>
        <v>-3227</v>
      </c>
      <c r="L48" s="166">
        <f t="shared" si="23"/>
        <v>10062</v>
      </c>
      <c r="M48" s="167">
        <f t="shared" si="20"/>
        <v>3.2219953710629834E-3</v>
      </c>
    </row>
    <row r="49" spans="2:13" x14ac:dyDescent="0.25">
      <c r="B49" s="170" t="s">
        <v>148</v>
      </c>
      <c r="C49" s="171">
        <f t="shared" ref="C49" si="25">C41-SUM(C42:C48)</f>
        <v>73658</v>
      </c>
      <c r="D49" s="171">
        <f t="shared" ref="D49:E49" si="26">D41-SUM(D42:D48)</f>
        <v>62865</v>
      </c>
      <c r="E49" s="171">
        <f t="shared" si="26"/>
        <v>217654</v>
      </c>
      <c r="F49" s="171">
        <f t="shared" ref="F49:H49" si="27">F41-SUM(F42:F48)</f>
        <v>226387</v>
      </c>
      <c r="G49" s="171">
        <f t="shared" si="27"/>
        <v>240020</v>
      </c>
      <c r="H49" s="171">
        <f t="shared" si="27"/>
        <v>261038</v>
      </c>
      <c r="I49" s="182">
        <f t="shared" si="24"/>
        <v>8.7567702691442317E-2</v>
      </c>
      <c r="J49" s="172">
        <f t="shared" si="21"/>
        <v>3.1523582279487794</v>
      </c>
      <c r="K49" s="171">
        <f>H49-G49</f>
        <v>21018</v>
      </c>
      <c r="L49" s="171">
        <f t="shared" si="23"/>
        <v>198173</v>
      </c>
      <c r="M49" s="172">
        <f t="shared" si="20"/>
        <v>7.1787574912217406E-2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11125</v>
      </c>
      <c r="D51" s="178">
        <v>9212</v>
      </c>
      <c r="E51" s="178">
        <v>22508</v>
      </c>
      <c r="F51" s="178">
        <v>33326</v>
      </c>
      <c r="G51" s="178">
        <v>28900</v>
      </c>
      <c r="H51" s="178">
        <v>27983</v>
      </c>
      <c r="I51" s="179">
        <f>IFERROR(H51/G51-1,"-")</f>
        <v>-3.1730103806228427E-2</v>
      </c>
      <c r="J51" s="179">
        <f>IFERROR(H51/D51-1,"-")</f>
        <v>2.0376682587928787</v>
      </c>
      <c r="K51" s="178">
        <f>H51-G51</f>
        <v>-917</v>
      </c>
      <c r="L51" s="178">
        <f>H51-D51</f>
        <v>18771</v>
      </c>
      <c r="M51" s="179">
        <f t="shared" ref="M51:M63" si="28">H51/H$9</f>
        <v>7.6955527883625354E-3</v>
      </c>
    </row>
    <row r="52" spans="2:13" x14ac:dyDescent="0.25">
      <c r="B52" s="161" t="s">
        <v>100</v>
      </c>
      <c r="C52" s="162">
        <v>2013</v>
      </c>
      <c r="D52" s="162">
        <v>3305</v>
      </c>
      <c r="E52" s="162">
        <v>3711</v>
      </c>
      <c r="F52" s="162">
        <v>14682</v>
      </c>
      <c r="G52" s="162">
        <v>7864</v>
      </c>
      <c r="H52" s="162">
        <v>5738</v>
      </c>
      <c r="I52" s="180">
        <f>IFERROR(H52/G52-1,"-")</f>
        <v>-0.27034587995930826</v>
      </c>
      <c r="J52" s="163">
        <f t="shared" ref="J52:J63" si="29">IFERROR(H52/D52-1,"-")</f>
        <v>0.7361573373676249</v>
      </c>
      <c r="K52" s="162">
        <f t="shared" ref="K52:K62" si="30">H52-G52</f>
        <v>-2126</v>
      </c>
      <c r="L52" s="162">
        <f t="shared" ref="L52:L63" si="31">H52-D52</f>
        <v>2433</v>
      </c>
      <c r="M52" s="163">
        <f t="shared" si="28"/>
        <v>1.5779967087025777E-3</v>
      </c>
    </row>
    <row r="53" spans="2:13" x14ac:dyDescent="0.25">
      <c r="B53" s="165" t="s">
        <v>106</v>
      </c>
      <c r="C53" s="166">
        <v>1428</v>
      </c>
      <c r="D53" s="166">
        <v>1671</v>
      </c>
      <c r="E53" s="166">
        <v>1903</v>
      </c>
      <c r="F53" s="166">
        <v>10896</v>
      </c>
      <c r="G53" s="166">
        <v>5262</v>
      </c>
      <c r="H53" s="166">
        <v>3313</v>
      </c>
      <c r="I53" s="181">
        <f>IFERROR(H53/G53-1,"-")</f>
        <v>-0.37039148612694794</v>
      </c>
      <c r="J53" s="167">
        <f t="shared" si="29"/>
        <v>0.98264512268102933</v>
      </c>
      <c r="K53" s="166">
        <f t="shared" si="30"/>
        <v>-1949</v>
      </c>
      <c r="L53" s="166">
        <f t="shared" si="31"/>
        <v>1642</v>
      </c>
      <c r="M53" s="167">
        <f t="shared" si="28"/>
        <v>9.1110196861827108E-4</v>
      </c>
    </row>
    <row r="54" spans="2:13" x14ac:dyDescent="0.25">
      <c r="B54" s="165" t="s">
        <v>103</v>
      </c>
      <c r="C54" s="166">
        <v>585</v>
      </c>
      <c r="D54" s="166">
        <v>1634</v>
      </c>
      <c r="E54" s="166">
        <v>1808</v>
      </c>
      <c r="F54" s="166">
        <v>3786</v>
      </c>
      <c r="G54" s="166">
        <v>2602</v>
      </c>
      <c r="H54" s="166">
        <v>2425</v>
      </c>
      <c r="I54" s="181">
        <f>IFERROR(H54/G54-1,"-")</f>
        <v>-6.8024596464258291E-2</v>
      </c>
      <c r="J54" s="167">
        <f t="shared" si="29"/>
        <v>0.48408812729498174</v>
      </c>
      <c r="K54" s="166">
        <f t="shared" si="30"/>
        <v>-177</v>
      </c>
      <c r="L54" s="166">
        <f t="shared" si="31"/>
        <v>791</v>
      </c>
      <c r="M54" s="167">
        <f t="shared" si="28"/>
        <v>6.6689474008430646E-4</v>
      </c>
    </row>
    <row r="55" spans="2:13" x14ac:dyDescent="0.25">
      <c r="B55" s="161" t="s">
        <v>110</v>
      </c>
      <c r="C55" s="162">
        <v>9112</v>
      </c>
      <c r="D55" s="162">
        <v>5907</v>
      </c>
      <c r="E55" s="162">
        <v>18797</v>
      </c>
      <c r="F55" s="162">
        <v>18644</v>
      </c>
      <c r="G55" s="162">
        <v>21036</v>
      </c>
      <c r="H55" s="162">
        <v>22245</v>
      </c>
      <c r="I55" s="180">
        <f>IFERROR(H55/G55-1,"-")</f>
        <v>5.7472903593839053E-2</v>
      </c>
      <c r="J55" s="163">
        <f t="shared" si="29"/>
        <v>2.7658710005078722</v>
      </c>
      <c r="K55" s="162">
        <f t="shared" si="30"/>
        <v>1209</v>
      </c>
      <c r="L55" s="162">
        <f t="shared" si="31"/>
        <v>16338</v>
      </c>
      <c r="M55" s="163">
        <f t="shared" si="28"/>
        <v>6.117556079659958E-3</v>
      </c>
    </row>
    <row r="56" spans="2:13" x14ac:dyDescent="0.25">
      <c r="B56" s="165" t="s">
        <v>113</v>
      </c>
      <c r="C56" s="166">
        <v>2911</v>
      </c>
      <c r="D56" s="166">
        <v>419</v>
      </c>
      <c r="E56" s="166">
        <v>6815</v>
      </c>
      <c r="F56" s="166">
        <v>5863</v>
      </c>
      <c r="G56" s="166">
        <v>7366</v>
      </c>
      <c r="H56" s="166">
        <v>7974</v>
      </c>
      <c r="I56" s="181">
        <f t="shared" ref="I56:I63" si="32">IFERROR(H56/G56-1,"-")</f>
        <v>8.2541406462123268E-2</v>
      </c>
      <c r="J56" s="167">
        <f t="shared" si="29"/>
        <v>18.031026252983292</v>
      </c>
      <c r="K56" s="166">
        <f t="shared" si="30"/>
        <v>608</v>
      </c>
      <c r="L56" s="166">
        <f t="shared" si="31"/>
        <v>7555</v>
      </c>
      <c r="M56" s="167">
        <f t="shared" si="28"/>
        <v>2.1929149102813445E-3</v>
      </c>
    </row>
    <row r="57" spans="2:13" x14ac:dyDescent="0.25">
      <c r="B57" s="165" t="s">
        <v>116</v>
      </c>
      <c r="C57" s="166">
        <v>2290</v>
      </c>
      <c r="D57" s="166">
        <v>2004</v>
      </c>
      <c r="E57" s="166">
        <v>4238</v>
      </c>
      <c r="F57" s="166">
        <v>3220</v>
      </c>
      <c r="G57" s="166">
        <v>4162</v>
      </c>
      <c r="H57" s="166">
        <v>4295</v>
      </c>
      <c r="I57" s="181">
        <f t="shared" si="32"/>
        <v>3.1955790485343583E-2</v>
      </c>
      <c r="J57" s="167">
        <f t="shared" si="29"/>
        <v>1.1432135728542914</v>
      </c>
      <c r="K57" s="166">
        <f t="shared" si="30"/>
        <v>133</v>
      </c>
      <c r="L57" s="166">
        <f t="shared" si="31"/>
        <v>2291</v>
      </c>
      <c r="M57" s="167">
        <f t="shared" si="28"/>
        <v>1.1811599623348852E-3</v>
      </c>
    </row>
    <row r="58" spans="2:13" x14ac:dyDescent="0.25">
      <c r="B58" s="165" t="s">
        <v>119</v>
      </c>
      <c r="C58" s="166">
        <v>484</v>
      </c>
      <c r="D58" s="166">
        <v>935</v>
      </c>
      <c r="E58" s="166">
        <v>1532</v>
      </c>
      <c r="F58" s="166">
        <v>1948</v>
      </c>
      <c r="G58" s="166">
        <v>1518</v>
      </c>
      <c r="H58" s="166">
        <v>1683</v>
      </c>
      <c r="I58" s="181">
        <f t="shared" si="32"/>
        <v>0.10869565217391308</v>
      </c>
      <c r="J58" s="167">
        <f t="shared" si="29"/>
        <v>0.8</v>
      </c>
      <c r="K58" s="166">
        <f t="shared" si="30"/>
        <v>165</v>
      </c>
      <c r="L58" s="166">
        <f t="shared" si="31"/>
        <v>748</v>
      </c>
      <c r="M58" s="167">
        <f t="shared" si="28"/>
        <v>4.6283870002552076E-4</v>
      </c>
    </row>
    <row r="59" spans="2:13" x14ac:dyDescent="0.25">
      <c r="B59" s="165" t="s">
        <v>126</v>
      </c>
      <c r="C59" s="166">
        <v>243</v>
      </c>
      <c r="D59" s="166">
        <v>148</v>
      </c>
      <c r="E59" s="166">
        <v>558</v>
      </c>
      <c r="F59" s="166">
        <v>425</v>
      </c>
      <c r="G59" s="166">
        <v>694</v>
      </c>
      <c r="H59" s="166">
        <v>683</v>
      </c>
      <c r="I59" s="181">
        <f t="shared" si="32"/>
        <v>-1.5850144092218965E-2</v>
      </c>
      <c r="J59" s="167">
        <f t="shared" si="29"/>
        <v>3.6148648648648649</v>
      </c>
      <c r="K59" s="166">
        <f t="shared" si="30"/>
        <v>-11</v>
      </c>
      <c r="L59" s="166">
        <f t="shared" si="31"/>
        <v>535</v>
      </c>
      <c r="M59" s="167">
        <f t="shared" si="28"/>
        <v>1.8783055978456963E-4</v>
      </c>
    </row>
    <row r="60" spans="2:13" x14ac:dyDescent="0.25">
      <c r="B60" s="165" t="s">
        <v>122</v>
      </c>
      <c r="C60" s="166">
        <v>203</v>
      </c>
      <c r="D60" s="166">
        <v>198</v>
      </c>
      <c r="E60" s="166">
        <v>484</v>
      </c>
      <c r="F60" s="166">
        <v>455</v>
      </c>
      <c r="G60" s="166">
        <v>439</v>
      </c>
      <c r="H60" s="166">
        <v>570</v>
      </c>
      <c r="I60" s="181">
        <f t="shared" si="32"/>
        <v>0.29840546697038728</v>
      </c>
      <c r="J60" s="167">
        <f t="shared" si="29"/>
        <v>1.8787878787878789</v>
      </c>
      <c r="K60" s="166">
        <f t="shared" si="30"/>
        <v>131</v>
      </c>
      <c r="L60" s="166">
        <f t="shared" si="31"/>
        <v>372</v>
      </c>
      <c r="M60" s="167">
        <f t="shared" si="28"/>
        <v>1.5675463993734216E-4</v>
      </c>
    </row>
    <row r="61" spans="2:13" x14ac:dyDescent="0.25">
      <c r="B61" s="165" t="s">
        <v>131</v>
      </c>
      <c r="C61" s="166">
        <v>136</v>
      </c>
      <c r="D61" s="166">
        <v>42</v>
      </c>
      <c r="E61" s="166">
        <v>62</v>
      </c>
      <c r="F61" s="166">
        <v>161</v>
      </c>
      <c r="G61" s="166">
        <v>92</v>
      </c>
      <c r="H61" s="166">
        <v>174</v>
      </c>
      <c r="I61" s="181">
        <f t="shared" si="32"/>
        <v>0.89130434782608692</v>
      </c>
      <c r="J61" s="167">
        <f t="shared" si="29"/>
        <v>3.1428571428571432</v>
      </c>
      <c r="K61" s="166">
        <f t="shared" si="30"/>
        <v>82</v>
      </c>
      <c r="L61" s="166">
        <f t="shared" si="31"/>
        <v>132</v>
      </c>
      <c r="M61" s="167">
        <f t="shared" si="28"/>
        <v>4.78514164019255E-5</v>
      </c>
    </row>
    <row r="62" spans="2:13" x14ac:dyDescent="0.25">
      <c r="B62" s="165" t="s">
        <v>134</v>
      </c>
      <c r="C62" s="166">
        <v>201</v>
      </c>
      <c r="D62" s="166">
        <v>21</v>
      </c>
      <c r="E62" s="166">
        <v>97</v>
      </c>
      <c r="F62" s="166">
        <v>140</v>
      </c>
      <c r="G62" s="166">
        <v>92</v>
      </c>
      <c r="H62" s="166">
        <v>420</v>
      </c>
      <c r="I62" s="181">
        <f t="shared" si="32"/>
        <v>3.5652173913043477</v>
      </c>
      <c r="J62" s="167">
        <f t="shared" si="29"/>
        <v>19</v>
      </c>
      <c r="K62" s="166">
        <f t="shared" si="30"/>
        <v>328</v>
      </c>
      <c r="L62" s="166">
        <f t="shared" si="31"/>
        <v>399</v>
      </c>
      <c r="M62" s="167">
        <f t="shared" si="28"/>
        <v>1.1550341890119948E-4</v>
      </c>
    </row>
    <row r="63" spans="2:13" x14ac:dyDescent="0.25">
      <c r="B63" s="170" t="s">
        <v>148</v>
      </c>
      <c r="C63" s="171">
        <f t="shared" ref="C63" si="33">C55-SUM(C56:C62)</f>
        <v>2644</v>
      </c>
      <c r="D63" s="171">
        <f t="shared" ref="D63:E63" si="34">D55-SUM(D56:D62)</f>
        <v>2140</v>
      </c>
      <c r="E63" s="171">
        <f t="shared" si="34"/>
        <v>5011</v>
      </c>
      <c r="F63" s="171">
        <f t="shared" ref="F63:H63" si="35">F55-SUM(F56:F62)</f>
        <v>6432</v>
      </c>
      <c r="G63" s="171">
        <f t="shared" si="35"/>
        <v>6673</v>
      </c>
      <c r="H63" s="171">
        <f t="shared" si="35"/>
        <v>6446</v>
      </c>
      <c r="I63" s="182">
        <f t="shared" si="32"/>
        <v>-3.4017683200959103E-2</v>
      </c>
      <c r="J63" s="172">
        <f t="shared" si="29"/>
        <v>2.0121495327102803</v>
      </c>
      <c r="K63" s="171">
        <f>H63-G63</f>
        <v>-227</v>
      </c>
      <c r="L63" s="171">
        <f t="shared" si="31"/>
        <v>4306</v>
      </c>
      <c r="M63" s="172">
        <f t="shared" si="28"/>
        <v>1.772702471993171E-3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30708</v>
      </c>
      <c r="D65" s="178">
        <v>25824</v>
      </c>
      <c r="E65" s="178">
        <v>106797</v>
      </c>
      <c r="F65" s="178">
        <v>121209</v>
      </c>
      <c r="G65" s="178">
        <v>158757</v>
      </c>
      <c r="H65" s="178">
        <v>128099</v>
      </c>
      <c r="I65" s="179">
        <f>IFERROR(H65/G65-1,"-")</f>
        <v>-0.19311274463488226</v>
      </c>
      <c r="J65" s="179">
        <f>IFERROR(H65/D65-1,"-")</f>
        <v>3.9604631350681538</v>
      </c>
      <c r="K65" s="178">
        <f>H65-G65</f>
        <v>-30658</v>
      </c>
      <c r="L65" s="178">
        <f>H65-D65</f>
        <v>102275</v>
      </c>
      <c r="M65" s="179">
        <f t="shared" ref="M65:M77" si="36">H65/H$9</f>
        <v>3.5228267756725599E-2</v>
      </c>
    </row>
    <row r="66" spans="2:13" x14ac:dyDescent="0.25">
      <c r="B66" s="161" t="s">
        <v>100</v>
      </c>
      <c r="C66" s="162">
        <v>11442</v>
      </c>
      <c r="D66" s="162">
        <v>14930</v>
      </c>
      <c r="E66" s="162">
        <v>28193</v>
      </c>
      <c r="F66" s="162">
        <v>30315</v>
      </c>
      <c r="G66" s="162">
        <v>41744</v>
      </c>
      <c r="H66" s="162">
        <v>30368</v>
      </c>
      <c r="I66" s="180">
        <f>IFERROR(H66/G66-1,"-")</f>
        <v>-0.27251820620927558</v>
      </c>
      <c r="J66" s="163">
        <f t="shared" ref="J66:J77" si="37">IFERROR(H66/D66-1,"-")</f>
        <v>1.0340254521098458</v>
      </c>
      <c r="K66" s="162">
        <f t="shared" ref="K66:K76" si="38">H66-G66</f>
        <v>-11376</v>
      </c>
      <c r="L66" s="162">
        <f t="shared" ref="L66:L77" si="39">H66-D66</f>
        <v>15438</v>
      </c>
      <c r="M66" s="163">
        <f t="shared" si="36"/>
        <v>8.3514472028372033E-3</v>
      </c>
    </row>
    <row r="67" spans="2:13" x14ac:dyDescent="0.25">
      <c r="B67" s="165" t="s">
        <v>106</v>
      </c>
      <c r="C67" s="166">
        <v>4088</v>
      </c>
      <c r="D67" s="166">
        <v>13586</v>
      </c>
      <c r="E67" s="166">
        <v>22489</v>
      </c>
      <c r="F67" s="166">
        <v>21168</v>
      </c>
      <c r="G67" s="166">
        <v>25818</v>
      </c>
      <c r="H67" s="166">
        <v>11205</v>
      </c>
      <c r="I67" s="181">
        <f>IFERROR(H67/G67-1,"-")</f>
        <v>-0.56600046479200561</v>
      </c>
      <c r="J67" s="167">
        <f t="shared" si="37"/>
        <v>-0.17525393787722654</v>
      </c>
      <c r="K67" s="166">
        <f t="shared" si="38"/>
        <v>-14613</v>
      </c>
      <c r="L67" s="166">
        <f t="shared" si="39"/>
        <v>-2381</v>
      </c>
      <c r="M67" s="167">
        <f t="shared" si="36"/>
        <v>3.0814662113998574E-3</v>
      </c>
    </row>
    <row r="68" spans="2:13" x14ac:dyDescent="0.25">
      <c r="B68" s="165" t="s">
        <v>103</v>
      </c>
      <c r="C68" s="166">
        <v>7354</v>
      </c>
      <c r="D68" s="166">
        <v>1344</v>
      </c>
      <c r="E68" s="166">
        <v>5704</v>
      </c>
      <c r="F68" s="166">
        <v>9147</v>
      </c>
      <c r="G68" s="166">
        <v>15926</v>
      </c>
      <c r="H68" s="166">
        <v>19163</v>
      </c>
      <c r="I68" s="181">
        <f>IFERROR(H68/G68-1,"-")</f>
        <v>0.20325254301142781</v>
      </c>
      <c r="J68" s="167">
        <f t="shared" si="37"/>
        <v>13.258184523809524</v>
      </c>
      <c r="K68" s="166">
        <f t="shared" si="38"/>
        <v>3237</v>
      </c>
      <c r="L68" s="166">
        <f t="shared" si="39"/>
        <v>17819</v>
      </c>
      <c r="M68" s="167">
        <f t="shared" si="36"/>
        <v>5.2699809914373468E-3</v>
      </c>
    </row>
    <row r="69" spans="2:13" x14ac:dyDescent="0.25">
      <c r="B69" s="161" t="s">
        <v>110</v>
      </c>
      <c r="C69" s="162">
        <v>19266</v>
      </c>
      <c r="D69" s="162">
        <v>10894</v>
      </c>
      <c r="E69" s="162">
        <v>78604</v>
      </c>
      <c r="F69" s="162">
        <v>90894</v>
      </c>
      <c r="G69" s="162">
        <v>117013</v>
      </c>
      <c r="H69" s="162">
        <v>97731</v>
      </c>
      <c r="I69" s="180">
        <f>IFERROR(H69/G69-1,"-")</f>
        <v>-0.16478510934682467</v>
      </c>
      <c r="J69" s="163">
        <f t="shared" si="37"/>
        <v>7.9710850009179364</v>
      </c>
      <c r="K69" s="162">
        <f t="shared" si="38"/>
        <v>-19282</v>
      </c>
      <c r="L69" s="162">
        <f t="shared" si="39"/>
        <v>86837</v>
      </c>
      <c r="M69" s="163">
        <f t="shared" si="36"/>
        <v>2.6876820553888396E-2</v>
      </c>
    </row>
    <row r="70" spans="2:13" x14ac:dyDescent="0.25">
      <c r="B70" s="165" t="s">
        <v>113</v>
      </c>
      <c r="C70" s="166">
        <v>7375</v>
      </c>
      <c r="D70" s="166">
        <v>965</v>
      </c>
      <c r="E70" s="166">
        <v>37469</v>
      </c>
      <c r="F70" s="166">
        <v>34371</v>
      </c>
      <c r="G70" s="166">
        <v>51125</v>
      </c>
      <c r="H70" s="166">
        <v>50691</v>
      </c>
      <c r="I70" s="181">
        <f t="shared" ref="I70:I77" si="40">IFERROR(H70/G70-1,"-")</f>
        <v>-8.488997555012201E-3</v>
      </c>
      <c r="J70" s="167">
        <f t="shared" si="37"/>
        <v>51.529533678756479</v>
      </c>
      <c r="K70" s="166">
        <f t="shared" si="38"/>
        <v>-434</v>
      </c>
      <c r="L70" s="166">
        <f t="shared" si="39"/>
        <v>49726</v>
      </c>
      <c r="M70" s="167">
        <f t="shared" si="36"/>
        <v>1.3940437636954054E-2</v>
      </c>
    </row>
    <row r="71" spans="2:13" x14ac:dyDescent="0.25">
      <c r="B71" s="165" t="s">
        <v>116</v>
      </c>
      <c r="C71" s="166">
        <v>2348</v>
      </c>
      <c r="D71" s="166">
        <v>1349</v>
      </c>
      <c r="E71" s="166">
        <v>5739</v>
      </c>
      <c r="F71" s="166">
        <v>6410</v>
      </c>
      <c r="G71" s="166">
        <v>6559</v>
      </c>
      <c r="H71" s="166">
        <v>6671</v>
      </c>
      <c r="I71" s="181">
        <f t="shared" si="40"/>
        <v>1.7075773745997891E-2</v>
      </c>
      <c r="J71" s="167">
        <f t="shared" si="37"/>
        <v>3.9451445515196442</v>
      </c>
      <c r="K71" s="166">
        <f t="shared" si="38"/>
        <v>112</v>
      </c>
      <c r="L71" s="166">
        <f t="shared" si="39"/>
        <v>5322</v>
      </c>
      <c r="M71" s="167">
        <f t="shared" si="36"/>
        <v>1.834579303547385E-3</v>
      </c>
    </row>
    <row r="72" spans="2:13" x14ac:dyDescent="0.25">
      <c r="B72" s="165" t="s">
        <v>119</v>
      </c>
      <c r="C72" s="166">
        <v>2495</v>
      </c>
      <c r="D72" s="166">
        <v>2333</v>
      </c>
      <c r="E72" s="166">
        <v>9871</v>
      </c>
      <c r="F72" s="166">
        <v>10557</v>
      </c>
      <c r="G72" s="166">
        <v>12892</v>
      </c>
      <c r="H72" s="166">
        <v>6991</v>
      </c>
      <c r="I72" s="181">
        <f t="shared" si="40"/>
        <v>-0.45772572137759848</v>
      </c>
      <c r="J72" s="167">
        <f t="shared" si="37"/>
        <v>1.9965709387055295</v>
      </c>
      <c r="K72" s="166">
        <f t="shared" si="38"/>
        <v>-5901</v>
      </c>
      <c r="L72" s="166">
        <f t="shared" si="39"/>
        <v>4658</v>
      </c>
      <c r="M72" s="167">
        <f t="shared" si="36"/>
        <v>1.9225819084244893E-3</v>
      </c>
    </row>
    <row r="73" spans="2:13" x14ac:dyDescent="0.25">
      <c r="B73" s="165" t="s">
        <v>126</v>
      </c>
      <c r="C73" s="166">
        <v>258</v>
      </c>
      <c r="D73" s="166">
        <v>584</v>
      </c>
      <c r="E73" s="166">
        <v>2050</v>
      </c>
      <c r="F73" s="166">
        <v>2578</v>
      </c>
      <c r="G73" s="166">
        <v>4233</v>
      </c>
      <c r="H73" s="166">
        <v>3517</v>
      </c>
      <c r="I73" s="181">
        <f t="shared" si="40"/>
        <v>-0.16914717694306636</v>
      </c>
      <c r="J73" s="167">
        <f t="shared" si="37"/>
        <v>5.022260273972603</v>
      </c>
      <c r="K73" s="166">
        <f t="shared" si="38"/>
        <v>-716</v>
      </c>
      <c r="L73" s="166">
        <f t="shared" si="39"/>
        <v>2933</v>
      </c>
      <c r="M73" s="167">
        <f t="shared" si="36"/>
        <v>9.6720362922742519E-4</v>
      </c>
    </row>
    <row r="74" spans="2:13" x14ac:dyDescent="0.25">
      <c r="B74" s="165" t="s">
        <v>122</v>
      </c>
      <c r="C74" s="166">
        <v>622</v>
      </c>
      <c r="D74" s="166">
        <v>688</v>
      </c>
      <c r="E74" s="166">
        <v>2043</v>
      </c>
      <c r="F74" s="166">
        <v>2155</v>
      </c>
      <c r="G74" s="166">
        <v>2874</v>
      </c>
      <c r="H74" s="166">
        <v>1905</v>
      </c>
      <c r="I74" s="181">
        <f t="shared" si="40"/>
        <v>-0.33716075156576197</v>
      </c>
      <c r="J74" s="167">
        <f t="shared" si="37"/>
        <v>1.7688953488372094</v>
      </c>
      <c r="K74" s="166">
        <f t="shared" si="38"/>
        <v>-969</v>
      </c>
      <c r="L74" s="166">
        <f t="shared" si="39"/>
        <v>1217</v>
      </c>
      <c r="M74" s="167">
        <f t="shared" si="36"/>
        <v>5.2389050715901189E-4</v>
      </c>
    </row>
    <row r="75" spans="2:13" x14ac:dyDescent="0.25">
      <c r="B75" s="165" t="s">
        <v>131</v>
      </c>
      <c r="C75" s="166">
        <v>664</v>
      </c>
      <c r="D75" s="166">
        <v>1</v>
      </c>
      <c r="E75" s="166">
        <v>1055</v>
      </c>
      <c r="F75" s="166">
        <v>3235</v>
      </c>
      <c r="G75" s="166">
        <v>2216</v>
      </c>
      <c r="H75" s="166">
        <v>1548</v>
      </c>
      <c r="I75" s="181">
        <f t="shared" si="40"/>
        <v>-0.30144404332129959</v>
      </c>
      <c r="J75" s="167">
        <f t="shared" si="37"/>
        <v>1547</v>
      </c>
      <c r="K75" s="166">
        <f t="shared" si="38"/>
        <v>-668</v>
      </c>
      <c r="L75" s="166">
        <f t="shared" si="39"/>
        <v>1547</v>
      </c>
      <c r="M75" s="167">
        <f t="shared" si="36"/>
        <v>4.2571260109299235E-4</v>
      </c>
    </row>
    <row r="76" spans="2:13" x14ac:dyDescent="0.25">
      <c r="B76" s="165" t="s">
        <v>134</v>
      </c>
      <c r="C76" s="166">
        <v>788</v>
      </c>
      <c r="D76" s="166">
        <v>0</v>
      </c>
      <c r="E76" s="166">
        <v>435</v>
      </c>
      <c r="F76" s="166">
        <v>972</v>
      </c>
      <c r="G76" s="166">
        <v>1641</v>
      </c>
      <c r="H76" s="166">
        <v>1907</v>
      </c>
      <c r="I76" s="181">
        <f t="shared" si="40"/>
        <v>0.16209628275441812</v>
      </c>
      <c r="J76" s="167" t="str">
        <f t="shared" si="37"/>
        <v>-</v>
      </c>
      <c r="K76" s="166">
        <f t="shared" si="38"/>
        <v>266</v>
      </c>
      <c r="L76" s="166">
        <f t="shared" si="39"/>
        <v>1907</v>
      </c>
      <c r="M76" s="167">
        <f t="shared" si="36"/>
        <v>5.2444052343949383E-4</v>
      </c>
    </row>
    <row r="77" spans="2:13" x14ac:dyDescent="0.25">
      <c r="B77" s="170" t="s">
        <v>148</v>
      </c>
      <c r="C77" s="171">
        <f t="shared" ref="C77" si="41">C69-SUM(C70:C76)</f>
        <v>4716</v>
      </c>
      <c r="D77" s="171">
        <f t="shared" ref="D77:E77" si="42">D69-SUM(D70:D76)</f>
        <v>4974</v>
      </c>
      <c r="E77" s="171">
        <f t="shared" si="42"/>
        <v>19942</v>
      </c>
      <c r="F77" s="171">
        <f t="shared" ref="F77:H77" si="43">F69-SUM(F70:F76)</f>
        <v>30616</v>
      </c>
      <c r="G77" s="171">
        <f t="shared" si="43"/>
        <v>35473</v>
      </c>
      <c r="H77" s="171">
        <f t="shared" si="43"/>
        <v>24501</v>
      </c>
      <c r="I77" s="182">
        <f t="shared" si="40"/>
        <v>-0.30930566910044255</v>
      </c>
      <c r="J77" s="172">
        <f t="shared" si="37"/>
        <v>3.9258142340168876</v>
      </c>
      <c r="K77" s="171">
        <f>H77-G77</f>
        <v>-10972</v>
      </c>
      <c r="L77" s="171">
        <f t="shared" si="39"/>
        <v>19527</v>
      </c>
      <c r="M77" s="172">
        <f t="shared" si="36"/>
        <v>6.737974444043544E-3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163947</v>
      </c>
      <c r="D79" s="178">
        <v>161693</v>
      </c>
      <c r="E79" s="178">
        <v>461029</v>
      </c>
      <c r="F79" s="178">
        <v>526478</v>
      </c>
      <c r="G79" s="178">
        <v>613713</v>
      </c>
      <c r="H79" s="178">
        <v>632703</v>
      </c>
      <c r="I79" s="179">
        <f>IFERROR(H79/G79-1,"-")</f>
        <v>3.0942802254473989E-2</v>
      </c>
      <c r="J79" s="179">
        <f>IFERROR(H79/D79-1,"-")</f>
        <v>2.912989430587595</v>
      </c>
      <c r="K79" s="178">
        <f>H79-G79</f>
        <v>18990</v>
      </c>
      <c r="L79" s="178">
        <f>H79-D79</f>
        <v>471010</v>
      </c>
      <c r="M79" s="179">
        <f t="shared" ref="M79:M91" si="44">H79/H$9</f>
        <v>0.17399847535487051</v>
      </c>
    </row>
    <row r="80" spans="2:13" x14ac:dyDescent="0.25">
      <c r="B80" s="161" t="s">
        <v>100</v>
      </c>
      <c r="C80" s="162">
        <v>61574</v>
      </c>
      <c r="D80" s="162">
        <v>99731</v>
      </c>
      <c r="E80" s="162">
        <v>234682</v>
      </c>
      <c r="F80" s="162">
        <v>242862</v>
      </c>
      <c r="G80" s="162">
        <v>271228</v>
      </c>
      <c r="H80" s="162">
        <v>283233</v>
      </c>
      <c r="I80" s="180">
        <f>IFERROR(H80/G80-1,"-")</f>
        <v>4.4261654401462902E-2</v>
      </c>
      <c r="J80" s="163">
        <f t="shared" ref="J80:J91" si="45">IFERROR(H80/D80-1,"-")</f>
        <v>1.839969518003429</v>
      </c>
      <c r="K80" s="162">
        <f t="shared" ref="K80:K90" si="46">H80-G80</f>
        <v>12005</v>
      </c>
      <c r="L80" s="162">
        <f t="shared" ref="L80:L91" si="47">H80-D80</f>
        <v>183502</v>
      </c>
      <c r="M80" s="163">
        <f t="shared" si="44"/>
        <v>7.7891380584865305E-2</v>
      </c>
    </row>
    <row r="81" spans="2:13" x14ac:dyDescent="0.25">
      <c r="B81" s="165" t="s">
        <v>106</v>
      </c>
      <c r="C81" s="166">
        <v>12883</v>
      </c>
      <c r="D81" s="166">
        <v>37457</v>
      </c>
      <c r="E81" s="166">
        <v>68204</v>
      </c>
      <c r="F81" s="166">
        <v>64895</v>
      </c>
      <c r="G81" s="166">
        <v>78411</v>
      </c>
      <c r="H81" s="166">
        <v>70574</v>
      </c>
      <c r="I81" s="181">
        <f>IFERROR(H81/G81-1,"-")</f>
        <v>-9.9947711418040819E-2</v>
      </c>
      <c r="J81" s="167">
        <f t="shared" si="45"/>
        <v>0.88413380676509057</v>
      </c>
      <c r="K81" s="166">
        <f t="shared" si="46"/>
        <v>-7837</v>
      </c>
      <c r="L81" s="166">
        <f t="shared" si="47"/>
        <v>33117</v>
      </c>
      <c r="M81" s="167">
        <f t="shared" si="44"/>
        <v>1.9408424489364886E-2</v>
      </c>
    </row>
    <row r="82" spans="2:13" x14ac:dyDescent="0.25">
      <c r="B82" s="165" t="s">
        <v>103</v>
      </c>
      <c r="C82" s="166">
        <v>48691</v>
      </c>
      <c r="D82" s="166">
        <v>62274</v>
      </c>
      <c r="E82" s="166">
        <v>166478</v>
      </c>
      <c r="F82" s="166">
        <v>177967</v>
      </c>
      <c r="G82" s="166">
        <v>192817</v>
      </c>
      <c r="H82" s="166">
        <v>212659</v>
      </c>
      <c r="I82" s="181">
        <f>IFERROR(H82/G82-1,"-")</f>
        <v>0.10290586410949243</v>
      </c>
      <c r="J82" s="167">
        <f t="shared" si="45"/>
        <v>2.4148922503773647</v>
      </c>
      <c r="K82" s="166">
        <f t="shared" si="46"/>
        <v>19842</v>
      </c>
      <c r="L82" s="166">
        <f t="shared" si="47"/>
        <v>150385</v>
      </c>
      <c r="M82" s="167">
        <f t="shared" si="44"/>
        <v>5.848295609550043E-2</v>
      </c>
    </row>
    <row r="83" spans="2:13" x14ac:dyDescent="0.25">
      <c r="B83" s="161" t="s">
        <v>110</v>
      </c>
      <c r="C83" s="162">
        <v>102373</v>
      </c>
      <c r="D83" s="162">
        <v>61962</v>
      </c>
      <c r="E83" s="162">
        <v>226347</v>
      </c>
      <c r="F83" s="162">
        <v>283616</v>
      </c>
      <c r="G83" s="162">
        <v>342485</v>
      </c>
      <c r="H83" s="162">
        <v>349470</v>
      </c>
      <c r="I83" s="180">
        <f>IFERROR(H83/G83-1,"-")</f>
        <v>2.0395053797976459E-2</v>
      </c>
      <c r="J83" s="163">
        <f t="shared" si="45"/>
        <v>4.6400697201510601</v>
      </c>
      <c r="K83" s="162">
        <f t="shared" si="46"/>
        <v>6985</v>
      </c>
      <c r="L83" s="162">
        <f t="shared" si="47"/>
        <v>287508</v>
      </c>
      <c r="M83" s="163">
        <f t="shared" si="44"/>
        <v>9.6107094770005189E-2</v>
      </c>
    </row>
    <row r="84" spans="2:13" x14ac:dyDescent="0.25">
      <c r="B84" s="165" t="s">
        <v>113</v>
      </c>
      <c r="C84" s="166">
        <v>17442</v>
      </c>
      <c r="D84" s="166">
        <v>4270</v>
      </c>
      <c r="E84" s="166">
        <v>45054</v>
      </c>
      <c r="F84" s="166">
        <v>57864</v>
      </c>
      <c r="G84" s="166">
        <v>71321</v>
      </c>
      <c r="H84" s="166">
        <v>75508</v>
      </c>
      <c r="I84" s="181">
        <f t="shared" ref="I84:I91" si="48">IFERROR(H84/G84-1,"-")</f>
        <v>5.8706411856255469E-2</v>
      </c>
      <c r="J84" s="167">
        <f t="shared" si="45"/>
        <v>16.683372365339579</v>
      </c>
      <c r="K84" s="166">
        <f t="shared" si="46"/>
        <v>4187</v>
      </c>
      <c r="L84" s="166">
        <f t="shared" si="47"/>
        <v>71238</v>
      </c>
      <c r="M84" s="167">
        <f t="shared" si="44"/>
        <v>2.0765314653313736E-2</v>
      </c>
    </row>
    <row r="85" spans="2:13" x14ac:dyDescent="0.25">
      <c r="B85" s="165" t="s">
        <v>116</v>
      </c>
      <c r="C85" s="166">
        <v>34998</v>
      </c>
      <c r="D85" s="166">
        <v>14243</v>
      </c>
      <c r="E85" s="166">
        <v>67837</v>
      </c>
      <c r="F85" s="166">
        <v>79143</v>
      </c>
      <c r="G85" s="166">
        <v>88911</v>
      </c>
      <c r="H85" s="166">
        <v>88759</v>
      </c>
      <c r="I85" s="181">
        <f t="shared" si="48"/>
        <v>-1.7095747432825936E-3</v>
      </c>
      <c r="J85" s="167">
        <f t="shared" si="45"/>
        <v>5.2317629712841391</v>
      </c>
      <c r="K85" s="166">
        <f t="shared" si="46"/>
        <v>-152</v>
      </c>
      <c r="L85" s="166">
        <f t="shared" si="47"/>
        <v>74516</v>
      </c>
      <c r="M85" s="167">
        <f t="shared" si="44"/>
        <v>2.440944751964658E-2</v>
      </c>
    </row>
    <row r="86" spans="2:13" x14ac:dyDescent="0.25">
      <c r="B86" s="165" t="s">
        <v>119</v>
      </c>
      <c r="C86" s="166">
        <v>6451</v>
      </c>
      <c r="D86" s="166">
        <v>10152</v>
      </c>
      <c r="E86" s="166">
        <v>20055</v>
      </c>
      <c r="F86" s="166">
        <v>26793</v>
      </c>
      <c r="G86" s="166">
        <v>39758</v>
      </c>
      <c r="H86" s="166">
        <v>39939</v>
      </c>
      <c r="I86" s="181">
        <f t="shared" si="48"/>
        <v>4.5525428844508387E-3</v>
      </c>
      <c r="J86" s="167">
        <f t="shared" si="45"/>
        <v>2.9341016548463359</v>
      </c>
      <c r="K86" s="166">
        <f t="shared" si="46"/>
        <v>181</v>
      </c>
      <c r="L86" s="166">
        <f t="shared" si="47"/>
        <v>29787</v>
      </c>
      <c r="M86" s="167">
        <f t="shared" si="44"/>
        <v>1.0983550113083346E-2</v>
      </c>
    </row>
    <row r="87" spans="2:13" x14ac:dyDescent="0.25">
      <c r="B87" s="165" t="s">
        <v>126</v>
      </c>
      <c r="C87" s="166">
        <v>1664</v>
      </c>
      <c r="D87" s="166">
        <v>1909</v>
      </c>
      <c r="E87" s="166">
        <v>7040</v>
      </c>
      <c r="F87" s="166">
        <v>7547</v>
      </c>
      <c r="G87" s="166">
        <v>11797</v>
      </c>
      <c r="H87" s="166">
        <v>10497</v>
      </c>
      <c r="I87" s="181">
        <f t="shared" si="48"/>
        <v>-0.11019750784097648</v>
      </c>
      <c r="J87" s="167">
        <f t="shared" si="45"/>
        <v>4.4986904138292303</v>
      </c>
      <c r="K87" s="166">
        <f t="shared" si="46"/>
        <v>-1300</v>
      </c>
      <c r="L87" s="166">
        <f t="shared" si="47"/>
        <v>8588</v>
      </c>
      <c r="M87" s="167">
        <f t="shared" si="44"/>
        <v>2.886760448109264E-3</v>
      </c>
    </row>
    <row r="88" spans="2:13" x14ac:dyDescent="0.25">
      <c r="B88" s="165" t="s">
        <v>122</v>
      </c>
      <c r="C88" s="166">
        <v>1327</v>
      </c>
      <c r="D88" s="166">
        <v>1726</v>
      </c>
      <c r="E88" s="166">
        <v>3778</v>
      </c>
      <c r="F88" s="166">
        <v>4403</v>
      </c>
      <c r="G88" s="166">
        <v>5652</v>
      </c>
      <c r="H88" s="166">
        <v>5789</v>
      </c>
      <c r="I88" s="181">
        <f t="shared" si="48"/>
        <v>2.4239207360226445E-2</v>
      </c>
      <c r="J88" s="167">
        <f t="shared" si="45"/>
        <v>2.353997682502897</v>
      </c>
      <c r="K88" s="166">
        <f t="shared" si="46"/>
        <v>137</v>
      </c>
      <c r="L88" s="166">
        <f t="shared" si="47"/>
        <v>4063</v>
      </c>
      <c r="M88" s="167">
        <f t="shared" si="44"/>
        <v>1.592022123854866E-3</v>
      </c>
    </row>
    <row r="89" spans="2:13" x14ac:dyDescent="0.25">
      <c r="B89" s="165" t="s">
        <v>131</v>
      </c>
      <c r="C89" s="166">
        <v>3004</v>
      </c>
      <c r="D89" s="166">
        <v>373</v>
      </c>
      <c r="E89" s="166">
        <v>4015</v>
      </c>
      <c r="F89" s="166">
        <v>5521</v>
      </c>
      <c r="G89" s="166">
        <v>4693</v>
      </c>
      <c r="H89" s="166">
        <v>5104</v>
      </c>
      <c r="I89" s="181">
        <f t="shared" si="48"/>
        <v>8.7577242701896374E-2</v>
      </c>
      <c r="J89" s="167">
        <f t="shared" si="45"/>
        <v>12.683646112600536</v>
      </c>
      <c r="K89" s="166">
        <f t="shared" si="46"/>
        <v>411</v>
      </c>
      <c r="L89" s="166">
        <f t="shared" si="47"/>
        <v>4731</v>
      </c>
      <c r="M89" s="167">
        <f t="shared" si="44"/>
        <v>1.4036415477898146E-3</v>
      </c>
    </row>
    <row r="90" spans="2:13" x14ac:dyDescent="0.25">
      <c r="B90" s="165" t="s">
        <v>134</v>
      </c>
      <c r="C90" s="166">
        <v>4659</v>
      </c>
      <c r="D90" s="166">
        <v>471</v>
      </c>
      <c r="E90" s="166">
        <v>3472</v>
      </c>
      <c r="F90" s="166">
        <v>5869</v>
      </c>
      <c r="G90" s="166">
        <v>6070</v>
      </c>
      <c r="H90" s="166">
        <v>4156</v>
      </c>
      <c r="I90" s="181">
        <f t="shared" si="48"/>
        <v>-0.31532125205930805</v>
      </c>
      <c r="J90" s="167">
        <f t="shared" si="45"/>
        <v>7.8237791932059455</v>
      </c>
      <c r="K90" s="166">
        <f t="shared" si="46"/>
        <v>-1914</v>
      </c>
      <c r="L90" s="166">
        <f t="shared" si="47"/>
        <v>3685</v>
      </c>
      <c r="M90" s="167">
        <f t="shared" si="44"/>
        <v>1.1429338308413929E-3</v>
      </c>
    </row>
    <row r="91" spans="2:13" x14ac:dyDescent="0.25">
      <c r="B91" s="170" t="s">
        <v>148</v>
      </c>
      <c r="C91" s="171">
        <f t="shared" ref="C91" si="49">C83-SUM(C84:C90)</f>
        <v>32828</v>
      </c>
      <c r="D91" s="171">
        <f t="shared" ref="D91:E91" si="50">D83-SUM(D84:D90)</f>
        <v>28818</v>
      </c>
      <c r="E91" s="171">
        <f t="shared" si="50"/>
        <v>75096</v>
      </c>
      <c r="F91" s="171">
        <f t="shared" ref="F91:H91" si="51">F83-SUM(F84:F90)</f>
        <v>96476</v>
      </c>
      <c r="G91" s="171">
        <f t="shared" si="51"/>
        <v>114283</v>
      </c>
      <c r="H91" s="171">
        <f t="shared" si="51"/>
        <v>119718</v>
      </c>
      <c r="I91" s="182">
        <f t="shared" si="48"/>
        <v>4.7557379487762841E-2</v>
      </c>
      <c r="J91" s="172">
        <f t="shared" si="45"/>
        <v>3.1542785758900687</v>
      </c>
      <c r="K91" s="171">
        <f>H91-G91</f>
        <v>5435</v>
      </c>
      <c r="L91" s="171">
        <f t="shared" si="47"/>
        <v>90900</v>
      </c>
      <c r="M91" s="172">
        <f t="shared" si="44"/>
        <v>3.2923424533366184E-2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15531</v>
      </c>
      <c r="D93" s="178">
        <v>17159</v>
      </c>
      <c r="E93" s="178">
        <v>32878</v>
      </c>
      <c r="F93" s="178">
        <v>39668</v>
      </c>
      <c r="G93" s="178">
        <v>36690</v>
      </c>
      <c r="H93" s="178">
        <v>36026</v>
      </c>
      <c r="I93" s="179">
        <f>IFERROR(H93/G93-1,"-")</f>
        <v>-1.8097574270918515E-2</v>
      </c>
      <c r="J93" s="179">
        <f>IFERROR(H93/D93-1,"-")</f>
        <v>1.0995396002098023</v>
      </c>
      <c r="K93" s="178">
        <f>H93-G93</f>
        <v>-664</v>
      </c>
      <c r="L93" s="178">
        <f>H93-D93</f>
        <v>18867</v>
      </c>
      <c r="M93" s="179">
        <f t="shared" ref="M93:M105" si="52">H93/H$9</f>
        <v>9.9074432603205049E-3</v>
      </c>
    </row>
    <row r="94" spans="2:13" x14ac:dyDescent="0.25">
      <c r="B94" s="161" t="s">
        <v>100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3">
        <f t="shared" ref="J94:J105" si="53">IFERROR(H94/D94-1,"-")</f>
        <v>1.0304035378662246</v>
      </c>
      <c r="K94" s="162">
        <f t="shared" ref="K94:K104" si="54">H94-G94</f>
        <v>-23</v>
      </c>
      <c r="L94" s="162">
        <f t="shared" ref="L94:L105" si="55">H94-D94</f>
        <v>11184</v>
      </c>
      <c r="M94" s="163">
        <f t="shared" si="52"/>
        <v>6.0606293946300809E-3</v>
      </c>
    </row>
    <row r="95" spans="2:13" x14ac:dyDescent="0.25">
      <c r="B95" s="165" t="s">
        <v>106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7">
        <f t="shared" si="53"/>
        <v>0.41784548422198031</v>
      </c>
      <c r="K95" s="166">
        <f t="shared" si="54"/>
        <v>1362</v>
      </c>
      <c r="L95" s="166">
        <f t="shared" si="55"/>
        <v>2304</v>
      </c>
      <c r="M95" s="167">
        <f t="shared" si="52"/>
        <v>2.1500136404037562E-3</v>
      </c>
    </row>
    <row r="96" spans="2:13" x14ac:dyDescent="0.25">
      <c r="B96" s="165" t="s">
        <v>103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7">
        <f t="shared" si="53"/>
        <v>1.6629213483146068</v>
      </c>
      <c r="K96" s="166">
        <f t="shared" si="54"/>
        <v>-1385</v>
      </c>
      <c r="L96" s="166">
        <f t="shared" si="55"/>
        <v>8880</v>
      </c>
      <c r="M96" s="167">
        <f t="shared" si="52"/>
        <v>3.9106157542263247E-3</v>
      </c>
    </row>
    <row r="97" spans="2:13" x14ac:dyDescent="0.25">
      <c r="B97" s="161" t="s">
        <v>110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3">
        <f t="shared" si="53"/>
        <v>1.2185567010309279</v>
      </c>
      <c r="K97" s="162">
        <f t="shared" si="54"/>
        <v>-641</v>
      </c>
      <c r="L97" s="162">
        <f t="shared" si="55"/>
        <v>7683</v>
      </c>
      <c r="M97" s="163">
        <f t="shared" si="52"/>
        <v>3.8468138656904244E-3</v>
      </c>
    </row>
    <row r="98" spans="2:13" x14ac:dyDescent="0.25">
      <c r="B98" s="165" t="s">
        <v>113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56">IFERROR(H98/G98-1,"-")</f>
        <v>-0.16768723504474803</v>
      </c>
      <c r="J98" s="167">
        <f t="shared" si="53"/>
        <v>5.4725274725274726</v>
      </c>
      <c r="K98" s="166">
        <f t="shared" si="54"/>
        <v>-356</v>
      </c>
      <c r="L98" s="166">
        <f t="shared" si="55"/>
        <v>1494</v>
      </c>
      <c r="M98" s="167">
        <f t="shared" si="52"/>
        <v>4.8593938380576068E-4</v>
      </c>
    </row>
    <row r="99" spans="2:13" x14ac:dyDescent="0.25">
      <c r="B99" s="165" t="s">
        <v>116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56"/>
        <v>-0.11557788944723613</v>
      </c>
      <c r="J99" s="167">
        <f t="shared" si="53"/>
        <v>1.5091649694501017</v>
      </c>
      <c r="K99" s="166">
        <f t="shared" si="54"/>
        <v>-322</v>
      </c>
      <c r="L99" s="166">
        <f t="shared" si="55"/>
        <v>1482</v>
      </c>
      <c r="M99" s="167">
        <f t="shared" si="52"/>
        <v>6.7762005755370354E-4</v>
      </c>
    </row>
    <row r="100" spans="2:13" x14ac:dyDescent="0.25">
      <c r="B100" s="165" t="s">
        <v>119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56"/>
        <v>-2.9615384615384599E-2</v>
      </c>
      <c r="J100" s="167">
        <f t="shared" si="53"/>
        <v>1.6109544905356321E-2</v>
      </c>
      <c r="K100" s="166">
        <f t="shared" si="54"/>
        <v>-77</v>
      </c>
      <c r="L100" s="166">
        <f t="shared" si="55"/>
        <v>40</v>
      </c>
      <c r="M100" s="167">
        <f t="shared" si="52"/>
        <v>6.9384553782791969E-4</v>
      </c>
    </row>
    <row r="101" spans="2:13" x14ac:dyDescent="0.25">
      <c r="B101" s="165" t="s">
        <v>126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56"/>
        <v>-3.7313432835820892E-2</v>
      </c>
      <c r="J101" s="167">
        <f t="shared" si="53"/>
        <v>4.2439024390243905</v>
      </c>
      <c r="K101" s="166">
        <f t="shared" si="54"/>
        <v>-25</v>
      </c>
      <c r="L101" s="166">
        <f t="shared" si="55"/>
        <v>522</v>
      </c>
      <c r="M101" s="167">
        <f t="shared" si="52"/>
        <v>1.7738025045541347E-4</v>
      </c>
    </row>
    <row r="102" spans="2:13" x14ac:dyDescent="0.25">
      <c r="B102" s="165" t="s">
        <v>122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56"/>
        <v>-6.3545150501672198E-2</v>
      </c>
      <c r="J102" s="167">
        <f t="shared" si="53"/>
        <v>1.3728813559322033</v>
      </c>
      <c r="K102" s="166">
        <f t="shared" si="54"/>
        <v>-38</v>
      </c>
      <c r="L102" s="166">
        <f t="shared" si="55"/>
        <v>324</v>
      </c>
      <c r="M102" s="167">
        <f t="shared" si="52"/>
        <v>1.5400455853493264E-4</v>
      </c>
    </row>
    <row r="103" spans="2:13" x14ac:dyDescent="0.25">
      <c r="B103" s="165" t="s">
        <v>131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56"/>
        <v>-6.0606060606060552E-2</v>
      </c>
      <c r="J103" s="167">
        <f t="shared" si="53"/>
        <v>7.1578947368421044</v>
      </c>
      <c r="K103" s="166">
        <f t="shared" si="54"/>
        <v>-10</v>
      </c>
      <c r="L103" s="166">
        <f t="shared" si="55"/>
        <v>136</v>
      </c>
      <c r="M103" s="167">
        <f t="shared" si="52"/>
        <v>4.2626261737347428E-5</v>
      </c>
    </row>
    <row r="104" spans="2:13" x14ac:dyDescent="0.25">
      <c r="B104" s="165" t="s">
        <v>134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56"/>
        <v>-0.4375</v>
      </c>
      <c r="J104" s="167">
        <f t="shared" si="53"/>
        <v>1.8867924528301887</v>
      </c>
      <c r="K104" s="166">
        <f t="shared" si="54"/>
        <v>-119</v>
      </c>
      <c r="L104" s="166">
        <f t="shared" si="55"/>
        <v>100</v>
      </c>
      <c r="M104" s="167">
        <f t="shared" si="52"/>
        <v>4.2076245456865521E-5</v>
      </c>
    </row>
    <row r="105" spans="2:13" x14ac:dyDescent="0.25">
      <c r="B105" s="170" t="s">
        <v>148</v>
      </c>
      <c r="C105" s="171">
        <f t="shared" ref="C105" si="57">C97-SUM(C98:C104)</f>
        <v>1693</v>
      </c>
      <c r="D105" s="171">
        <f t="shared" ref="D105:E105" si="58">D97-SUM(D98:D104)</f>
        <v>2136</v>
      </c>
      <c r="E105" s="171">
        <f t="shared" si="58"/>
        <v>3904</v>
      </c>
      <c r="F105" s="171">
        <f t="shared" ref="F105:H105" si="59">F97-SUM(F98:F104)</f>
        <v>5038</v>
      </c>
      <c r="G105" s="171">
        <f t="shared" si="59"/>
        <v>5415</v>
      </c>
      <c r="H105" s="171">
        <f t="shared" si="59"/>
        <v>5721</v>
      </c>
      <c r="I105" s="182">
        <f t="shared" si="56"/>
        <v>5.6509695290858808E-2</v>
      </c>
      <c r="J105" s="172">
        <f t="shared" si="53"/>
        <v>1.678370786516854</v>
      </c>
      <c r="K105" s="171">
        <f>H105-G105</f>
        <v>306</v>
      </c>
      <c r="L105" s="171">
        <f t="shared" si="55"/>
        <v>3585</v>
      </c>
      <c r="M105" s="172">
        <f t="shared" si="52"/>
        <v>1.5733215703184814E-3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48011</v>
      </c>
      <c r="D107" s="178">
        <v>56805</v>
      </c>
      <c r="E107" s="178">
        <v>128669</v>
      </c>
      <c r="F107" s="178">
        <v>168871</v>
      </c>
      <c r="G107" s="178">
        <v>160886</v>
      </c>
      <c r="H107" s="178">
        <v>173841</v>
      </c>
      <c r="I107" s="179">
        <f>IFERROR(H107/G107-1,"-")</f>
        <v>8.0522854692142154E-2</v>
      </c>
      <c r="J107" s="179">
        <f>IFERROR(H107/D107-1,"-")</f>
        <v>2.0603115922894113</v>
      </c>
      <c r="K107" s="178">
        <f>H107-G107</f>
        <v>12955</v>
      </c>
      <c r="L107" s="178">
        <f>H107-D107</f>
        <v>117036</v>
      </c>
      <c r="M107" s="179">
        <f t="shared" ref="M107:M119" si="60">H107/H$9</f>
        <v>4.7807690107627185E-2</v>
      </c>
    </row>
    <row r="108" spans="2:13" x14ac:dyDescent="0.25">
      <c r="B108" s="161" t="s">
        <v>100</v>
      </c>
      <c r="C108" s="162">
        <v>15835</v>
      </c>
      <c r="D108" s="162">
        <v>31893</v>
      </c>
      <c r="E108" s="162">
        <v>32003</v>
      </c>
      <c r="F108" s="162">
        <v>38275</v>
      </c>
      <c r="G108" s="162">
        <v>34967</v>
      </c>
      <c r="H108" s="162">
        <v>38450</v>
      </c>
      <c r="I108" s="180">
        <f>IFERROR(H108/G108-1,"-")</f>
        <v>9.9608202019046521E-2</v>
      </c>
      <c r="J108" s="163">
        <f t="shared" ref="J108:J119" si="61">IFERROR(H108/D108-1,"-")</f>
        <v>0.20559370394757481</v>
      </c>
      <c r="K108" s="162">
        <f t="shared" ref="K108:K118" si="62">H108-G108</f>
        <v>3483</v>
      </c>
      <c r="L108" s="162">
        <f t="shared" ref="L108:L119" si="63">H108-D108</f>
        <v>6557</v>
      </c>
      <c r="M108" s="163">
        <f t="shared" si="60"/>
        <v>1.0574062992264571E-2</v>
      </c>
    </row>
    <row r="109" spans="2:13" x14ac:dyDescent="0.25">
      <c r="B109" s="165" t="s">
        <v>106</v>
      </c>
      <c r="C109" s="166">
        <v>1760</v>
      </c>
      <c r="D109" s="166">
        <v>18747</v>
      </c>
      <c r="E109" s="166">
        <v>11681</v>
      </c>
      <c r="F109" s="166">
        <v>15258</v>
      </c>
      <c r="G109" s="166">
        <v>11361</v>
      </c>
      <c r="H109" s="166">
        <v>14281</v>
      </c>
      <c r="I109" s="181">
        <f>IFERROR(H109/G109-1,"-")</f>
        <v>0.25701962855382443</v>
      </c>
      <c r="J109" s="167">
        <f t="shared" si="61"/>
        <v>-0.23822478263188773</v>
      </c>
      <c r="K109" s="166">
        <f t="shared" si="62"/>
        <v>2920</v>
      </c>
      <c r="L109" s="166">
        <f t="shared" si="63"/>
        <v>-4466</v>
      </c>
      <c r="M109" s="167">
        <f t="shared" si="60"/>
        <v>3.9273912507810232E-3</v>
      </c>
    </row>
    <row r="110" spans="2:13" x14ac:dyDescent="0.25">
      <c r="B110" s="165" t="s">
        <v>103</v>
      </c>
      <c r="C110" s="166">
        <v>14075</v>
      </c>
      <c r="D110" s="166">
        <v>13146</v>
      </c>
      <c r="E110" s="166">
        <v>20322</v>
      </c>
      <c r="F110" s="166">
        <v>23017</v>
      </c>
      <c r="G110" s="166">
        <v>23606</v>
      </c>
      <c r="H110" s="166">
        <v>24169</v>
      </c>
      <c r="I110" s="181">
        <f>IFERROR(H110/G110-1,"-")</f>
        <v>2.3849868677454866E-2</v>
      </c>
      <c r="J110" s="167">
        <f t="shared" si="61"/>
        <v>0.83850600943252696</v>
      </c>
      <c r="K110" s="166">
        <f t="shared" si="62"/>
        <v>563</v>
      </c>
      <c r="L110" s="166">
        <f t="shared" si="63"/>
        <v>11023</v>
      </c>
      <c r="M110" s="167">
        <f t="shared" si="60"/>
        <v>6.646671741483548E-3</v>
      </c>
    </row>
    <row r="111" spans="2:13" x14ac:dyDescent="0.25">
      <c r="B111" s="161" t="s">
        <v>110</v>
      </c>
      <c r="C111" s="162">
        <v>32176</v>
      </c>
      <c r="D111" s="162">
        <v>24912</v>
      </c>
      <c r="E111" s="162">
        <v>96666</v>
      </c>
      <c r="F111" s="162">
        <v>130596</v>
      </c>
      <c r="G111" s="162">
        <v>125919</v>
      </c>
      <c r="H111" s="162">
        <v>135391</v>
      </c>
      <c r="I111" s="180">
        <f>IFERROR(H111/G111-1,"-")</f>
        <v>7.5222960792255433E-2</v>
      </c>
      <c r="J111" s="163">
        <f t="shared" si="61"/>
        <v>4.434770391779062</v>
      </c>
      <c r="K111" s="162">
        <f t="shared" si="62"/>
        <v>9472</v>
      </c>
      <c r="L111" s="162">
        <f t="shared" si="63"/>
        <v>110479</v>
      </c>
      <c r="M111" s="163">
        <f t="shared" si="60"/>
        <v>3.7233627115362614E-2</v>
      </c>
    </row>
    <row r="112" spans="2:13" x14ac:dyDescent="0.25">
      <c r="B112" s="165" t="s">
        <v>113</v>
      </c>
      <c r="C112" s="166">
        <v>16804</v>
      </c>
      <c r="D112" s="166">
        <v>6178</v>
      </c>
      <c r="E112" s="166">
        <v>57679</v>
      </c>
      <c r="F112" s="166">
        <v>84747</v>
      </c>
      <c r="G112" s="166">
        <v>77707</v>
      </c>
      <c r="H112" s="166">
        <v>81778</v>
      </c>
      <c r="I112" s="181">
        <f t="shared" ref="I112:I119" si="64">IFERROR(H112/G112-1,"-")</f>
        <v>5.2389102654844422E-2</v>
      </c>
      <c r="J112" s="167">
        <f t="shared" si="61"/>
        <v>12.236969893169311</v>
      </c>
      <c r="K112" s="166">
        <f t="shared" si="62"/>
        <v>4071</v>
      </c>
      <c r="L112" s="166">
        <f t="shared" si="63"/>
        <v>75600</v>
      </c>
      <c r="M112" s="167">
        <f t="shared" si="60"/>
        <v>2.24896156926245E-2</v>
      </c>
    </row>
    <row r="113" spans="2:13" x14ac:dyDescent="0.25">
      <c r="B113" s="165" t="s">
        <v>116</v>
      </c>
      <c r="C113" s="166">
        <v>2219</v>
      </c>
      <c r="D113" s="166">
        <v>4537</v>
      </c>
      <c r="E113" s="166">
        <v>4233</v>
      </c>
      <c r="F113" s="166">
        <v>5702</v>
      </c>
      <c r="G113" s="166">
        <v>5529</v>
      </c>
      <c r="H113" s="166">
        <v>6301</v>
      </c>
      <c r="I113" s="181">
        <f t="shared" si="64"/>
        <v>0.1396274190631217</v>
      </c>
      <c r="J113" s="167">
        <f t="shared" si="61"/>
        <v>0.38880317390346053</v>
      </c>
      <c r="K113" s="166">
        <f t="shared" si="62"/>
        <v>772</v>
      </c>
      <c r="L113" s="166">
        <f t="shared" si="63"/>
        <v>1764</v>
      </c>
      <c r="M113" s="167">
        <f t="shared" si="60"/>
        <v>1.7328262916582332E-3</v>
      </c>
    </row>
    <row r="114" spans="2:13" x14ac:dyDescent="0.25">
      <c r="B114" s="165" t="s">
        <v>119</v>
      </c>
      <c r="C114" s="166">
        <v>1731</v>
      </c>
      <c r="D114" s="166">
        <v>4263</v>
      </c>
      <c r="E114" s="166">
        <v>6128</v>
      </c>
      <c r="F114" s="166">
        <v>10339</v>
      </c>
      <c r="G114" s="166">
        <v>9146</v>
      </c>
      <c r="H114" s="166">
        <v>10750</v>
      </c>
      <c r="I114" s="181">
        <f t="shared" si="64"/>
        <v>0.17537721408265905</v>
      </c>
      <c r="J114" s="167">
        <f t="shared" si="61"/>
        <v>1.5216983345062163</v>
      </c>
      <c r="K114" s="166">
        <f t="shared" si="62"/>
        <v>1604</v>
      </c>
      <c r="L114" s="166">
        <f t="shared" si="63"/>
        <v>6487</v>
      </c>
      <c r="M114" s="167">
        <f t="shared" si="60"/>
        <v>2.9563375075902245E-3</v>
      </c>
    </row>
    <row r="115" spans="2:13" x14ac:dyDescent="0.25">
      <c r="B115" s="165" t="s">
        <v>126</v>
      </c>
      <c r="C115" s="166">
        <v>1036</v>
      </c>
      <c r="D115" s="166">
        <v>1671</v>
      </c>
      <c r="E115" s="166">
        <v>4177</v>
      </c>
      <c r="F115" s="166">
        <v>3944</v>
      </c>
      <c r="G115" s="166">
        <v>4066</v>
      </c>
      <c r="H115" s="166">
        <v>4552</v>
      </c>
      <c r="I115" s="181">
        <f t="shared" si="64"/>
        <v>0.11952779144121983</v>
      </c>
      <c r="J115" s="167">
        <f t="shared" si="61"/>
        <v>1.7241172950329142</v>
      </c>
      <c r="K115" s="166">
        <f t="shared" si="62"/>
        <v>486</v>
      </c>
      <c r="L115" s="166">
        <f t="shared" si="63"/>
        <v>2881</v>
      </c>
      <c r="M115" s="167">
        <f t="shared" si="60"/>
        <v>1.2518370543768095E-3</v>
      </c>
    </row>
    <row r="116" spans="2:13" x14ac:dyDescent="0.25">
      <c r="B116" s="165" t="s">
        <v>122</v>
      </c>
      <c r="C116" s="166">
        <v>1331</v>
      </c>
      <c r="D116" s="166">
        <v>2040</v>
      </c>
      <c r="E116" s="166">
        <v>3322</v>
      </c>
      <c r="F116" s="166">
        <v>3634</v>
      </c>
      <c r="G116" s="166">
        <v>3250</v>
      </c>
      <c r="H116" s="166">
        <v>3381</v>
      </c>
      <c r="I116" s="181">
        <f t="shared" si="64"/>
        <v>4.0307692307692378E-2</v>
      </c>
      <c r="J116" s="167">
        <f t="shared" si="61"/>
        <v>0.6573529411764707</v>
      </c>
      <c r="K116" s="166">
        <f t="shared" si="62"/>
        <v>131</v>
      </c>
      <c r="L116" s="166">
        <f t="shared" si="63"/>
        <v>1341</v>
      </c>
      <c r="M116" s="167">
        <f t="shared" si="60"/>
        <v>9.2980252215465575E-4</v>
      </c>
    </row>
    <row r="117" spans="2:13" x14ac:dyDescent="0.25">
      <c r="B117" s="165" t="s">
        <v>131</v>
      </c>
      <c r="C117" s="166">
        <v>389</v>
      </c>
      <c r="D117" s="166">
        <v>51</v>
      </c>
      <c r="E117" s="166">
        <v>536</v>
      </c>
      <c r="F117" s="166">
        <v>870</v>
      </c>
      <c r="G117" s="166">
        <v>898</v>
      </c>
      <c r="H117" s="166">
        <v>882</v>
      </c>
      <c r="I117" s="181">
        <f t="shared" si="64"/>
        <v>-1.7817371937639215E-2</v>
      </c>
      <c r="J117" s="167">
        <f t="shared" si="61"/>
        <v>16.294117647058822</v>
      </c>
      <c r="K117" s="166">
        <f t="shared" si="62"/>
        <v>-16</v>
      </c>
      <c r="L117" s="166">
        <f t="shared" si="63"/>
        <v>831</v>
      </c>
      <c r="M117" s="167">
        <f t="shared" si="60"/>
        <v>2.4255717969251891E-4</v>
      </c>
    </row>
    <row r="118" spans="2:13" x14ac:dyDescent="0.25">
      <c r="B118" s="165" t="s">
        <v>134</v>
      </c>
      <c r="C118" s="166">
        <v>909</v>
      </c>
      <c r="D118" s="166">
        <v>26</v>
      </c>
      <c r="E118" s="166">
        <v>718</v>
      </c>
      <c r="F118" s="166">
        <v>472</v>
      </c>
      <c r="G118" s="166">
        <v>1132</v>
      </c>
      <c r="H118" s="166">
        <v>738</v>
      </c>
      <c r="I118" s="181">
        <f t="shared" si="64"/>
        <v>-0.34805653710247353</v>
      </c>
      <c r="J118" s="167">
        <f t="shared" si="61"/>
        <v>27.384615384615383</v>
      </c>
      <c r="K118" s="166">
        <f t="shared" si="62"/>
        <v>-394</v>
      </c>
      <c r="L118" s="166">
        <f t="shared" si="63"/>
        <v>712</v>
      </c>
      <c r="M118" s="167">
        <f t="shared" si="60"/>
        <v>2.0295600749782193E-4</v>
      </c>
    </row>
    <row r="119" spans="2:13" x14ac:dyDescent="0.25">
      <c r="B119" s="170" t="s">
        <v>148</v>
      </c>
      <c r="C119" s="171">
        <f t="shared" ref="C119" si="65">C111-SUM(C112:C118)</f>
        <v>7757</v>
      </c>
      <c r="D119" s="171">
        <f t="shared" ref="D119:E119" si="66">D111-SUM(D112:D118)</f>
        <v>6146</v>
      </c>
      <c r="E119" s="171">
        <f t="shared" si="66"/>
        <v>19873</v>
      </c>
      <c r="F119" s="171">
        <f t="shared" ref="F119:H119" si="67">F111-SUM(F112:F118)</f>
        <v>20888</v>
      </c>
      <c r="G119" s="171">
        <f t="shared" si="67"/>
        <v>24191</v>
      </c>
      <c r="H119" s="171">
        <f t="shared" si="67"/>
        <v>27009</v>
      </c>
      <c r="I119" s="182">
        <f t="shared" si="64"/>
        <v>0.11648960357157612</v>
      </c>
      <c r="J119" s="172">
        <f t="shared" si="61"/>
        <v>3.3945655711031568</v>
      </c>
      <c r="K119" s="171">
        <f>H119-G119</f>
        <v>2818</v>
      </c>
      <c r="L119" s="171">
        <f t="shared" si="63"/>
        <v>20863</v>
      </c>
      <c r="M119" s="172">
        <f t="shared" si="60"/>
        <v>7.4276948597678492E-3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59629</v>
      </c>
      <c r="D121" s="178">
        <v>87126</v>
      </c>
      <c r="E121" s="178">
        <v>138024</v>
      </c>
      <c r="F121" s="178">
        <v>158379</v>
      </c>
      <c r="G121" s="178">
        <v>162243</v>
      </c>
      <c r="H121" s="178">
        <v>181603</v>
      </c>
      <c r="I121" s="179">
        <f>IFERROR(H121/G121-1,"-")</f>
        <v>0.11932718206640658</v>
      </c>
      <c r="J121" s="179">
        <f>IFERROR(H121/D121-1,"-")</f>
        <v>1.0843720588572872</v>
      </c>
      <c r="K121" s="178">
        <f>H121-G121</f>
        <v>19360</v>
      </c>
      <c r="L121" s="178">
        <f>H121-D121</f>
        <v>94477</v>
      </c>
      <c r="M121" s="179">
        <f t="shared" ref="M121:M133" si="68">H121/H$9</f>
        <v>4.9942303292177449E-2</v>
      </c>
    </row>
    <row r="122" spans="2:13" x14ac:dyDescent="0.25">
      <c r="B122" s="161" t="s">
        <v>100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3">
        <f t="shared" ref="J122:J133" si="69">IFERROR(H122/D122-1,"-")</f>
        <v>1.0169473921096821</v>
      </c>
      <c r="K122" s="162">
        <f t="shared" ref="K122:K132" si="70">H122-G122</f>
        <v>14976</v>
      </c>
      <c r="L122" s="162">
        <f t="shared" ref="L122:L133" si="71">H122-D122</f>
        <v>58746</v>
      </c>
      <c r="M122" s="163">
        <f t="shared" si="68"/>
        <v>3.2042023443893938E-2</v>
      </c>
    </row>
    <row r="123" spans="2:13" x14ac:dyDescent="0.25">
      <c r="B123" s="165" t="s">
        <v>106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7">
        <f t="shared" si="69"/>
        <v>1.0920048619082992</v>
      </c>
      <c r="K123" s="166">
        <f t="shared" si="70"/>
        <v>12635</v>
      </c>
      <c r="L123" s="166">
        <f t="shared" si="71"/>
        <v>32343</v>
      </c>
      <c r="M123" s="167">
        <f t="shared" si="68"/>
        <v>1.7039779377469574E-2</v>
      </c>
    </row>
    <row r="124" spans="2:13" x14ac:dyDescent="0.25">
      <c r="B124" s="165" t="s">
        <v>103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7">
        <f t="shared" si="69"/>
        <v>0.93797292976659907</v>
      </c>
      <c r="K124" s="166">
        <f t="shared" si="70"/>
        <v>2341</v>
      </c>
      <c r="L124" s="166">
        <f t="shared" si="71"/>
        <v>26403</v>
      </c>
      <c r="M124" s="167">
        <f t="shared" si="68"/>
        <v>1.5002244066424366E-2</v>
      </c>
    </row>
    <row r="125" spans="2:13" x14ac:dyDescent="0.25">
      <c r="B125" s="161" t="s">
        <v>110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3">
        <f t="shared" si="69"/>
        <v>1.2170373650328687</v>
      </c>
      <c r="K125" s="162">
        <f t="shared" si="70"/>
        <v>4384</v>
      </c>
      <c r="L125" s="162">
        <f t="shared" si="71"/>
        <v>35731</v>
      </c>
      <c r="M125" s="163">
        <f t="shared" si="68"/>
        <v>1.7900279848283508E-2</v>
      </c>
    </row>
    <row r="126" spans="2:13" x14ac:dyDescent="0.25">
      <c r="B126" s="165" t="s">
        <v>113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72">IFERROR(H126/G126-1,"-")</f>
        <v>-5.8675958188153299E-2</v>
      </c>
      <c r="J126" s="167">
        <f t="shared" si="69"/>
        <v>5.5004812319538017</v>
      </c>
      <c r="K126" s="166">
        <f t="shared" si="70"/>
        <v>-421</v>
      </c>
      <c r="L126" s="166">
        <f t="shared" si="71"/>
        <v>5715</v>
      </c>
      <c r="M126" s="167">
        <f t="shared" si="68"/>
        <v>1.857404979187384E-3</v>
      </c>
    </row>
    <row r="127" spans="2:13" x14ac:dyDescent="0.25">
      <c r="B127" s="165" t="s">
        <v>116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72"/>
        <v>8.4267631103074114E-2</v>
      </c>
      <c r="J127" s="167">
        <f t="shared" si="69"/>
        <v>2.0160965794768613</v>
      </c>
      <c r="K127" s="166">
        <f t="shared" si="70"/>
        <v>699</v>
      </c>
      <c r="L127" s="166">
        <f t="shared" si="71"/>
        <v>6012</v>
      </c>
      <c r="M127" s="167">
        <f t="shared" si="68"/>
        <v>2.4734232133271144E-3</v>
      </c>
    </row>
    <row r="128" spans="2:13" x14ac:dyDescent="0.25">
      <c r="B128" s="165" t="s">
        <v>119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72"/>
        <v>7.5655563430191419E-2</v>
      </c>
      <c r="J128" s="167">
        <f t="shared" si="69"/>
        <v>0.40207852193995386</v>
      </c>
      <c r="K128" s="166">
        <f t="shared" si="70"/>
        <v>427</v>
      </c>
      <c r="L128" s="166">
        <f t="shared" si="71"/>
        <v>1741</v>
      </c>
      <c r="M128" s="167">
        <f t="shared" si="68"/>
        <v>1.6695744194028144E-3</v>
      </c>
    </row>
    <row r="129" spans="2:13" x14ac:dyDescent="0.25">
      <c r="B129" s="165" t="s">
        <v>126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72"/>
        <v>7.4937027707808523E-2</v>
      </c>
      <c r="J129" s="167">
        <f t="shared" si="69"/>
        <v>2.1378676470588234</v>
      </c>
      <c r="K129" s="166">
        <f t="shared" si="70"/>
        <v>119</v>
      </c>
      <c r="L129" s="166">
        <f t="shared" si="71"/>
        <v>1163</v>
      </c>
      <c r="M129" s="167">
        <f t="shared" si="68"/>
        <v>4.6943889539130361E-4</v>
      </c>
    </row>
    <row r="130" spans="2:13" x14ac:dyDescent="0.25">
      <c r="B130" s="165" t="s">
        <v>122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72"/>
        <v>0.25961538461538458</v>
      </c>
      <c r="J130" s="167">
        <f t="shared" si="69"/>
        <v>2.2016293279022405</v>
      </c>
      <c r="K130" s="166">
        <f t="shared" si="70"/>
        <v>324</v>
      </c>
      <c r="L130" s="166">
        <f t="shared" si="71"/>
        <v>1081</v>
      </c>
      <c r="M130" s="167">
        <f t="shared" si="68"/>
        <v>4.323127964587752E-4</v>
      </c>
    </row>
    <row r="131" spans="2:13" x14ac:dyDescent="0.25">
      <c r="B131" s="165" t="s">
        <v>131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72"/>
        <v>-0.20932754880694138</v>
      </c>
      <c r="J131" s="167">
        <f t="shared" si="69"/>
        <v>8</v>
      </c>
      <c r="K131" s="166">
        <f t="shared" si="70"/>
        <v>-193</v>
      </c>
      <c r="L131" s="166">
        <f t="shared" si="71"/>
        <v>648</v>
      </c>
      <c r="M131" s="167">
        <f t="shared" si="68"/>
        <v>2.0048093423565339E-4</v>
      </c>
    </row>
    <row r="132" spans="2:13" x14ac:dyDescent="0.25">
      <c r="B132" s="165" t="s">
        <v>134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72"/>
        <v>2.0669992872416332E-2</v>
      </c>
      <c r="J132" s="167">
        <f t="shared" si="69"/>
        <v>6.3814432989690726</v>
      </c>
      <c r="K132" s="166">
        <f t="shared" si="70"/>
        <v>29</v>
      </c>
      <c r="L132" s="166">
        <f t="shared" si="71"/>
        <v>1238</v>
      </c>
      <c r="M132" s="167">
        <f t="shared" si="68"/>
        <v>3.9381165682504204E-4</v>
      </c>
    </row>
    <row r="133" spans="2:13" x14ac:dyDescent="0.25">
      <c r="B133" s="170" t="s">
        <v>148</v>
      </c>
      <c r="C133" s="171">
        <f t="shared" ref="C133" si="73">C125-SUM(C126:C132)</f>
        <v>17698</v>
      </c>
      <c r="D133" s="171">
        <f t="shared" ref="D133:E133" si="74">D125-SUM(D126:D132)</f>
        <v>19698</v>
      </c>
      <c r="E133" s="171">
        <f t="shared" si="74"/>
        <v>32535</v>
      </c>
      <c r="F133" s="171">
        <f t="shared" ref="F133:H133" si="75">F125-SUM(F126:F132)</f>
        <v>33445</v>
      </c>
      <c r="G133" s="171">
        <f t="shared" si="75"/>
        <v>34431</v>
      </c>
      <c r="H133" s="171">
        <f t="shared" si="75"/>
        <v>37831</v>
      </c>
      <c r="I133" s="182">
        <f t="shared" si="72"/>
        <v>9.8748221079840937E-2</v>
      </c>
      <c r="J133" s="172">
        <f t="shared" si="69"/>
        <v>0.92055030967610918</v>
      </c>
      <c r="K133" s="171">
        <f>H133-G133</f>
        <v>3400</v>
      </c>
      <c r="L133" s="171">
        <f t="shared" si="71"/>
        <v>18133</v>
      </c>
      <c r="M133" s="172">
        <f t="shared" si="68"/>
        <v>1.0403832953455422E-2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65594</v>
      </c>
      <c r="D135" s="178">
        <v>62317</v>
      </c>
      <c r="E135" s="178">
        <v>170296</v>
      </c>
      <c r="F135" s="178">
        <v>183132</v>
      </c>
      <c r="G135" s="178">
        <v>192634</v>
      </c>
      <c r="H135" s="178">
        <v>189476</v>
      </c>
      <c r="I135" s="179">
        <f>IFERROR(H135/G135-1,"-")</f>
        <v>-1.6393783028956443E-2</v>
      </c>
      <c r="J135" s="179">
        <f>IFERROR(H135/D135-1,"-")</f>
        <v>2.0405186385737437</v>
      </c>
      <c r="K135" s="178">
        <f>H135-G135</f>
        <v>-3158</v>
      </c>
      <c r="L135" s="178">
        <f>H135-D135</f>
        <v>127159</v>
      </c>
      <c r="M135" s="179">
        <f t="shared" ref="M135:M147" si="76">H135/H$9</f>
        <v>5.2107442380294459E-2</v>
      </c>
    </row>
    <row r="136" spans="2:13" x14ac:dyDescent="0.25">
      <c r="B136" s="161" t="s">
        <v>100</v>
      </c>
      <c r="C136" s="162">
        <v>10674</v>
      </c>
      <c r="D136" s="162">
        <v>32424</v>
      </c>
      <c r="E136" s="162">
        <v>21054</v>
      </c>
      <c r="F136" s="162">
        <v>23092</v>
      </c>
      <c r="G136" s="162">
        <v>20158</v>
      </c>
      <c r="H136" s="162">
        <v>21078</v>
      </c>
      <c r="I136" s="180">
        <f>IFERROR(H136/G136-1,"-")</f>
        <v>4.5639448357972068E-2</v>
      </c>
      <c r="J136" s="163">
        <f t="shared" ref="J136:J147" si="77">IFERROR(H136/D136-1,"-")</f>
        <v>-0.34992598075499626</v>
      </c>
      <c r="K136" s="162">
        <f t="shared" ref="K136:K146" si="78">H136-G136</f>
        <v>920</v>
      </c>
      <c r="L136" s="162">
        <f t="shared" ref="L136:L147" si="79">H136-D136</f>
        <v>-11346</v>
      </c>
      <c r="M136" s="163">
        <f t="shared" si="76"/>
        <v>5.7966215799987678E-3</v>
      </c>
    </row>
    <row r="137" spans="2:13" x14ac:dyDescent="0.25">
      <c r="B137" s="165" t="s">
        <v>106</v>
      </c>
      <c r="C137" s="166">
        <v>7684</v>
      </c>
      <c r="D137" s="166">
        <v>24748</v>
      </c>
      <c r="E137" s="166">
        <v>14712</v>
      </c>
      <c r="F137" s="166">
        <v>15109</v>
      </c>
      <c r="G137" s="166">
        <v>13314</v>
      </c>
      <c r="H137" s="166">
        <v>12630</v>
      </c>
      <c r="I137" s="181">
        <f>IFERROR(H137/G137-1,"-")</f>
        <v>-5.1374493014871514E-2</v>
      </c>
      <c r="J137" s="167">
        <f t="shared" si="77"/>
        <v>-0.48965572975593985</v>
      </c>
      <c r="K137" s="166">
        <f t="shared" si="78"/>
        <v>-684</v>
      </c>
      <c r="L137" s="166">
        <f t="shared" si="79"/>
        <v>-12118</v>
      </c>
      <c r="M137" s="167">
        <f t="shared" si="76"/>
        <v>3.4733528112432127E-3</v>
      </c>
    </row>
    <row r="138" spans="2:13" x14ac:dyDescent="0.25">
      <c r="B138" s="165" t="s">
        <v>103</v>
      </c>
      <c r="C138" s="166">
        <v>2990</v>
      </c>
      <c r="D138" s="166">
        <v>7676</v>
      </c>
      <c r="E138" s="166">
        <v>6342</v>
      </c>
      <c r="F138" s="166">
        <v>7983</v>
      </c>
      <c r="G138" s="166">
        <v>6844</v>
      </c>
      <c r="H138" s="166">
        <v>8448</v>
      </c>
      <c r="I138" s="181">
        <f>IFERROR(H138/G138-1,"-")</f>
        <v>0.23436586791350078</v>
      </c>
      <c r="J138" s="167">
        <f t="shared" si="77"/>
        <v>0.10057321521625839</v>
      </c>
      <c r="K138" s="166">
        <f t="shared" si="78"/>
        <v>1604</v>
      </c>
      <c r="L138" s="166">
        <f t="shared" si="79"/>
        <v>772</v>
      </c>
      <c r="M138" s="167">
        <f t="shared" si="76"/>
        <v>2.3232687687555552E-3</v>
      </c>
    </row>
    <row r="139" spans="2:13" x14ac:dyDescent="0.25">
      <c r="B139" s="161" t="s">
        <v>110</v>
      </c>
      <c r="C139" s="162">
        <v>54920</v>
      </c>
      <c r="D139" s="162">
        <v>29893</v>
      </c>
      <c r="E139" s="162">
        <v>149242</v>
      </c>
      <c r="F139" s="162">
        <v>160040</v>
      </c>
      <c r="G139" s="162">
        <v>172476</v>
      </c>
      <c r="H139" s="162">
        <v>168398</v>
      </c>
      <c r="I139" s="180">
        <f>IFERROR(H139/G139-1,"-")</f>
        <v>-2.3643869291959496E-2</v>
      </c>
      <c r="J139" s="163">
        <f t="shared" si="77"/>
        <v>4.6333589803632957</v>
      </c>
      <c r="K139" s="162">
        <f t="shared" si="78"/>
        <v>-4078</v>
      </c>
      <c r="L139" s="162">
        <f t="shared" si="79"/>
        <v>138505</v>
      </c>
      <c r="M139" s="163">
        <f t="shared" si="76"/>
        <v>4.6310820800295686E-2</v>
      </c>
    </row>
    <row r="140" spans="2:13" x14ac:dyDescent="0.25">
      <c r="B140" s="165" t="s">
        <v>113</v>
      </c>
      <c r="C140" s="166">
        <v>22034</v>
      </c>
      <c r="D140" s="166">
        <v>4017</v>
      </c>
      <c r="E140" s="166">
        <v>63251</v>
      </c>
      <c r="F140" s="166">
        <v>67774</v>
      </c>
      <c r="G140" s="166">
        <v>77144</v>
      </c>
      <c r="H140" s="166">
        <v>78491</v>
      </c>
      <c r="I140" s="181">
        <f t="shared" ref="I140:I147" si="80">IFERROR(H140/G140-1,"-")</f>
        <v>1.7460852431815832E-2</v>
      </c>
      <c r="J140" s="167">
        <f t="shared" si="77"/>
        <v>18.539706248444112</v>
      </c>
      <c r="K140" s="166">
        <f t="shared" si="78"/>
        <v>1347</v>
      </c>
      <c r="L140" s="166">
        <f t="shared" si="79"/>
        <v>74474</v>
      </c>
      <c r="M140" s="167">
        <f t="shared" si="76"/>
        <v>2.1585663935652494E-2</v>
      </c>
    </row>
    <row r="141" spans="2:13" x14ac:dyDescent="0.25">
      <c r="B141" s="165" t="s">
        <v>116</v>
      </c>
      <c r="C141" s="166">
        <v>4241</v>
      </c>
      <c r="D141" s="166">
        <v>3089</v>
      </c>
      <c r="E141" s="166">
        <v>9755</v>
      </c>
      <c r="F141" s="166">
        <v>13190</v>
      </c>
      <c r="G141" s="166">
        <v>14121</v>
      </c>
      <c r="H141" s="166">
        <v>13538</v>
      </c>
      <c r="I141" s="181">
        <f t="shared" si="80"/>
        <v>-4.1286027901706657E-2</v>
      </c>
      <c r="J141" s="167">
        <f t="shared" si="77"/>
        <v>3.3826481061832308</v>
      </c>
      <c r="K141" s="166">
        <f t="shared" si="78"/>
        <v>-583</v>
      </c>
      <c r="L141" s="166">
        <f t="shared" si="79"/>
        <v>10449</v>
      </c>
      <c r="M141" s="167">
        <f t="shared" si="76"/>
        <v>3.7230602025819966E-3</v>
      </c>
    </row>
    <row r="142" spans="2:13" x14ac:dyDescent="0.25">
      <c r="B142" s="165" t="s">
        <v>119</v>
      </c>
      <c r="C142" s="166">
        <v>4440</v>
      </c>
      <c r="D142" s="166">
        <v>7345</v>
      </c>
      <c r="E142" s="166">
        <v>18944</v>
      </c>
      <c r="F142" s="166">
        <v>17145</v>
      </c>
      <c r="G142" s="166">
        <v>17361</v>
      </c>
      <c r="H142" s="166">
        <v>15659</v>
      </c>
      <c r="I142" s="181">
        <f t="shared" si="80"/>
        <v>-9.8035827429295508E-2</v>
      </c>
      <c r="J142" s="167">
        <f t="shared" si="77"/>
        <v>1.1319264805990468</v>
      </c>
      <c r="K142" s="166">
        <f t="shared" si="78"/>
        <v>-1702</v>
      </c>
      <c r="L142" s="166">
        <f t="shared" si="79"/>
        <v>8314</v>
      </c>
      <c r="M142" s="167">
        <f t="shared" si="76"/>
        <v>4.3063524680330536E-3</v>
      </c>
    </row>
    <row r="143" spans="2:13" x14ac:dyDescent="0.25">
      <c r="B143" s="165" t="s">
        <v>126</v>
      </c>
      <c r="C143" s="166">
        <v>934</v>
      </c>
      <c r="D143" s="166">
        <v>531</v>
      </c>
      <c r="E143" s="166">
        <v>7178</v>
      </c>
      <c r="F143" s="166">
        <v>5991</v>
      </c>
      <c r="G143" s="166">
        <v>4284</v>
      </c>
      <c r="H143" s="166">
        <v>3951</v>
      </c>
      <c r="I143" s="181">
        <f t="shared" si="80"/>
        <v>-7.7731092436974736E-2</v>
      </c>
      <c r="J143" s="167">
        <f t="shared" si="77"/>
        <v>6.4406779661016946</v>
      </c>
      <c r="K143" s="166">
        <f t="shared" si="78"/>
        <v>-333</v>
      </c>
      <c r="L143" s="166">
        <f t="shared" si="79"/>
        <v>3420</v>
      </c>
      <c r="M143" s="167">
        <f t="shared" si="76"/>
        <v>1.086557162091998E-3</v>
      </c>
    </row>
    <row r="144" spans="2:13" x14ac:dyDescent="0.25">
      <c r="B144" s="165" t="s">
        <v>122</v>
      </c>
      <c r="C144" s="166">
        <v>1399</v>
      </c>
      <c r="D144" s="166">
        <v>1259</v>
      </c>
      <c r="E144" s="166">
        <v>2969</v>
      </c>
      <c r="F144" s="166">
        <v>3554</v>
      </c>
      <c r="G144" s="166">
        <v>4075</v>
      </c>
      <c r="H144" s="166">
        <v>2995</v>
      </c>
      <c r="I144" s="181">
        <f t="shared" si="80"/>
        <v>-0.26503067484662579</v>
      </c>
      <c r="J144" s="167">
        <f t="shared" si="77"/>
        <v>1.3788721207307386</v>
      </c>
      <c r="K144" s="166">
        <f t="shared" si="78"/>
        <v>-1080</v>
      </c>
      <c r="L144" s="166">
        <f t="shared" si="79"/>
        <v>1736</v>
      </c>
      <c r="M144" s="167">
        <f t="shared" si="76"/>
        <v>8.2364938002164867E-4</v>
      </c>
    </row>
    <row r="145" spans="2:13" x14ac:dyDescent="0.25">
      <c r="B145" s="165" t="s">
        <v>131</v>
      </c>
      <c r="C145" s="166">
        <v>1961</v>
      </c>
      <c r="D145" s="166">
        <v>64</v>
      </c>
      <c r="E145" s="166">
        <v>1877</v>
      </c>
      <c r="F145" s="166">
        <v>2260</v>
      </c>
      <c r="G145" s="166">
        <v>2026</v>
      </c>
      <c r="H145" s="166">
        <v>2316</v>
      </c>
      <c r="I145" s="181">
        <f t="shared" si="80"/>
        <v>0.14313919052319846</v>
      </c>
      <c r="J145" s="167">
        <f t="shared" si="77"/>
        <v>35.1875</v>
      </c>
      <c r="K145" s="166">
        <f t="shared" si="78"/>
        <v>290</v>
      </c>
      <c r="L145" s="166">
        <f t="shared" si="79"/>
        <v>2252</v>
      </c>
      <c r="M145" s="167">
        <f t="shared" si="76"/>
        <v>6.3691885279804278E-4</v>
      </c>
    </row>
    <row r="146" spans="2:13" x14ac:dyDescent="0.25">
      <c r="B146" s="165" t="s">
        <v>134</v>
      </c>
      <c r="C146" s="166">
        <v>3936</v>
      </c>
      <c r="D146" s="166">
        <v>53</v>
      </c>
      <c r="E146" s="166">
        <v>926</v>
      </c>
      <c r="F146" s="166">
        <v>1630</v>
      </c>
      <c r="G146" s="166">
        <v>1487</v>
      </c>
      <c r="H146" s="166">
        <v>1126</v>
      </c>
      <c r="I146" s="181">
        <f t="shared" si="80"/>
        <v>-0.24277067921990581</v>
      </c>
      <c r="J146" s="167">
        <f t="shared" si="77"/>
        <v>20.245283018867923</v>
      </c>
      <c r="K146" s="166">
        <f t="shared" si="78"/>
        <v>-361</v>
      </c>
      <c r="L146" s="166">
        <f t="shared" si="79"/>
        <v>1073</v>
      </c>
      <c r="M146" s="167">
        <f t="shared" si="76"/>
        <v>3.09659165911311E-4</v>
      </c>
    </row>
    <row r="147" spans="2:13" x14ac:dyDescent="0.25">
      <c r="B147" s="170" t="s">
        <v>148</v>
      </c>
      <c r="C147" s="171">
        <f t="shared" ref="C147" si="81">C139-SUM(C140:C146)</f>
        <v>15975</v>
      </c>
      <c r="D147" s="171">
        <f t="shared" ref="D147:E147" si="82">D139-SUM(D140:D146)</f>
        <v>13535</v>
      </c>
      <c r="E147" s="171">
        <f t="shared" si="82"/>
        <v>44342</v>
      </c>
      <c r="F147" s="171">
        <f t="shared" ref="F147:H147" si="83">F139-SUM(F140:F146)</f>
        <v>48496</v>
      </c>
      <c r="G147" s="171">
        <f t="shared" si="83"/>
        <v>51978</v>
      </c>
      <c r="H147" s="171">
        <f t="shared" si="83"/>
        <v>50322</v>
      </c>
      <c r="I147" s="182">
        <f t="shared" si="80"/>
        <v>-3.185963292162064E-2</v>
      </c>
      <c r="J147" s="172">
        <f t="shared" si="77"/>
        <v>2.7179165127447358</v>
      </c>
      <c r="K147" s="171">
        <f>H147-G147</f>
        <v>-1656</v>
      </c>
      <c r="L147" s="171">
        <f t="shared" si="79"/>
        <v>36787</v>
      </c>
      <c r="M147" s="172">
        <f t="shared" si="76"/>
        <v>1.3838959633205142E-2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27902</v>
      </c>
      <c r="D149" s="178">
        <v>35117</v>
      </c>
      <c r="E149" s="178">
        <v>72444</v>
      </c>
      <c r="F149" s="178">
        <v>79555</v>
      </c>
      <c r="G149" s="178">
        <v>83503</v>
      </c>
      <c r="H149" s="178">
        <v>83254</v>
      </c>
      <c r="I149" s="179">
        <f>IFERROR(H149/G149-1,"-")</f>
        <v>-2.9819287929775395E-3</v>
      </c>
      <c r="J149" s="179">
        <f>IFERROR(H149/D149-1,"-")</f>
        <v>1.3707606002790671</v>
      </c>
      <c r="K149" s="178">
        <f>H149-G149</f>
        <v>-249</v>
      </c>
      <c r="L149" s="178">
        <f>H149-D149</f>
        <v>48137</v>
      </c>
      <c r="M149" s="179">
        <f t="shared" ref="M149:M161" si="84">H149/H$9</f>
        <v>2.2895527707620145E-2</v>
      </c>
    </row>
    <row r="150" spans="2:13" x14ac:dyDescent="0.25">
      <c r="B150" s="161" t="s">
        <v>100</v>
      </c>
      <c r="C150" s="162">
        <v>10922</v>
      </c>
      <c r="D150" s="162">
        <v>23158</v>
      </c>
      <c r="E150" s="162">
        <v>38906</v>
      </c>
      <c r="F150" s="162">
        <v>41245</v>
      </c>
      <c r="G150" s="162">
        <v>37487</v>
      </c>
      <c r="H150" s="162">
        <v>36630</v>
      </c>
      <c r="I150" s="180">
        <f>IFERROR(H150/G150-1,"-")</f>
        <v>-2.2861258569637499E-2</v>
      </c>
      <c r="J150" s="163">
        <f t="shared" ref="J150:J161" si="85">IFERROR(H150/D150-1,"-")</f>
        <v>0.58174281025995334</v>
      </c>
      <c r="K150" s="162">
        <f t="shared" ref="K150:K160" si="86">H150-G150</f>
        <v>-857</v>
      </c>
      <c r="L150" s="162">
        <f t="shared" ref="L150:L161" si="87">H150-D150</f>
        <v>13472</v>
      </c>
      <c r="M150" s="163">
        <f t="shared" si="84"/>
        <v>1.007354817702604E-2</v>
      </c>
    </row>
    <row r="151" spans="2:13" x14ac:dyDescent="0.25">
      <c r="B151" s="165" t="s">
        <v>106</v>
      </c>
      <c r="C151" s="166">
        <v>5655</v>
      </c>
      <c r="D151" s="166">
        <v>18490</v>
      </c>
      <c r="E151" s="166">
        <v>27610</v>
      </c>
      <c r="F151" s="166">
        <v>29642</v>
      </c>
      <c r="G151" s="166">
        <v>25056</v>
      </c>
      <c r="H151" s="166">
        <v>22561</v>
      </c>
      <c r="I151" s="181">
        <f>IFERROR(H151/G151-1,"-")</f>
        <v>-9.9576947637292412E-2</v>
      </c>
      <c r="J151" s="167">
        <f t="shared" si="85"/>
        <v>0.22017306652244462</v>
      </c>
      <c r="K151" s="166">
        <f t="shared" si="86"/>
        <v>-2495</v>
      </c>
      <c r="L151" s="166">
        <f t="shared" si="87"/>
        <v>4071</v>
      </c>
      <c r="M151" s="167">
        <f t="shared" si="84"/>
        <v>6.2044586519760985E-3</v>
      </c>
    </row>
    <row r="152" spans="2:13" x14ac:dyDescent="0.25">
      <c r="B152" s="165" t="s">
        <v>103</v>
      </c>
      <c r="C152" s="166">
        <v>5267</v>
      </c>
      <c r="D152" s="166">
        <v>4668</v>
      </c>
      <c r="E152" s="166">
        <v>11296</v>
      </c>
      <c r="F152" s="166">
        <v>11603</v>
      </c>
      <c r="G152" s="166">
        <v>12431</v>
      </c>
      <c r="H152" s="166">
        <v>14069</v>
      </c>
      <c r="I152" s="181">
        <f>IFERROR(H152/G152-1,"-")</f>
        <v>0.1317673558040382</v>
      </c>
      <c r="J152" s="167">
        <f t="shared" si="85"/>
        <v>2.013924592973436</v>
      </c>
      <c r="K152" s="166">
        <f t="shared" si="86"/>
        <v>1638</v>
      </c>
      <c r="L152" s="166">
        <f t="shared" si="87"/>
        <v>9401</v>
      </c>
      <c r="M152" s="167">
        <f t="shared" si="84"/>
        <v>3.8690895250499415E-3</v>
      </c>
    </row>
    <row r="153" spans="2:13" x14ac:dyDescent="0.25">
      <c r="B153" s="161" t="s">
        <v>110</v>
      </c>
      <c r="C153" s="162">
        <v>16980</v>
      </c>
      <c r="D153" s="162">
        <v>11959</v>
      </c>
      <c r="E153" s="162">
        <v>33538</v>
      </c>
      <c r="F153" s="162">
        <v>38310</v>
      </c>
      <c r="G153" s="162">
        <v>46016</v>
      </c>
      <c r="H153" s="162">
        <v>46624</v>
      </c>
      <c r="I153" s="180">
        <f>IFERROR(H153/G153-1,"-")</f>
        <v>1.3212795549374157E-2</v>
      </c>
      <c r="J153" s="163">
        <f t="shared" si="85"/>
        <v>2.8986537335897649</v>
      </c>
      <c r="K153" s="162">
        <f t="shared" si="86"/>
        <v>608</v>
      </c>
      <c r="L153" s="162">
        <f t="shared" si="87"/>
        <v>34665</v>
      </c>
      <c r="M153" s="163">
        <f t="shared" si="84"/>
        <v>1.2821979530594106E-2</v>
      </c>
    </row>
    <row r="154" spans="2:13" x14ac:dyDescent="0.25">
      <c r="B154" s="165" t="s">
        <v>113</v>
      </c>
      <c r="C154" s="166">
        <v>4966</v>
      </c>
      <c r="D154" s="166">
        <v>763</v>
      </c>
      <c r="E154" s="166">
        <v>12224</v>
      </c>
      <c r="F154" s="166">
        <v>12143</v>
      </c>
      <c r="G154" s="166">
        <v>13524</v>
      </c>
      <c r="H154" s="166">
        <v>11948</v>
      </c>
      <c r="I154" s="181">
        <f t="shared" ref="I154:I161" si="88">IFERROR(H154/G154-1,"-")</f>
        <v>-0.11653356994971897</v>
      </c>
      <c r="J154" s="167">
        <f t="shared" si="85"/>
        <v>14.65923984272608</v>
      </c>
      <c r="K154" s="166">
        <f t="shared" si="86"/>
        <v>-1576</v>
      </c>
      <c r="L154" s="166">
        <f t="shared" si="87"/>
        <v>11185</v>
      </c>
      <c r="M154" s="167">
        <f t="shared" si="84"/>
        <v>3.2857972595988841E-3</v>
      </c>
    </row>
    <row r="155" spans="2:13" x14ac:dyDescent="0.25">
      <c r="B155" s="165" t="s">
        <v>116</v>
      </c>
      <c r="C155" s="166">
        <v>4391</v>
      </c>
      <c r="D155" s="166">
        <v>2227</v>
      </c>
      <c r="E155" s="166">
        <v>6898</v>
      </c>
      <c r="F155" s="166">
        <v>7378</v>
      </c>
      <c r="G155" s="166">
        <v>8010</v>
      </c>
      <c r="H155" s="166">
        <v>7744</v>
      </c>
      <c r="I155" s="181">
        <f t="shared" si="88"/>
        <v>-3.3208489388264706E-2</v>
      </c>
      <c r="J155" s="167">
        <f t="shared" si="85"/>
        <v>2.4773237539290527</v>
      </c>
      <c r="K155" s="166">
        <f t="shared" si="86"/>
        <v>-266</v>
      </c>
      <c r="L155" s="166">
        <f t="shared" si="87"/>
        <v>5517</v>
      </c>
      <c r="M155" s="167">
        <f t="shared" si="84"/>
        <v>2.1296630380259257E-3</v>
      </c>
    </row>
    <row r="156" spans="2:13" x14ac:dyDescent="0.25">
      <c r="B156" s="165" t="s">
        <v>119</v>
      </c>
      <c r="C156" s="166">
        <v>1925</v>
      </c>
      <c r="D156" s="166">
        <v>3077</v>
      </c>
      <c r="E156" s="166">
        <v>4050</v>
      </c>
      <c r="F156" s="166">
        <v>6162</v>
      </c>
      <c r="G156" s="166">
        <v>7885</v>
      </c>
      <c r="H156" s="166">
        <v>11422</v>
      </c>
      <c r="I156" s="181">
        <f t="shared" si="88"/>
        <v>0.44857324032974</v>
      </c>
      <c r="J156" s="167">
        <f t="shared" si="85"/>
        <v>2.7120571985700357</v>
      </c>
      <c r="K156" s="166">
        <f t="shared" si="86"/>
        <v>3537</v>
      </c>
      <c r="L156" s="166">
        <f t="shared" si="87"/>
        <v>8345</v>
      </c>
      <c r="M156" s="167">
        <f t="shared" si="84"/>
        <v>3.1411429778321438E-3</v>
      </c>
    </row>
    <row r="157" spans="2:13" x14ac:dyDescent="0.25">
      <c r="B157" s="165" t="s">
        <v>126</v>
      </c>
      <c r="C157" s="166">
        <v>550</v>
      </c>
      <c r="D157" s="166">
        <v>378</v>
      </c>
      <c r="E157" s="166">
        <v>1034</v>
      </c>
      <c r="F157" s="166">
        <v>1199</v>
      </c>
      <c r="G157" s="166">
        <v>1797</v>
      </c>
      <c r="H157" s="166">
        <v>1622</v>
      </c>
      <c r="I157" s="181">
        <f t="shared" si="88"/>
        <v>-9.7384529771841977E-2</v>
      </c>
      <c r="J157" s="167">
        <f t="shared" si="85"/>
        <v>3.2910052910052912</v>
      </c>
      <c r="K157" s="166">
        <f t="shared" si="86"/>
        <v>-175</v>
      </c>
      <c r="L157" s="166">
        <f t="shared" si="87"/>
        <v>1244</v>
      </c>
      <c r="M157" s="167">
        <f t="shared" si="84"/>
        <v>4.4606320347082273E-4</v>
      </c>
    </row>
    <row r="158" spans="2:13" x14ac:dyDescent="0.25">
      <c r="B158" s="165" t="s">
        <v>122</v>
      </c>
      <c r="C158" s="166">
        <v>818</v>
      </c>
      <c r="D158" s="166">
        <v>954</v>
      </c>
      <c r="E158" s="166">
        <v>2080</v>
      </c>
      <c r="F158" s="166">
        <v>1957</v>
      </c>
      <c r="G158" s="166">
        <v>2361</v>
      </c>
      <c r="H158" s="166">
        <v>1795</v>
      </c>
      <c r="I158" s="181">
        <f t="shared" si="88"/>
        <v>-0.23972892842016091</v>
      </c>
      <c r="J158" s="167">
        <f t="shared" si="85"/>
        <v>0.88155136268343814</v>
      </c>
      <c r="K158" s="166">
        <f t="shared" si="86"/>
        <v>-566</v>
      </c>
      <c r="L158" s="166">
        <f t="shared" si="87"/>
        <v>841</v>
      </c>
      <c r="M158" s="167">
        <f t="shared" si="84"/>
        <v>4.9363961173250724E-4</v>
      </c>
    </row>
    <row r="159" spans="2:13" x14ac:dyDescent="0.25">
      <c r="B159" s="165" t="s">
        <v>131</v>
      </c>
      <c r="C159" s="166">
        <v>336</v>
      </c>
      <c r="D159" s="166">
        <v>37</v>
      </c>
      <c r="E159" s="166">
        <v>282</v>
      </c>
      <c r="F159" s="166">
        <v>412</v>
      </c>
      <c r="G159" s="166">
        <v>293</v>
      </c>
      <c r="H159" s="166">
        <v>298</v>
      </c>
      <c r="I159" s="181">
        <f t="shared" si="88"/>
        <v>1.7064846416382284E-2</v>
      </c>
      <c r="J159" s="167">
        <f t="shared" si="85"/>
        <v>7.0540540540540544</v>
      </c>
      <c r="K159" s="166">
        <f t="shared" si="86"/>
        <v>5</v>
      </c>
      <c r="L159" s="166">
        <f t="shared" si="87"/>
        <v>261</v>
      </c>
      <c r="M159" s="167">
        <f t="shared" si="84"/>
        <v>8.1952425791803431E-5</v>
      </c>
    </row>
    <row r="160" spans="2:13" x14ac:dyDescent="0.25">
      <c r="B160" s="165" t="s">
        <v>134</v>
      </c>
      <c r="C160" s="166">
        <v>420</v>
      </c>
      <c r="D160" s="166">
        <v>69</v>
      </c>
      <c r="E160" s="166">
        <v>399</v>
      </c>
      <c r="F160" s="166">
        <v>542</v>
      </c>
      <c r="G160" s="166">
        <v>497</v>
      </c>
      <c r="H160" s="166">
        <v>385</v>
      </c>
      <c r="I160" s="181">
        <f t="shared" si="88"/>
        <v>-0.22535211267605637</v>
      </c>
      <c r="J160" s="167">
        <f t="shared" si="85"/>
        <v>4.5797101449275361</v>
      </c>
      <c r="K160" s="166">
        <f t="shared" si="86"/>
        <v>-112</v>
      </c>
      <c r="L160" s="166">
        <f t="shared" si="87"/>
        <v>316</v>
      </c>
      <c r="M160" s="167">
        <f t="shared" si="84"/>
        <v>1.0587813399276619E-4</v>
      </c>
    </row>
    <row r="161" spans="2:13" x14ac:dyDescent="0.25">
      <c r="B161" s="170" t="s">
        <v>148</v>
      </c>
      <c r="C161" s="171">
        <f t="shared" ref="C161" si="89">C153-SUM(C154:C160)</f>
        <v>3574</v>
      </c>
      <c r="D161" s="171">
        <f t="shared" ref="D161:E161" si="90">D153-SUM(D154:D160)</f>
        <v>4454</v>
      </c>
      <c r="E161" s="171">
        <f t="shared" si="90"/>
        <v>6571</v>
      </c>
      <c r="F161" s="171">
        <f t="shared" ref="F161:H161" si="91">F153-SUM(F154:F160)</f>
        <v>8517</v>
      </c>
      <c r="G161" s="171">
        <f t="shared" si="91"/>
        <v>11649</v>
      </c>
      <c r="H161" s="171">
        <f t="shared" si="91"/>
        <v>11410</v>
      </c>
      <c r="I161" s="182">
        <f t="shared" si="88"/>
        <v>-2.0516782556442625E-2</v>
      </c>
      <c r="J161" s="172">
        <f t="shared" si="85"/>
        <v>1.5617422541535699</v>
      </c>
      <c r="K161" s="171">
        <f>H161-G161</f>
        <v>-239</v>
      </c>
      <c r="L161" s="171">
        <f t="shared" si="87"/>
        <v>6956</v>
      </c>
      <c r="M161" s="172">
        <f t="shared" si="84"/>
        <v>3.1378428801492526E-3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FB99-D9F7-4357-97EE-4522EB6CC988}">
  <sheetPr>
    <tabColor theme="7" tint="0.79998168889431442"/>
    <pageSetUpPr fitToPage="1"/>
  </sheetPr>
  <dimension ref="A1:W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269</v>
      </c>
      <c r="P7" s="174" t="s">
        <v>270</v>
      </c>
      <c r="Q7" s="174" t="s">
        <v>271</v>
      </c>
      <c r="R7" s="174" t="s">
        <v>272</v>
      </c>
      <c r="S7" s="174" t="s">
        <v>273</v>
      </c>
      <c r="T7" s="174" t="s">
        <v>274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50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914906</v>
      </c>
      <c r="D9" s="178">
        <f t="shared" si="0"/>
        <v>808744</v>
      </c>
      <c r="E9" s="178">
        <f t="shared" si="0"/>
        <v>2458403</v>
      </c>
      <c r="F9" s="178">
        <f t="shared" si="0"/>
        <v>2697945</v>
      </c>
      <c r="G9" s="178">
        <f t="shared" si="0"/>
        <v>2857454</v>
      </c>
      <c r="H9" s="178">
        <f t="shared" si="0"/>
        <v>2796345</v>
      </c>
      <c r="I9" s="179">
        <f>IFERROR(H9/G9-1,"-")</f>
        <v>-2.1385821084083934E-2</v>
      </c>
      <c r="J9" s="178">
        <f t="shared" ref="J9:J21" si="1">H9-G9</f>
        <v>-61109</v>
      </c>
      <c r="K9" s="179">
        <f t="shared" ref="K9:K21" si="2">H9/H$9</f>
        <v>1</v>
      </c>
      <c r="N9" s="158" t="s">
        <v>71</v>
      </c>
      <c r="O9" s="178">
        <f t="shared" ref="O9:T9" si="3">O10+O13</f>
        <v>29928</v>
      </c>
      <c r="P9" s="178">
        <f t="shared" si="3"/>
        <v>25235</v>
      </c>
      <c r="Q9" s="178">
        <f t="shared" si="3"/>
        <v>100008</v>
      </c>
      <c r="R9" s="178">
        <f t="shared" si="3"/>
        <v>115270</v>
      </c>
      <c r="S9" s="178">
        <f t="shared" si="3"/>
        <v>132160</v>
      </c>
      <c r="T9" s="178">
        <f t="shared" si="3"/>
        <v>102901</v>
      </c>
      <c r="U9" s="179">
        <f>IFERROR(T9/S9-1,"-")</f>
        <v>-0.22139073849878932</v>
      </c>
      <c r="V9" s="178">
        <f>T9-S9</f>
        <v>-29259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231991</v>
      </c>
      <c r="D10" s="162">
        <v>413182</v>
      </c>
      <c r="E10" s="162">
        <v>592134</v>
      </c>
      <c r="F10" s="162">
        <v>612891</v>
      </c>
      <c r="G10" s="162">
        <v>610401</v>
      </c>
      <c r="H10" s="162">
        <v>605751</v>
      </c>
      <c r="I10" s="180">
        <f>IFERROR(H10/G10-1,"-")</f>
        <v>-7.6179429588090208E-3</v>
      </c>
      <c r="J10" s="161">
        <f t="shared" si="1"/>
        <v>-4650</v>
      </c>
      <c r="K10" s="163">
        <f t="shared" si="2"/>
        <v>0.21662241247056424</v>
      </c>
      <c r="N10" s="161" t="s">
        <v>100</v>
      </c>
      <c r="O10" s="162">
        <v>11351</v>
      </c>
      <c r="P10" s="162">
        <v>14677</v>
      </c>
      <c r="Q10" s="162">
        <v>27176</v>
      </c>
      <c r="R10" s="162">
        <v>29241</v>
      </c>
      <c r="S10" s="162">
        <v>39888</v>
      </c>
      <c r="T10" s="162">
        <v>29124</v>
      </c>
      <c r="U10" s="180">
        <f>IFERROR(T10/S10-1,"-")</f>
        <v>-0.26985559566786999</v>
      </c>
      <c r="V10" s="161">
        <f t="shared" ref="V10:V20" si="5">T10-S10</f>
        <v>-10764</v>
      </c>
      <c r="W10" s="163">
        <f t="shared" si="4"/>
        <v>0.28302931944295973</v>
      </c>
    </row>
    <row r="11" spans="1:23" x14ac:dyDescent="0.25">
      <c r="A11" s="164" t="s">
        <v>103</v>
      </c>
      <c r="B11" s="165" t="s">
        <v>106</v>
      </c>
      <c r="C11" s="166">
        <v>85272</v>
      </c>
      <c r="D11" s="166">
        <v>212682</v>
      </c>
      <c r="E11" s="166">
        <v>235952</v>
      </c>
      <c r="F11" s="166">
        <v>237602</v>
      </c>
      <c r="G11" s="166">
        <v>234916</v>
      </c>
      <c r="H11" s="166">
        <v>229750</v>
      </c>
      <c r="I11" s="181">
        <f>IFERROR(H11/G11-1,"-")</f>
        <v>-2.1990839278720919E-2</v>
      </c>
      <c r="J11" s="165">
        <f t="shared" si="1"/>
        <v>-5166</v>
      </c>
      <c r="K11" s="167">
        <f t="shared" si="2"/>
        <v>8.2160820642660323E-2</v>
      </c>
      <c r="N11" s="165" t="s">
        <v>106</v>
      </c>
      <c r="O11" s="166">
        <v>4003</v>
      </c>
      <c r="P11" s="166">
        <v>13481</v>
      </c>
      <c r="Q11" s="166">
        <v>22180</v>
      </c>
      <c r="R11" s="166">
        <v>20844</v>
      </c>
      <c r="S11" s="166">
        <v>23962</v>
      </c>
      <c r="T11" s="166">
        <v>9961</v>
      </c>
      <c r="U11" s="181">
        <f>IFERROR(T11/S11-1,"-")</f>
        <v>-0.58430014189132795</v>
      </c>
      <c r="V11" s="165">
        <f t="shared" si="5"/>
        <v>-14001</v>
      </c>
      <c r="W11" s="167">
        <f>T11/T$9</f>
        <v>9.6801780351988803E-2</v>
      </c>
    </row>
    <row r="12" spans="1:23" x14ac:dyDescent="0.25">
      <c r="A12" s="1"/>
      <c r="B12" s="165" t="s">
        <v>103</v>
      </c>
      <c r="C12" s="166">
        <v>146719</v>
      </c>
      <c r="D12" s="166">
        <v>200500</v>
      </c>
      <c r="E12" s="166">
        <v>356182</v>
      </c>
      <c r="F12" s="166">
        <v>375289</v>
      </c>
      <c r="G12" s="166">
        <v>375485</v>
      </c>
      <c r="H12" s="166">
        <v>376001</v>
      </c>
      <c r="I12" s="181">
        <f>IFERROR(H12/G12-1,"-")</f>
        <v>1.3742226720108164E-3</v>
      </c>
      <c r="J12" s="165">
        <f t="shared" si="1"/>
        <v>516</v>
      </c>
      <c r="K12" s="167">
        <f t="shared" si="2"/>
        <v>0.13446159182790393</v>
      </c>
      <c r="N12" s="165" t="s">
        <v>103</v>
      </c>
      <c r="O12" s="166">
        <v>7348</v>
      </c>
      <c r="P12" s="166">
        <v>1196</v>
      </c>
      <c r="Q12" s="166">
        <v>4996</v>
      </c>
      <c r="R12" s="166">
        <v>8397</v>
      </c>
      <c r="S12" s="166">
        <v>15926</v>
      </c>
      <c r="T12" s="166">
        <v>19163</v>
      </c>
      <c r="U12" s="181">
        <f>IFERROR(T12/S12-1,"-")</f>
        <v>0.20325254301142781</v>
      </c>
      <c r="V12" s="165">
        <f t="shared" si="5"/>
        <v>3237</v>
      </c>
      <c r="W12" s="167">
        <f t="shared" si="4"/>
        <v>0.18622753909097092</v>
      </c>
    </row>
    <row r="13" spans="1:23" s="58" customFormat="1" x14ac:dyDescent="0.25">
      <c r="B13" s="161" t="s">
        <v>110</v>
      </c>
      <c r="C13" s="162">
        <v>682915</v>
      </c>
      <c r="D13" s="162">
        <v>395562</v>
      </c>
      <c r="E13" s="162">
        <v>1866269</v>
      </c>
      <c r="F13" s="162">
        <v>2085054</v>
      </c>
      <c r="G13" s="162">
        <v>2247053</v>
      </c>
      <c r="H13" s="162">
        <v>2190594</v>
      </c>
      <c r="I13" s="180">
        <f>IFERROR(H13/G13-1,"-")</f>
        <v>-2.5125798100890329E-2</v>
      </c>
      <c r="J13" s="161">
        <f t="shared" si="1"/>
        <v>-56459</v>
      </c>
      <c r="K13" s="163">
        <f t="shared" si="2"/>
        <v>0.78337758752943576</v>
      </c>
      <c r="N13" s="161" t="s">
        <v>110</v>
      </c>
      <c r="O13" s="162">
        <v>18577</v>
      </c>
      <c r="P13" s="162">
        <v>10558</v>
      </c>
      <c r="Q13" s="162">
        <v>72832</v>
      </c>
      <c r="R13" s="162">
        <v>86029</v>
      </c>
      <c r="S13" s="162">
        <v>92272</v>
      </c>
      <c r="T13" s="162">
        <v>73777</v>
      </c>
      <c r="U13" s="180">
        <f>IFERROR(T13/S13-1,"-")</f>
        <v>-0.20044000346800761</v>
      </c>
      <c r="V13" s="161">
        <f t="shared" si="5"/>
        <v>-18495</v>
      </c>
      <c r="W13" s="163">
        <f t="shared" si="4"/>
        <v>0.71697068055704027</v>
      </c>
    </row>
    <row r="14" spans="1:23" s="58" customFormat="1" x14ac:dyDescent="0.25">
      <c r="B14" s="165" t="s">
        <v>113</v>
      </c>
      <c r="C14" s="166">
        <v>260165</v>
      </c>
      <c r="D14" s="166">
        <v>57406</v>
      </c>
      <c r="E14" s="166">
        <v>854957</v>
      </c>
      <c r="F14" s="166">
        <v>951400</v>
      </c>
      <c r="G14" s="166">
        <v>1019845</v>
      </c>
      <c r="H14" s="166">
        <v>1000795</v>
      </c>
      <c r="I14" s="181">
        <f t="shared" ref="I14:I21" si="6">IFERROR(H14/G14-1,"-")</f>
        <v>-1.867930911069815E-2</v>
      </c>
      <c r="J14" s="165">
        <f t="shared" si="1"/>
        <v>-19050</v>
      </c>
      <c r="K14" s="167">
        <f t="shared" si="2"/>
        <v>0.3578939651580903</v>
      </c>
      <c r="N14" s="165" t="s">
        <v>113</v>
      </c>
      <c r="O14" s="166">
        <v>7112</v>
      </c>
      <c r="P14" s="166">
        <v>932</v>
      </c>
      <c r="Q14" s="166">
        <v>35001</v>
      </c>
      <c r="R14" s="166">
        <v>32744</v>
      </c>
      <c r="S14" s="166">
        <v>32081</v>
      </c>
      <c r="T14" s="166">
        <v>31987</v>
      </c>
      <c r="U14" s="181">
        <f t="shared" ref="U14:U21" si="7">IFERROR(T14/S14-1,"-")</f>
        <v>-2.9300832268320809E-3</v>
      </c>
      <c r="V14" s="165">
        <f t="shared" si="5"/>
        <v>-94</v>
      </c>
      <c r="W14" s="167">
        <f t="shared" si="4"/>
        <v>0.3108521783073051</v>
      </c>
    </row>
    <row r="15" spans="1:23" x14ac:dyDescent="0.25">
      <c r="A15" s="1"/>
      <c r="B15" s="165" t="s">
        <v>116</v>
      </c>
      <c r="C15" s="166">
        <v>101597</v>
      </c>
      <c r="D15" s="166">
        <v>64653</v>
      </c>
      <c r="E15" s="166">
        <v>208666</v>
      </c>
      <c r="F15" s="166">
        <v>240943</v>
      </c>
      <c r="G15" s="166">
        <v>250717</v>
      </c>
      <c r="H15" s="166">
        <v>243214</v>
      </c>
      <c r="I15" s="181">
        <f t="shared" si="6"/>
        <v>-2.9926171739451224E-2</v>
      </c>
      <c r="J15" s="165">
        <f t="shared" si="1"/>
        <v>-7503</v>
      </c>
      <c r="K15" s="167">
        <f t="shared" si="2"/>
        <v>8.6975677178602787E-2</v>
      </c>
      <c r="N15" s="165" t="s">
        <v>116</v>
      </c>
      <c r="O15" s="166">
        <v>2309</v>
      </c>
      <c r="P15" s="166">
        <v>1276</v>
      </c>
      <c r="Q15" s="166">
        <v>5326</v>
      </c>
      <c r="R15" s="166">
        <v>5826</v>
      </c>
      <c r="S15" s="166">
        <v>6157</v>
      </c>
      <c r="T15" s="166">
        <v>6553</v>
      </c>
      <c r="U15" s="181">
        <f t="shared" si="7"/>
        <v>6.431703751827178E-2</v>
      </c>
      <c r="V15" s="165">
        <f t="shared" si="5"/>
        <v>396</v>
      </c>
      <c r="W15" s="167">
        <f t="shared" si="4"/>
        <v>6.3682568682520091E-2</v>
      </c>
    </row>
    <row r="16" spans="1:23" x14ac:dyDescent="0.25">
      <c r="A16" s="1"/>
      <c r="B16" s="165" t="s">
        <v>119</v>
      </c>
      <c r="C16" s="166">
        <v>37686</v>
      </c>
      <c r="D16" s="166">
        <v>56994</v>
      </c>
      <c r="E16" s="166">
        <v>108663</v>
      </c>
      <c r="F16" s="166">
        <v>119721</v>
      </c>
      <c r="G16" s="166">
        <v>132227</v>
      </c>
      <c r="H16" s="166">
        <v>125365</v>
      </c>
      <c r="I16" s="181">
        <f t="shared" si="6"/>
        <v>-5.1895603772300625E-2</v>
      </c>
      <c r="J16" s="165">
        <f t="shared" si="1"/>
        <v>-6862</v>
      </c>
      <c r="K16" s="167">
        <f t="shared" si="2"/>
        <v>4.4831735712152827E-2</v>
      </c>
      <c r="N16" s="165" t="s">
        <v>119</v>
      </c>
      <c r="O16" s="166">
        <v>2459</v>
      </c>
      <c r="P16" s="166">
        <v>2286</v>
      </c>
      <c r="Q16" s="166">
        <v>9592</v>
      </c>
      <c r="R16" s="166">
        <v>10213</v>
      </c>
      <c r="S16" s="166">
        <v>12857</v>
      </c>
      <c r="T16" s="166">
        <v>6959</v>
      </c>
      <c r="U16" s="181">
        <f t="shared" si="7"/>
        <v>-0.4587384304270048</v>
      </c>
      <c r="V16" s="165">
        <f t="shared" si="5"/>
        <v>-5898</v>
      </c>
      <c r="W16" s="167">
        <f t="shared" si="4"/>
        <v>6.7628108570373463E-2</v>
      </c>
    </row>
    <row r="17" spans="1:23" x14ac:dyDescent="0.25">
      <c r="A17" s="1"/>
      <c r="B17" s="165" t="s">
        <v>126</v>
      </c>
      <c r="C17" s="166">
        <v>24996</v>
      </c>
      <c r="D17" s="166">
        <v>21242</v>
      </c>
      <c r="E17" s="166">
        <v>85989</v>
      </c>
      <c r="F17" s="166">
        <v>77282</v>
      </c>
      <c r="G17" s="166">
        <v>85188</v>
      </c>
      <c r="H17" s="166">
        <v>79215</v>
      </c>
      <c r="I17" s="181">
        <f t="shared" si="6"/>
        <v>-7.0115509226651662E-2</v>
      </c>
      <c r="J17" s="165">
        <f t="shared" si="1"/>
        <v>-5973</v>
      </c>
      <c r="K17" s="167">
        <f t="shared" si="2"/>
        <v>2.8328049650525954E-2</v>
      </c>
      <c r="N17" s="165" t="s">
        <v>126</v>
      </c>
      <c r="O17" s="166">
        <v>250</v>
      </c>
      <c r="P17" s="166">
        <v>570</v>
      </c>
      <c r="Q17" s="166">
        <v>1217</v>
      </c>
      <c r="R17" s="166">
        <v>2262</v>
      </c>
      <c r="S17" s="166">
        <v>3104</v>
      </c>
      <c r="T17" s="166">
        <v>1732</v>
      </c>
      <c r="U17" s="181">
        <f t="shared" si="7"/>
        <v>-0.4420103092783505</v>
      </c>
      <c r="V17" s="165">
        <f t="shared" si="5"/>
        <v>-1372</v>
      </c>
      <c r="W17" s="167">
        <f t="shared" si="4"/>
        <v>1.6831712033896658E-2</v>
      </c>
    </row>
    <row r="18" spans="1:23" x14ac:dyDescent="0.25">
      <c r="A18" s="1"/>
      <c r="B18" s="165" t="s">
        <v>122</v>
      </c>
      <c r="C18" s="166">
        <v>34737</v>
      </c>
      <c r="D18" s="166">
        <v>29008</v>
      </c>
      <c r="E18" s="166">
        <v>85583</v>
      </c>
      <c r="F18" s="166">
        <v>87360</v>
      </c>
      <c r="G18" s="166">
        <v>92695</v>
      </c>
      <c r="H18" s="166">
        <v>83678</v>
      </c>
      <c r="I18" s="181">
        <f t="shared" si="6"/>
        <v>-9.7276012729920702E-2</v>
      </c>
      <c r="J18" s="165">
        <f t="shared" si="1"/>
        <v>-9017</v>
      </c>
      <c r="K18" s="167">
        <f t="shared" si="2"/>
        <v>2.9924061587536587E-2</v>
      </c>
      <c r="N18" s="165" t="s">
        <v>122</v>
      </c>
      <c r="O18" s="166">
        <v>591</v>
      </c>
      <c r="P18" s="166">
        <v>660</v>
      </c>
      <c r="Q18" s="166">
        <v>1818</v>
      </c>
      <c r="R18" s="166">
        <v>1876</v>
      </c>
      <c r="S18" s="166">
        <v>2598</v>
      </c>
      <c r="T18" s="166">
        <v>1905</v>
      </c>
      <c r="U18" s="181">
        <f t="shared" si="7"/>
        <v>-0.26674364896073899</v>
      </c>
      <c r="V18" s="165">
        <f t="shared" si="5"/>
        <v>-693</v>
      </c>
      <c r="W18" s="167">
        <f t="shared" si="4"/>
        <v>1.8512939621578021E-2</v>
      </c>
    </row>
    <row r="19" spans="1:23" x14ac:dyDescent="0.25">
      <c r="A19" s="164" t="s">
        <v>147</v>
      </c>
      <c r="B19" s="165" t="s">
        <v>131</v>
      </c>
      <c r="C19" s="166">
        <v>18060</v>
      </c>
      <c r="D19" s="166">
        <v>1592</v>
      </c>
      <c r="E19" s="166">
        <v>23862</v>
      </c>
      <c r="F19" s="166">
        <v>29939</v>
      </c>
      <c r="G19" s="166">
        <v>27075</v>
      </c>
      <c r="H19" s="166">
        <v>25876</v>
      </c>
      <c r="I19" s="181">
        <f t="shared" si="6"/>
        <v>-4.4284395198522675E-2</v>
      </c>
      <c r="J19" s="165">
        <f t="shared" si="1"/>
        <v>-1199</v>
      </c>
      <c r="K19" s="167">
        <f t="shared" si="2"/>
        <v>9.2535077038062193E-3</v>
      </c>
      <c r="N19" s="165" t="s">
        <v>131</v>
      </c>
      <c r="O19" s="166">
        <v>634</v>
      </c>
      <c r="P19" s="166">
        <v>0</v>
      </c>
      <c r="Q19" s="166">
        <v>890</v>
      </c>
      <c r="R19" s="166">
        <v>3208</v>
      </c>
      <c r="S19" s="166">
        <v>1641</v>
      </c>
      <c r="T19" s="166">
        <v>829</v>
      </c>
      <c r="U19" s="181">
        <f t="shared" si="7"/>
        <v>-0.49482023156611821</v>
      </c>
      <c r="V19" s="165">
        <f t="shared" si="5"/>
        <v>-812</v>
      </c>
      <c r="W19" s="167">
        <f t="shared" si="4"/>
        <v>8.0562871109124308E-3</v>
      </c>
    </row>
    <row r="20" spans="1:23" x14ac:dyDescent="0.25">
      <c r="A20" s="169" t="s">
        <v>148</v>
      </c>
      <c r="B20" s="165" t="s">
        <v>134</v>
      </c>
      <c r="C20" s="166">
        <v>24204</v>
      </c>
      <c r="D20" s="166">
        <v>1617</v>
      </c>
      <c r="E20" s="166">
        <v>16493</v>
      </c>
      <c r="F20" s="166">
        <v>25943</v>
      </c>
      <c r="G20" s="166">
        <v>24516</v>
      </c>
      <c r="H20" s="166">
        <v>21016</v>
      </c>
      <c r="I20" s="181">
        <f t="shared" si="6"/>
        <v>-0.14276390928373306</v>
      </c>
      <c r="J20" s="165">
        <f t="shared" si="1"/>
        <v>-3500</v>
      </c>
      <c r="K20" s="167">
        <f t="shared" si="2"/>
        <v>7.5155247296023915E-3</v>
      </c>
      <c r="N20" s="165" t="s">
        <v>134</v>
      </c>
      <c r="O20" s="166">
        <v>773</v>
      </c>
      <c r="P20" s="166">
        <v>0</v>
      </c>
      <c r="Q20" s="166">
        <v>284</v>
      </c>
      <c r="R20" s="166">
        <v>930</v>
      </c>
      <c r="S20" s="166">
        <v>203</v>
      </c>
      <c r="T20" s="166">
        <v>529</v>
      </c>
      <c r="U20" s="181">
        <f t="shared" si="7"/>
        <v>1.6059113300492611</v>
      </c>
      <c r="V20" s="165">
        <f t="shared" si="5"/>
        <v>326</v>
      </c>
      <c r="W20" s="167">
        <f t="shared" si="4"/>
        <v>5.1408635484591989E-3</v>
      </c>
    </row>
    <row r="21" spans="1:23" x14ac:dyDescent="0.25">
      <c r="B21" s="170" t="s">
        <v>148</v>
      </c>
      <c r="C21" s="171">
        <f t="shared" ref="C21" si="8">C13-SUM(C14:C20)</f>
        <v>181470</v>
      </c>
      <c r="D21" s="171">
        <f t="shared" ref="D21:H21" si="9">D13-SUM(D14:D20)</f>
        <v>163050</v>
      </c>
      <c r="E21" s="171">
        <f t="shared" si="9"/>
        <v>482056</v>
      </c>
      <c r="F21" s="171">
        <f t="shared" si="9"/>
        <v>552466</v>
      </c>
      <c r="G21" s="171">
        <f t="shared" si="9"/>
        <v>614790</v>
      </c>
      <c r="H21" s="171">
        <f t="shared" si="9"/>
        <v>611435</v>
      </c>
      <c r="I21" s="182">
        <f t="shared" si="6"/>
        <v>-5.4571479692252511E-3</v>
      </c>
      <c r="J21" s="170">
        <f t="shared" si="1"/>
        <v>-3355</v>
      </c>
      <c r="K21" s="172">
        <f t="shared" si="2"/>
        <v>0.2186550658091187</v>
      </c>
      <c r="N21" s="170" t="s">
        <v>148</v>
      </c>
      <c r="O21" s="171">
        <f t="shared" ref="O21:T21" si="10">O13-SUM(O14:O20)</f>
        <v>4449</v>
      </c>
      <c r="P21" s="171">
        <f t="shared" si="10"/>
        <v>4834</v>
      </c>
      <c r="Q21" s="171">
        <f t="shared" si="10"/>
        <v>18704</v>
      </c>
      <c r="R21" s="171">
        <f t="shared" si="10"/>
        <v>28970</v>
      </c>
      <c r="S21" s="171">
        <f t="shared" si="10"/>
        <v>33631</v>
      </c>
      <c r="T21" s="171">
        <f t="shared" si="10"/>
        <v>23283</v>
      </c>
      <c r="U21" s="182">
        <f t="shared" si="7"/>
        <v>-0.30769230769230771</v>
      </c>
      <c r="V21" s="170">
        <f>T21-S21</f>
        <v>-10348</v>
      </c>
      <c r="W21" s="172">
        <f t="shared" si="4"/>
        <v>0.2262660226819953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323732</v>
      </c>
      <c r="D23" s="178">
        <f t="shared" si="11"/>
        <v>332691</v>
      </c>
      <c r="E23" s="178">
        <f t="shared" si="11"/>
        <v>990351</v>
      </c>
      <c r="F23" s="178">
        <f t="shared" si="11"/>
        <v>1019717</v>
      </c>
      <c r="G23" s="178">
        <f t="shared" si="11"/>
        <v>1059130</v>
      </c>
      <c r="H23" s="178">
        <f t="shared" si="11"/>
        <v>985309</v>
      </c>
      <c r="I23" s="179">
        <f>IFERROR(H23/G23-1,"-")</f>
        <v>-6.9699659154211502E-2</v>
      </c>
      <c r="J23" s="178">
        <f>H23-G23</f>
        <v>-73821</v>
      </c>
      <c r="K23" s="179">
        <f t="shared" ref="K23:K35" si="12">H23/H$9</f>
        <v>0.35235602187855936</v>
      </c>
    </row>
    <row r="24" spans="1:23" x14ac:dyDescent="0.25">
      <c r="B24" s="161" t="s">
        <v>100</v>
      </c>
      <c r="C24" s="162">
        <v>42667</v>
      </c>
      <c r="D24" s="162">
        <v>148328</v>
      </c>
      <c r="E24" s="162">
        <v>127460</v>
      </c>
      <c r="F24" s="162">
        <v>101872</v>
      </c>
      <c r="G24" s="162">
        <v>91647</v>
      </c>
      <c r="H24" s="162">
        <v>78828</v>
      </c>
      <c r="I24" s="180">
        <f>IFERROR(H24/G24-1,"-")</f>
        <v>-0.13987364561851456</v>
      </c>
      <c r="J24" s="161">
        <f t="shared" ref="J24:J34" si="13">H24-G24</f>
        <v>-12819</v>
      </c>
      <c r="K24" s="163">
        <f t="shared" si="12"/>
        <v>2.8189654709987501E-2</v>
      </c>
    </row>
    <row r="25" spans="1:23" x14ac:dyDescent="0.25">
      <c r="B25" s="165" t="s">
        <v>106</v>
      </c>
      <c r="C25" s="166">
        <v>19787</v>
      </c>
      <c r="D25" s="166">
        <v>73747</v>
      </c>
      <c r="E25" s="166">
        <v>52266</v>
      </c>
      <c r="F25" s="166">
        <v>40607</v>
      </c>
      <c r="G25" s="166">
        <v>32381</v>
      </c>
      <c r="H25" s="166">
        <v>35823</v>
      </c>
      <c r="I25" s="181">
        <f>IFERROR(H25/G25-1,"-")</f>
        <v>0.10629690250455504</v>
      </c>
      <c r="J25" s="165">
        <f t="shared" si="13"/>
        <v>3442</v>
      </c>
      <c r="K25" s="167">
        <f t="shared" si="12"/>
        <v>1.2810651046276478E-2</v>
      </c>
    </row>
    <row r="26" spans="1:23" x14ac:dyDescent="0.25">
      <c r="B26" s="165" t="s">
        <v>103</v>
      </c>
      <c r="C26" s="166">
        <v>22880</v>
      </c>
      <c r="D26" s="166">
        <v>74581</v>
      </c>
      <c r="E26" s="166">
        <v>75194</v>
      </c>
      <c r="F26" s="166">
        <v>61265</v>
      </c>
      <c r="G26" s="166">
        <v>59266</v>
      </c>
      <c r="H26" s="166">
        <v>43005</v>
      </c>
      <c r="I26" s="181">
        <f>IFERROR(H26/G26-1,"-")</f>
        <v>-0.27437316505247533</v>
      </c>
      <c r="J26" s="165">
        <f t="shared" si="13"/>
        <v>-16261</v>
      </c>
      <c r="K26" s="167">
        <f t="shared" si="12"/>
        <v>1.5379003663711022E-2</v>
      </c>
    </row>
    <row r="27" spans="1:23" x14ac:dyDescent="0.25">
      <c r="B27" s="161" t="s">
        <v>110</v>
      </c>
      <c r="C27" s="162">
        <v>281065</v>
      </c>
      <c r="D27" s="162">
        <v>184363</v>
      </c>
      <c r="E27" s="162">
        <v>862891</v>
      </c>
      <c r="F27" s="162">
        <v>917845</v>
      </c>
      <c r="G27" s="162">
        <v>967483</v>
      </c>
      <c r="H27" s="162">
        <v>906481</v>
      </c>
      <c r="I27" s="180">
        <f>IFERROR(H27/G27-1,"-")</f>
        <v>-6.3052270685893141E-2</v>
      </c>
      <c r="J27" s="161">
        <f t="shared" si="13"/>
        <v>-61002</v>
      </c>
      <c r="K27" s="163">
        <f t="shared" si="12"/>
        <v>0.32416636716857183</v>
      </c>
    </row>
    <row r="28" spans="1:23" x14ac:dyDescent="0.25">
      <c r="B28" s="165" t="s">
        <v>113</v>
      </c>
      <c r="C28" s="166">
        <v>118184</v>
      </c>
      <c r="D28" s="166">
        <v>31455</v>
      </c>
      <c r="E28" s="166">
        <v>433227</v>
      </c>
      <c r="F28" s="166">
        <v>465053</v>
      </c>
      <c r="G28" s="166">
        <v>491622</v>
      </c>
      <c r="H28" s="166">
        <v>463867</v>
      </c>
      <c r="I28" s="181">
        <f t="shared" ref="I28:I35" si="14">IFERROR(H28/G28-1,"-")</f>
        <v>-5.6455976339545466E-2</v>
      </c>
      <c r="J28" s="165">
        <f t="shared" si="13"/>
        <v>-27755</v>
      </c>
      <c r="K28" s="167">
        <f t="shared" si="12"/>
        <v>0.16588332269444578</v>
      </c>
    </row>
    <row r="29" spans="1:23" x14ac:dyDescent="0.25">
      <c r="B29" s="165" t="s">
        <v>116</v>
      </c>
      <c r="C29" s="166">
        <v>38528</v>
      </c>
      <c r="D29" s="166">
        <v>33944</v>
      </c>
      <c r="E29" s="166">
        <v>99189</v>
      </c>
      <c r="F29" s="166">
        <v>107879</v>
      </c>
      <c r="G29" s="166">
        <v>109017</v>
      </c>
      <c r="H29" s="166">
        <v>101051</v>
      </c>
      <c r="I29" s="181">
        <f t="shared" si="14"/>
        <v>-7.3071172385958172E-2</v>
      </c>
      <c r="J29" s="165">
        <f t="shared" si="13"/>
        <v>-7966</v>
      </c>
      <c r="K29" s="167">
        <f t="shared" si="12"/>
        <v>3.6136814305817055E-2</v>
      </c>
    </row>
    <row r="30" spans="1:23" x14ac:dyDescent="0.25">
      <c r="B30" s="165" t="s">
        <v>119</v>
      </c>
      <c r="C30" s="166">
        <v>12780</v>
      </c>
      <c r="D30" s="166">
        <v>21016</v>
      </c>
      <c r="E30" s="166">
        <v>35884</v>
      </c>
      <c r="F30" s="166">
        <v>33057</v>
      </c>
      <c r="G30" s="166">
        <v>30373</v>
      </c>
      <c r="H30" s="166">
        <v>28053</v>
      </c>
      <c r="I30" s="181">
        <f t="shared" si="14"/>
        <v>-7.6383630197873087E-2</v>
      </c>
      <c r="J30" s="165">
        <f t="shared" si="13"/>
        <v>-2320</v>
      </c>
      <c r="K30" s="167">
        <f t="shared" si="12"/>
        <v>1.00320239455432E-2</v>
      </c>
    </row>
    <row r="31" spans="1:23" x14ac:dyDescent="0.25">
      <c r="B31" s="165" t="s">
        <v>126</v>
      </c>
      <c r="C31" s="166">
        <v>12474</v>
      </c>
      <c r="D31" s="166">
        <v>12058</v>
      </c>
      <c r="E31" s="166">
        <v>45985</v>
      </c>
      <c r="F31" s="166">
        <v>38989</v>
      </c>
      <c r="G31" s="166">
        <v>41482</v>
      </c>
      <c r="H31" s="166">
        <v>38256</v>
      </c>
      <c r="I31" s="181">
        <f t="shared" si="14"/>
        <v>-7.7768670748758484E-2</v>
      </c>
      <c r="J31" s="165">
        <f t="shared" si="13"/>
        <v>-3226</v>
      </c>
      <c r="K31" s="167">
        <f t="shared" si="12"/>
        <v>1.3680715362374814E-2</v>
      </c>
    </row>
    <row r="32" spans="1:23" x14ac:dyDescent="0.25">
      <c r="B32" s="165" t="s">
        <v>122</v>
      </c>
      <c r="C32" s="166">
        <v>17179</v>
      </c>
      <c r="D32" s="166">
        <v>17152</v>
      </c>
      <c r="E32" s="166">
        <v>51744</v>
      </c>
      <c r="F32" s="166">
        <v>48389</v>
      </c>
      <c r="G32" s="166">
        <v>50092</v>
      </c>
      <c r="H32" s="166">
        <v>46198</v>
      </c>
      <c r="I32" s="181">
        <f t="shared" si="14"/>
        <v>-7.7736963986265284E-2</v>
      </c>
      <c r="J32" s="165">
        <f t="shared" si="13"/>
        <v>-3894</v>
      </c>
      <c r="K32" s="167">
        <f t="shared" si="12"/>
        <v>1.6520851325569626E-2</v>
      </c>
    </row>
    <row r="33" spans="2:11" x14ac:dyDescent="0.25">
      <c r="B33" s="165" t="s">
        <v>131</v>
      </c>
      <c r="C33" s="166">
        <v>9534</v>
      </c>
      <c r="D33" s="166">
        <v>413</v>
      </c>
      <c r="E33" s="166">
        <v>12484</v>
      </c>
      <c r="F33" s="166">
        <v>13934</v>
      </c>
      <c r="G33" s="166">
        <v>13575</v>
      </c>
      <c r="H33" s="166">
        <v>11885</v>
      </c>
      <c r="I33" s="181">
        <f t="shared" si="14"/>
        <v>-0.12449355432780851</v>
      </c>
      <c r="J33" s="165">
        <f t="shared" si="13"/>
        <v>-1690</v>
      </c>
      <c r="K33" s="167">
        <f t="shared" si="12"/>
        <v>4.2501908741589467E-3</v>
      </c>
    </row>
    <row r="34" spans="2:11" x14ac:dyDescent="0.25">
      <c r="B34" s="165" t="s">
        <v>134</v>
      </c>
      <c r="C34" s="166">
        <v>11127</v>
      </c>
      <c r="D34" s="166">
        <v>321</v>
      </c>
      <c r="E34" s="166">
        <v>7576</v>
      </c>
      <c r="F34" s="166">
        <v>12449</v>
      </c>
      <c r="G34" s="166">
        <v>11584</v>
      </c>
      <c r="H34" s="166">
        <v>9858</v>
      </c>
      <c r="I34" s="181">
        <f t="shared" si="14"/>
        <v>-0.14899861878453036</v>
      </c>
      <c r="J34" s="165">
        <f t="shared" si="13"/>
        <v>-1726</v>
      </c>
      <c r="K34" s="167">
        <f t="shared" si="12"/>
        <v>3.525316082243071E-3</v>
      </c>
    </row>
    <row r="35" spans="2:11" x14ac:dyDescent="0.25">
      <c r="B35" s="170" t="s">
        <v>148</v>
      </c>
      <c r="C35" s="171">
        <f t="shared" ref="C35" si="15">C27-SUM(C28:C34)</f>
        <v>61259</v>
      </c>
      <c r="D35" s="171">
        <f t="shared" ref="D35:H35" si="16">D27-SUM(D28:D34)</f>
        <v>68004</v>
      </c>
      <c r="E35" s="171">
        <f t="shared" si="16"/>
        <v>176802</v>
      </c>
      <c r="F35" s="171">
        <f t="shared" si="16"/>
        <v>198095</v>
      </c>
      <c r="G35" s="171">
        <f t="shared" si="16"/>
        <v>219738</v>
      </c>
      <c r="H35" s="171">
        <f t="shared" si="16"/>
        <v>207313</v>
      </c>
      <c r="I35" s="182">
        <f t="shared" si="14"/>
        <v>-5.6544612220007506E-2</v>
      </c>
      <c r="J35" s="170">
        <f>H35-G35</f>
        <v>-12425</v>
      </c>
      <c r="K35" s="172">
        <f t="shared" si="12"/>
        <v>7.4137132578419335E-2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161287</v>
      </c>
      <c r="D37" s="178">
        <f t="shared" si="17"/>
        <v>70768</v>
      </c>
      <c r="E37" s="178">
        <f t="shared" si="17"/>
        <v>482585</v>
      </c>
      <c r="F37" s="178">
        <f t="shared" si="17"/>
        <v>531101</v>
      </c>
      <c r="G37" s="178">
        <f t="shared" si="17"/>
        <v>567656</v>
      </c>
      <c r="H37" s="178">
        <f t="shared" si="17"/>
        <v>582561</v>
      </c>
      <c r="I37" s="179">
        <f>IFERROR(H37/G37-1,"-")</f>
        <v>2.6257099370041059E-2</v>
      </c>
      <c r="J37" s="178">
        <f>H37-G37</f>
        <v>14905</v>
      </c>
      <c r="K37" s="179">
        <f t="shared" ref="K37:K49" si="18">H37/H$9</f>
        <v>0.20832944432822131</v>
      </c>
    </row>
    <row r="38" spans="2:11" x14ac:dyDescent="0.25">
      <c r="B38" s="161" t="s">
        <v>100</v>
      </c>
      <c r="C38" s="162">
        <v>14605</v>
      </c>
      <c r="D38" s="162">
        <v>20188</v>
      </c>
      <c r="E38" s="162">
        <v>58344</v>
      </c>
      <c r="F38" s="162">
        <v>56389</v>
      </c>
      <c r="G38" s="162">
        <v>55343</v>
      </c>
      <c r="H38" s="162">
        <v>54528</v>
      </c>
      <c r="I38" s="180">
        <f>IFERROR(H38/G38-1,"-")</f>
        <v>-1.4726342988273133E-2</v>
      </c>
      <c r="J38" s="161">
        <f t="shared" ref="J38:J48" si="19">H38-G38</f>
        <v>-815</v>
      </c>
      <c r="K38" s="163">
        <f t="shared" si="18"/>
        <v>1.9499739838968369E-2</v>
      </c>
    </row>
    <row r="39" spans="2:11" x14ac:dyDescent="0.25">
      <c r="B39" s="165" t="s">
        <v>106</v>
      </c>
      <c r="C39" s="166">
        <v>2733</v>
      </c>
      <c r="D39" s="166">
        <v>5312</v>
      </c>
      <c r="E39" s="166">
        <v>13723</v>
      </c>
      <c r="F39" s="166">
        <v>20004</v>
      </c>
      <c r="G39" s="166">
        <v>22396</v>
      </c>
      <c r="H39" s="166">
        <v>20423</v>
      </c>
      <c r="I39" s="181">
        <f>IFERROR(H39/G39-1,"-")</f>
        <v>-8.8096088587247712E-2</v>
      </c>
      <c r="J39" s="165">
        <f t="shared" si="19"/>
        <v>-1973</v>
      </c>
      <c r="K39" s="167">
        <f t="shared" si="18"/>
        <v>7.3034621979762866E-3</v>
      </c>
    </row>
    <row r="40" spans="2:11" x14ac:dyDescent="0.25">
      <c r="B40" s="165" t="s">
        <v>103</v>
      </c>
      <c r="C40" s="166">
        <v>11872</v>
      </c>
      <c r="D40" s="166">
        <v>14876</v>
      </c>
      <c r="E40" s="166">
        <v>44621</v>
      </c>
      <c r="F40" s="166">
        <v>36385</v>
      </c>
      <c r="G40" s="166">
        <v>32947</v>
      </c>
      <c r="H40" s="166">
        <v>34105</v>
      </c>
      <c r="I40" s="181">
        <f>IFERROR(H40/G40-1,"-")</f>
        <v>3.5147357877803653E-2</v>
      </c>
      <c r="J40" s="165">
        <f t="shared" si="19"/>
        <v>1158</v>
      </c>
      <c r="K40" s="167">
        <f t="shared" si="18"/>
        <v>1.2196277640992081E-2</v>
      </c>
    </row>
    <row r="41" spans="2:11" x14ac:dyDescent="0.25">
      <c r="B41" s="161" t="s">
        <v>110</v>
      </c>
      <c r="C41" s="162">
        <v>146682</v>
      </c>
      <c r="D41" s="162">
        <v>50580</v>
      </c>
      <c r="E41" s="162">
        <v>424241</v>
      </c>
      <c r="F41" s="162">
        <v>474712</v>
      </c>
      <c r="G41" s="162">
        <v>512313</v>
      </c>
      <c r="H41" s="162">
        <v>528033</v>
      </c>
      <c r="I41" s="180">
        <f>IFERROR(H41/G41-1,"-")</f>
        <v>3.0684366783587436E-2</v>
      </c>
      <c r="J41" s="161">
        <f t="shared" si="19"/>
        <v>15720</v>
      </c>
      <c r="K41" s="163">
        <f t="shared" si="18"/>
        <v>0.18882970448925293</v>
      </c>
    </row>
    <row r="42" spans="2:11" x14ac:dyDescent="0.25">
      <c r="B42" s="165" t="s">
        <v>113</v>
      </c>
      <c r="C42" s="166">
        <v>69424</v>
      </c>
      <c r="D42" s="166">
        <v>9774</v>
      </c>
      <c r="E42" s="166">
        <v>218412</v>
      </c>
      <c r="F42" s="166">
        <v>243157</v>
      </c>
      <c r="G42" s="166">
        <v>271249</v>
      </c>
      <c r="H42" s="166">
        <v>274557</v>
      </c>
      <c r="I42" s="181">
        <f t="shared" ref="I42:I49" si="20">IFERROR(H42/G42-1,"-")</f>
        <v>1.2195436665204396E-2</v>
      </c>
      <c r="J42" s="165">
        <f t="shared" si="19"/>
        <v>3308</v>
      </c>
      <c r="K42" s="167">
        <f t="shared" si="18"/>
        <v>9.8184236923555573E-2</v>
      </c>
    </row>
    <row r="43" spans="2:11" x14ac:dyDescent="0.25">
      <c r="B43" s="165" t="s">
        <v>116</v>
      </c>
      <c r="C43" s="166">
        <v>9175</v>
      </c>
      <c r="D43" s="166">
        <v>3002</v>
      </c>
      <c r="E43" s="166">
        <v>16394</v>
      </c>
      <c r="F43" s="166">
        <v>21360</v>
      </c>
      <c r="G43" s="166">
        <v>19965</v>
      </c>
      <c r="H43" s="166">
        <v>21151</v>
      </c>
      <c r="I43" s="181">
        <f t="shared" si="20"/>
        <v>5.9403956924618084E-2</v>
      </c>
      <c r="J43" s="165">
        <f t="shared" si="19"/>
        <v>1186</v>
      </c>
      <c r="K43" s="167">
        <f t="shared" si="18"/>
        <v>7.5638020344413869E-3</v>
      </c>
    </row>
    <row r="44" spans="2:11" x14ac:dyDescent="0.25">
      <c r="B44" s="165" t="s">
        <v>119</v>
      </c>
      <c r="C44" s="166">
        <v>4636</v>
      </c>
      <c r="D44" s="166">
        <v>4615</v>
      </c>
      <c r="E44" s="166">
        <v>11558</v>
      </c>
      <c r="F44" s="166">
        <v>13533</v>
      </c>
      <c r="G44" s="166">
        <v>13478</v>
      </c>
      <c r="H44" s="166">
        <v>14651</v>
      </c>
      <c r="I44" s="181">
        <f t="shared" si="20"/>
        <v>8.7030716723549562E-2</v>
      </c>
      <c r="J44" s="165">
        <f t="shared" si="19"/>
        <v>1173</v>
      </c>
      <c r="K44" s="167">
        <f t="shared" si="18"/>
        <v>5.2393392088601375E-3</v>
      </c>
    </row>
    <row r="45" spans="2:11" x14ac:dyDescent="0.25">
      <c r="B45" s="165" t="s">
        <v>126</v>
      </c>
      <c r="C45" s="166">
        <v>6084</v>
      </c>
      <c r="D45" s="166">
        <v>4083</v>
      </c>
      <c r="E45" s="166">
        <v>21273</v>
      </c>
      <c r="F45" s="166">
        <v>19465</v>
      </c>
      <c r="G45" s="166">
        <v>21301</v>
      </c>
      <c r="H45" s="166">
        <v>19491</v>
      </c>
      <c r="I45" s="181">
        <f t="shared" si="20"/>
        <v>-8.4972536500633744E-2</v>
      </c>
      <c r="J45" s="165">
        <f t="shared" si="19"/>
        <v>-1810</v>
      </c>
      <c r="K45" s="167">
        <f t="shared" si="18"/>
        <v>6.9701699897544833E-3</v>
      </c>
    </row>
    <row r="46" spans="2:11" x14ac:dyDescent="0.25">
      <c r="B46" s="165" t="s">
        <v>122</v>
      </c>
      <c r="C46" s="166">
        <v>8636</v>
      </c>
      <c r="D46" s="166">
        <v>4648</v>
      </c>
      <c r="E46" s="166">
        <v>19151</v>
      </c>
      <c r="F46" s="166">
        <v>22939</v>
      </c>
      <c r="G46" s="166">
        <v>23930</v>
      </c>
      <c r="H46" s="166">
        <v>20481</v>
      </c>
      <c r="I46" s="181">
        <f t="shared" si="20"/>
        <v>-0.1441287087338069</v>
      </c>
      <c r="J46" s="165">
        <f t="shared" si="19"/>
        <v>-3449</v>
      </c>
      <c r="K46" s="167">
        <f t="shared" si="18"/>
        <v>7.3242035585737815E-3</v>
      </c>
    </row>
    <row r="47" spans="2:11" x14ac:dyDescent="0.25">
      <c r="B47" s="165" t="s">
        <v>131</v>
      </c>
      <c r="C47" s="166">
        <v>3319</v>
      </c>
      <c r="D47" s="166">
        <v>775</v>
      </c>
      <c r="E47" s="166">
        <v>5308</v>
      </c>
      <c r="F47" s="166">
        <v>6228</v>
      </c>
      <c r="G47" s="166">
        <v>5257</v>
      </c>
      <c r="H47" s="166">
        <v>6485</v>
      </c>
      <c r="I47" s="181">
        <f t="shared" si="20"/>
        <v>0.23359330416587398</v>
      </c>
      <c r="J47" s="165">
        <f t="shared" si="19"/>
        <v>1228</v>
      </c>
      <c r="K47" s="167">
        <f t="shared" si="18"/>
        <v>2.319098680599139E-3</v>
      </c>
    </row>
    <row r="48" spans="2:11" x14ac:dyDescent="0.25">
      <c r="B48" s="165" t="s">
        <v>134</v>
      </c>
      <c r="C48" s="166">
        <v>4748</v>
      </c>
      <c r="D48" s="166">
        <v>655</v>
      </c>
      <c r="E48" s="166">
        <v>3924</v>
      </c>
      <c r="F48" s="166">
        <v>5938</v>
      </c>
      <c r="G48" s="166">
        <v>5387</v>
      </c>
      <c r="H48" s="166">
        <v>4696</v>
      </c>
      <c r="I48" s="181">
        <f t="shared" si="20"/>
        <v>-0.12827176536105434</v>
      </c>
      <c r="J48" s="165">
        <f t="shared" si="19"/>
        <v>-691</v>
      </c>
      <c r="K48" s="167">
        <f t="shared" si="18"/>
        <v>1.6793349890660845E-3</v>
      </c>
    </row>
    <row r="49" spans="2:11" x14ac:dyDescent="0.25">
      <c r="B49" s="170" t="s">
        <v>148</v>
      </c>
      <c r="C49" s="171">
        <f t="shared" ref="C49" si="21">C41-SUM(C42:C48)</f>
        <v>40660</v>
      </c>
      <c r="D49" s="171">
        <f t="shared" ref="D49:H49" si="22">D41-SUM(D42:D48)</f>
        <v>23028</v>
      </c>
      <c r="E49" s="171">
        <f t="shared" si="22"/>
        <v>128221</v>
      </c>
      <c r="F49" s="171">
        <f t="shared" si="22"/>
        <v>142092</v>
      </c>
      <c r="G49" s="171">
        <f t="shared" si="22"/>
        <v>151746</v>
      </c>
      <c r="H49" s="171">
        <f t="shared" si="22"/>
        <v>166521</v>
      </c>
      <c r="I49" s="182">
        <f t="shared" si="20"/>
        <v>9.736665216875573E-2</v>
      </c>
      <c r="J49" s="170">
        <f>H49-G49</f>
        <v>14775</v>
      </c>
      <c r="K49" s="172">
        <f t="shared" si="18"/>
        <v>5.9549519104402357E-2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9247</v>
      </c>
      <c r="D51" s="178">
        <f t="shared" si="23"/>
        <v>9212</v>
      </c>
      <c r="E51" s="178">
        <f t="shared" si="23"/>
        <v>22508</v>
      </c>
      <c r="F51" s="178">
        <f t="shared" si="23"/>
        <v>32923</v>
      </c>
      <c r="G51" s="178">
        <f t="shared" si="23"/>
        <v>28494</v>
      </c>
      <c r="H51" s="178">
        <f t="shared" si="23"/>
        <v>27551</v>
      </c>
      <c r="I51" s="179">
        <f>IFERROR(H51/G51-1,"-")</f>
        <v>-3.3094686600687817E-2</v>
      </c>
      <c r="J51" s="178">
        <f>H51-G51</f>
        <v>-943</v>
      </c>
      <c r="K51" s="179">
        <f t="shared" ref="K51:K63" si="24">H51/H$9</f>
        <v>9.8525038934752333E-3</v>
      </c>
    </row>
    <row r="52" spans="2:11" x14ac:dyDescent="0.25">
      <c r="B52" s="161" t="s">
        <v>100</v>
      </c>
      <c r="C52" s="162">
        <v>1663</v>
      </c>
      <c r="D52" s="162">
        <v>3305</v>
      </c>
      <c r="E52" s="162">
        <v>3711</v>
      </c>
      <c r="F52" s="162">
        <v>14572</v>
      </c>
      <c r="G52" s="162">
        <v>7752</v>
      </c>
      <c r="H52" s="162">
        <v>5603</v>
      </c>
      <c r="I52" s="180">
        <f>IFERROR(H52/G52-1,"-")</f>
        <v>-0.27721878224974206</v>
      </c>
      <c r="J52" s="161">
        <f t="shared" ref="J52:J62" si="25">H52-G52</f>
        <v>-2149</v>
      </c>
      <c r="K52" s="163">
        <f t="shared" si="24"/>
        <v>2.0036869556510372E-3</v>
      </c>
    </row>
    <row r="53" spans="2:11" x14ac:dyDescent="0.25">
      <c r="B53" s="165" t="s">
        <v>106</v>
      </c>
      <c r="C53" s="166">
        <v>1257</v>
      </c>
      <c r="D53" s="166">
        <v>1671</v>
      </c>
      <c r="E53" s="166">
        <v>1903</v>
      </c>
      <c r="F53" s="166">
        <v>10834</v>
      </c>
      <c r="G53" s="166">
        <v>5190</v>
      </c>
      <c r="H53" s="166">
        <v>3256</v>
      </c>
      <c r="I53" s="181">
        <f>IFERROR(H53/G53-1,"-")</f>
        <v>-0.37263969171483624</v>
      </c>
      <c r="J53" s="165">
        <f t="shared" si="25"/>
        <v>-1934</v>
      </c>
      <c r="K53" s="167">
        <f t="shared" si="24"/>
        <v>1.1643770707834692E-3</v>
      </c>
    </row>
    <row r="54" spans="2:11" x14ac:dyDescent="0.25">
      <c r="B54" s="165" t="s">
        <v>103</v>
      </c>
      <c r="C54" s="166">
        <v>406</v>
      </c>
      <c r="D54" s="166">
        <v>1634</v>
      </c>
      <c r="E54" s="166">
        <v>1808</v>
      </c>
      <c r="F54" s="166">
        <v>3738</v>
      </c>
      <c r="G54" s="166">
        <v>2562</v>
      </c>
      <c r="H54" s="166">
        <v>2347</v>
      </c>
      <c r="I54" s="181">
        <f>IFERROR(H54/G54-1,"-")</f>
        <v>-8.391881342701013E-2</v>
      </c>
      <c r="J54" s="165">
        <f t="shared" si="25"/>
        <v>-215</v>
      </c>
      <c r="K54" s="167">
        <f t="shared" si="24"/>
        <v>8.3930988486756821E-4</v>
      </c>
    </row>
    <row r="55" spans="2:11" x14ac:dyDescent="0.25">
      <c r="B55" s="161" t="s">
        <v>110</v>
      </c>
      <c r="C55" s="162">
        <v>7584</v>
      </c>
      <c r="D55" s="162">
        <v>5907</v>
      </c>
      <c r="E55" s="162">
        <v>18797</v>
      </c>
      <c r="F55" s="162">
        <v>18351</v>
      </c>
      <c r="G55" s="162">
        <v>20742</v>
      </c>
      <c r="H55" s="162">
        <v>21948</v>
      </c>
      <c r="I55" s="180">
        <f>IFERROR(H55/G55-1,"-")</f>
        <v>5.8142898466878812E-2</v>
      </c>
      <c r="J55" s="161">
        <f t="shared" si="25"/>
        <v>1206</v>
      </c>
      <c r="K55" s="163">
        <f t="shared" si="24"/>
        <v>7.8488169378241948E-3</v>
      </c>
    </row>
    <row r="56" spans="2:11" x14ac:dyDescent="0.25">
      <c r="B56" s="165" t="s">
        <v>113</v>
      </c>
      <c r="C56" s="166">
        <v>2315</v>
      </c>
      <c r="D56" s="166">
        <v>419</v>
      </c>
      <c r="E56" s="166">
        <v>6815</v>
      </c>
      <c r="F56" s="166">
        <v>5827</v>
      </c>
      <c r="G56" s="166">
        <v>7309</v>
      </c>
      <c r="H56" s="166">
        <v>7932</v>
      </c>
      <c r="I56" s="181">
        <f t="shared" ref="I56:I63" si="26">IFERROR(H56/G56-1,"-")</f>
        <v>8.5237378574360312E-2</v>
      </c>
      <c r="J56" s="165">
        <f t="shared" si="25"/>
        <v>623</v>
      </c>
      <c r="K56" s="167">
        <f t="shared" si="24"/>
        <v>2.836559866540073E-3</v>
      </c>
    </row>
    <row r="57" spans="2:11" x14ac:dyDescent="0.25">
      <c r="B57" s="165" t="s">
        <v>116</v>
      </c>
      <c r="C57" s="166">
        <v>2201</v>
      </c>
      <c r="D57" s="166">
        <v>2004</v>
      </c>
      <c r="E57" s="166">
        <v>4238</v>
      </c>
      <c r="F57" s="166">
        <v>3135</v>
      </c>
      <c r="G57" s="166">
        <v>4049</v>
      </c>
      <c r="H57" s="166">
        <v>4171</v>
      </c>
      <c r="I57" s="181">
        <f t="shared" si="26"/>
        <v>3.0130896517658767E-2</v>
      </c>
      <c r="J57" s="165">
        <f t="shared" si="25"/>
        <v>122</v>
      </c>
      <c r="K57" s="167">
        <f t="shared" si="24"/>
        <v>1.4915899146922143E-3</v>
      </c>
    </row>
    <row r="58" spans="2:11" x14ac:dyDescent="0.25">
      <c r="B58" s="165" t="s">
        <v>119</v>
      </c>
      <c r="C58" s="166">
        <v>428</v>
      </c>
      <c r="D58" s="166">
        <v>935</v>
      </c>
      <c r="E58" s="166">
        <v>1532</v>
      </c>
      <c r="F58" s="166">
        <v>1919</v>
      </c>
      <c r="G58" s="166">
        <v>1507</v>
      </c>
      <c r="H58" s="166">
        <v>1676</v>
      </c>
      <c r="I58" s="181">
        <f t="shared" si="26"/>
        <v>0.11214333112143327</v>
      </c>
      <c r="J58" s="165">
        <f t="shared" si="25"/>
        <v>169</v>
      </c>
      <c r="K58" s="167">
        <f t="shared" si="24"/>
        <v>5.9935379933448842E-4</v>
      </c>
    </row>
    <row r="59" spans="2:11" x14ac:dyDescent="0.25">
      <c r="B59" s="165" t="s">
        <v>126</v>
      </c>
      <c r="C59" s="166">
        <v>230</v>
      </c>
      <c r="D59" s="166">
        <v>148</v>
      </c>
      <c r="E59" s="166">
        <v>558</v>
      </c>
      <c r="F59" s="166">
        <v>409</v>
      </c>
      <c r="G59" s="166">
        <v>679</v>
      </c>
      <c r="H59" s="166">
        <v>657</v>
      </c>
      <c r="I59" s="181">
        <f t="shared" si="26"/>
        <v>-3.2400589101620025E-2</v>
      </c>
      <c r="J59" s="165">
        <f t="shared" si="25"/>
        <v>-22</v>
      </c>
      <c r="K59" s="167">
        <f t="shared" si="24"/>
        <v>2.3494955021644324E-4</v>
      </c>
    </row>
    <row r="60" spans="2:11" x14ac:dyDescent="0.25">
      <c r="B60" s="165" t="s">
        <v>122</v>
      </c>
      <c r="C60" s="166">
        <v>151</v>
      </c>
      <c r="D60" s="166">
        <v>198</v>
      </c>
      <c r="E60" s="166">
        <v>484</v>
      </c>
      <c r="F60" s="166">
        <v>429</v>
      </c>
      <c r="G60" s="166">
        <v>435</v>
      </c>
      <c r="H60" s="166">
        <v>564</v>
      </c>
      <c r="I60" s="181">
        <f t="shared" si="26"/>
        <v>0.29655172413793096</v>
      </c>
      <c r="J60" s="165">
        <f t="shared" si="25"/>
        <v>129</v>
      </c>
      <c r="K60" s="167">
        <f t="shared" si="24"/>
        <v>2.0169185132735767E-4</v>
      </c>
    </row>
    <row r="61" spans="2:11" x14ac:dyDescent="0.25">
      <c r="B61" s="165" t="s">
        <v>131</v>
      </c>
      <c r="C61" s="166">
        <v>76</v>
      </c>
      <c r="D61" s="166">
        <v>42</v>
      </c>
      <c r="E61" s="166">
        <v>62</v>
      </c>
      <c r="F61" s="166">
        <v>159</v>
      </c>
      <c r="G61" s="166">
        <v>92</v>
      </c>
      <c r="H61" s="166">
        <v>172</v>
      </c>
      <c r="I61" s="181">
        <f t="shared" si="26"/>
        <v>0.86956521739130443</v>
      </c>
      <c r="J61" s="165">
        <f t="shared" si="25"/>
        <v>80</v>
      </c>
      <c r="K61" s="167">
        <f t="shared" si="24"/>
        <v>6.1508862461534612E-5</v>
      </c>
    </row>
    <row r="62" spans="2:11" x14ac:dyDescent="0.25">
      <c r="B62" s="165" t="s">
        <v>134</v>
      </c>
      <c r="C62" s="166">
        <v>105</v>
      </c>
      <c r="D62" s="166">
        <v>21</v>
      </c>
      <c r="E62" s="166">
        <v>97</v>
      </c>
      <c r="F62" s="166">
        <v>140</v>
      </c>
      <c r="G62" s="166">
        <v>90</v>
      </c>
      <c r="H62" s="166">
        <v>417</v>
      </c>
      <c r="I62" s="181">
        <f t="shared" si="26"/>
        <v>3.6333333333333337</v>
      </c>
      <c r="J62" s="165">
        <f t="shared" si="25"/>
        <v>327</v>
      </c>
      <c r="K62" s="167">
        <f t="shared" si="24"/>
        <v>1.4912323050267402E-4</v>
      </c>
    </row>
    <row r="63" spans="2:11" x14ac:dyDescent="0.25">
      <c r="B63" s="170" t="s">
        <v>148</v>
      </c>
      <c r="C63" s="171">
        <f t="shared" ref="C63" si="27">C55-SUM(C56:C62)</f>
        <v>2078</v>
      </c>
      <c r="D63" s="171">
        <f t="shared" ref="D63:H63" si="28">D55-SUM(D56:D62)</f>
        <v>2140</v>
      </c>
      <c r="E63" s="171">
        <f t="shared" si="28"/>
        <v>5011</v>
      </c>
      <c r="F63" s="171">
        <f t="shared" si="28"/>
        <v>6333</v>
      </c>
      <c r="G63" s="171">
        <f t="shared" si="28"/>
        <v>6581</v>
      </c>
      <c r="H63" s="171">
        <f t="shared" si="28"/>
        <v>6359</v>
      </c>
      <c r="I63" s="182">
        <f t="shared" si="26"/>
        <v>-3.3733475155751425E-2</v>
      </c>
      <c r="J63" s="170">
        <f>H63-G63</f>
        <v>-222</v>
      </c>
      <c r="K63" s="172">
        <f t="shared" si="24"/>
        <v>2.2740398627494104E-3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29928</v>
      </c>
      <c r="D65" s="178">
        <f t="shared" si="29"/>
        <v>25235</v>
      </c>
      <c r="E65" s="178">
        <f t="shared" si="29"/>
        <v>100008</v>
      </c>
      <c r="F65" s="178">
        <f t="shared" si="29"/>
        <v>115270</v>
      </c>
      <c r="G65" s="178">
        <f t="shared" si="29"/>
        <v>132160</v>
      </c>
      <c r="H65" s="178">
        <f t="shared" si="29"/>
        <v>102901</v>
      </c>
      <c r="I65" s="179">
        <f>IFERROR(H65/G65-1,"-")</f>
        <v>-0.22139073849878932</v>
      </c>
      <c r="J65" s="178">
        <f>H65-G65</f>
        <v>-29259</v>
      </c>
      <c r="K65" s="179">
        <f t="shared" ref="K65:K77" si="30">H65/H$9</f>
        <v>3.6798392186944029E-2</v>
      </c>
    </row>
    <row r="66" spans="2:11" x14ac:dyDescent="0.25">
      <c r="B66" s="161" t="s">
        <v>100</v>
      </c>
      <c r="C66" s="162">
        <v>11351</v>
      </c>
      <c r="D66" s="162">
        <v>14677</v>
      </c>
      <c r="E66" s="162">
        <v>27176</v>
      </c>
      <c r="F66" s="162">
        <v>29241</v>
      </c>
      <c r="G66" s="162">
        <v>39888</v>
      </c>
      <c r="H66" s="162">
        <v>29124</v>
      </c>
      <c r="I66" s="180">
        <f>IFERROR(H66/G66-1,"-")</f>
        <v>-0.26985559566786999</v>
      </c>
      <c r="J66" s="161">
        <f t="shared" ref="J66:J76" si="31">H66-G66</f>
        <v>-10764</v>
      </c>
      <c r="K66" s="163">
        <f t="shared" si="30"/>
        <v>1.0415023897265896E-2</v>
      </c>
    </row>
    <row r="67" spans="2:11" x14ac:dyDescent="0.25">
      <c r="B67" s="165" t="s">
        <v>106</v>
      </c>
      <c r="C67" s="166">
        <v>4003</v>
      </c>
      <c r="D67" s="166">
        <v>13481</v>
      </c>
      <c r="E67" s="166">
        <v>22180</v>
      </c>
      <c r="F67" s="166">
        <v>20844</v>
      </c>
      <c r="G67" s="166">
        <v>23962</v>
      </c>
      <c r="H67" s="166">
        <v>9961</v>
      </c>
      <c r="I67" s="181">
        <f>IFERROR(H67/G67-1,"-")</f>
        <v>-0.58430014189132795</v>
      </c>
      <c r="J67" s="165">
        <f t="shared" si="31"/>
        <v>-14001</v>
      </c>
      <c r="K67" s="167">
        <f t="shared" si="30"/>
        <v>3.5621498777868967E-3</v>
      </c>
    </row>
    <row r="68" spans="2:11" x14ac:dyDescent="0.25">
      <c r="B68" s="165" t="s">
        <v>103</v>
      </c>
      <c r="C68" s="166">
        <v>7348</v>
      </c>
      <c r="D68" s="166">
        <v>1196</v>
      </c>
      <c r="E68" s="166">
        <v>4996</v>
      </c>
      <c r="F68" s="166">
        <v>8397</v>
      </c>
      <c r="G68" s="166">
        <v>15926</v>
      </c>
      <c r="H68" s="166">
        <v>19163</v>
      </c>
      <c r="I68" s="181">
        <f>IFERROR(H68/G68-1,"-")</f>
        <v>0.20325254301142781</v>
      </c>
      <c r="J68" s="165">
        <f t="shared" si="31"/>
        <v>3237</v>
      </c>
      <c r="K68" s="167">
        <f t="shared" si="30"/>
        <v>6.8528740194789984E-3</v>
      </c>
    </row>
    <row r="69" spans="2:11" x14ac:dyDescent="0.25">
      <c r="B69" s="161" t="s">
        <v>110</v>
      </c>
      <c r="C69" s="162">
        <v>18577</v>
      </c>
      <c r="D69" s="162">
        <v>10558</v>
      </c>
      <c r="E69" s="162">
        <v>72832</v>
      </c>
      <c r="F69" s="162">
        <v>86029</v>
      </c>
      <c r="G69" s="162">
        <v>92272</v>
      </c>
      <c r="H69" s="162">
        <v>73777</v>
      </c>
      <c r="I69" s="180">
        <f>IFERROR(H69/G69-1,"-")</f>
        <v>-0.20044000346800761</v>
      </c>
      <c r="J69" s="161">
        <f t="shared" si="31"/>
        <v>-18495</v>
      </c>
      <c r="K69" s="163">
        <f t="shared" si="30"/>
        <v>2.6383368289678133E-2</v>
      </c>
    </row>
    <row r="70" spans="2:11" x14ac:dyDescent="0.25">
      <c r="B70" s="165" t="s">
        <v>113</v>
      </c>
      <c r="C70" s="166">
        <v>7112</v>
      </c>
      <c r="D70" s="166">
        <v>932</v>
      </c>
      <c r="E70" s="166">
        <v>35001</v>
      </c>
      <c r="F70" s="166">
        <v>32744</v>
      </c>
      <c r="G70" s="166">
        <v>32081</v>
      </c>
      <c r="H70" s="166">
        <v>31987</v>
      </c>
      <c r="I70" s="181">
        <f t="shared" ref="I70:I77" si="32">IFERROR(H70/G70-1,"-")</f>
        <v>-2.9300832268320809E-3</v>
      </c>
      <c r="J70" s="165">
        <f t="shared" si="31"/>
        <v>-94</v>
      </c>
      <c r="K70" s="167">
        <f t="shared" si="30"/>
        <v>1.1438860369518068E-2</v>
      </c>
    </row>
    <row r="71" spans="2:11" x14ac:dyDescent="0.25">
      <c r="B71" s="165" t="s">
        <v>116</v>
      </c>
      <c r="C71" s="166">
        <v>2309</v>
      </c>
      <c r="D71" s="166">
        <v>1276</v>
      </c>
      <c r="E71" s="166">
        <v>5326</v>
      </c>
      <c r="F71" s="166">
        <v>5826</v>
      </c>
      <c r="G71" s="166">
        <v>6157</v>
      </c>
      <c r="H71" s="166">
        <v>6553</v>
      </c>
      <c r="I71" s="181">
        <f t="shared" si="32"/>
        <v>6.431703751827178E-2</v>
      </c>
      <c r="J71" s="165">
        <f t="shared" si="31"/>
        <v>396</v>
      </c>
      <c r="K71" s="167">
        <f t="shared" si="30"/>
        <v>2.3434161378513741E-3</v>
      </c>
    </row>
    <row r="72" spans="2:11" x14ac:dyDescent="0.25">
      <c r="B72" s="165" t="s">
        <v>119</v>
      </c>
      <c r="C72" s="166">
        <v>2459</v>
      </c>
      <c r="D72" s="166">
        <v>2286</v>
      </c>
      <c r="E72" s="166">
        <v>9592</v>
      </c>
      <c r="F72" s="166">
        <v>10213</v>
      </c>
      <c r="G72" s="166">
        <v>12857</v>
      </c>
      <c r="H72" s="166">
        <v>6959</v>
      </c>
      <c r="I72" s="181">
        <f t="shared" si="32"/>
        <v>-0.4587384304270048</v>
      </c>
      <c r="J72" s="165">
        <f t="shared" si="31"/>
        <v>-5898</v>
      </c>
      <c r="K72" s="167">
        <f t="shared" si="30"/>
        <v>2.4886056620338336E-3</v>
      </c>
    </row>
    <row r="73" spans="2:11" x14ac:dyDescent="0.25">
      <c r="B73" s="165" t="s">
        <v>126</v>
      </c>
      <c r="C73" s="166">
        <v>250</v>
      </c>
      <c r="D73" s="166">
        <v>570</v>
      </c>
      <c r="E73" s="166">
        <v>1217</v>
      </c>
      <c r="F73" s="166">
        <v>2262</v>
      </c>
      <c r="G73" s="166">
        <v>3104</v>
      </c>
      <c r="H73" s="166">
        <v>1732</v>
      </c>
      <c r="I73" s="181">
        <f t="shared" si="32"/>
        <v>-0.4420103092783505</v>
      </c>
      <c r="J73" s="165">
        <f t="shared" si="31"/>
        <v>-1372</v>
      </c>
      <c r="K73" s="167">
        <f t="shared" si="30"/>
        <v>6.1937994060103454E-4</v>
      </c>
    </row>
    <row r="74" spans="2:11" x14ac:dyDescent="0.25">
      <c r="B74" s="165" t="s">
        <v>122</v>
      </c>
      <c r="C74" s="166">
        <v>591</v>
      </c>
      <c r="D74" s="166">
        <v>660</v>
      </c>
      <c r="E74" s="166">
        <v>1818</v>
      </c>
      <c r="F74" s="166">
        <v>1876</v>
      </c>
      <c r="G74" s="166">
        <v>2598</v>
      </c>
      <c r="H74" s="166">
        <v>1905</v>
      </c>
      <c r="I74" s="181">
        <f t="shared" si="32"/>
        <v>-0.26674364896073899</v>
      </c>
      <c r="J74" s="165">
        <f t="shared" si="31"/>
        <v>-693</v>
      </c>
      <c r="K74" s="167">
        <f t="shared" si="30"/>
        <v>6.8124641272804319E-4</v>
      </c>
    </row>
    <row r="75" spans="2:11" x14ac:dyDescent="0.25">
      <c r="B75" s="165" t="s">
        <v>131</v>
      </c>
      <c r="C75" s="166">
        <v>634</v>
      </c>
      <c r="D75" s="166">
        <v>0</v>
      </c>
      <c r="E75" s="166">
        <v>890</v>
      </c>
      <c r="F75" s="166">
        <v>3208</v>
      </c>
      <c r="G75" s="166">
        <v>1641</v>
      </c>
      <c r="H75" s="166">
        <v>829</v>
      </c>
      <c r="I75" s="181">
        <f t="shared" si="32"/>
        <v>-0.49482023156611821</v>
      </c>
      <c r="J75" s="165">
        <f t="shared" si="31"/>
        <v>-812</v>
      </c>
      <c r="K75" s="167">
        <f t="shared" si="30"/>
        <v>2.9645841267797788E-4</v>
      </c>
    </row>
    <row r="76" spans="2:11" x14ac:dyDescent="0.25">
      <c r="B76" s="165" t="s">
        <v>134</v>
      </c>
      <c r="C76" s="166">
        <v>773</v>
      </c>
      <c r="D76" s="166">
        <v>0</v>
      </c>
      <c r="E76" s="166">
        <v>284</v>
      </c>
      <c r="F76" s="166">
        <v>930</v>
      </c>
      <c r="G76" s="166">
        <v>203</v>
      </c>
      <c r="H76" s="166">
        <v>529</v>
      </c>
      <c r="I76" s="181">
        <f t="shared" si="32"/>
        <v>1.6059113300492611</v>
      </c>
      <c r="J76" s="165">
        <f t="shared" si="31"/>
        <v>326</v>
      </c>
      <c r="K76" s="167">
        <f t="shared" si="30"/>
        <v>1.8917551303576633E-4</v>
      </c>
    </row>
    <row r="77" spans="2:11" x14ac:dyDescent="0.25">
      <c r="B77" s="170" t="s">
        <v>148</v>
      </c>
      <c r="C77" s="171">
        <f t="shared" ref="C77" si="33">C69-SUM(C70:C76)</f>
        <v>4449</v>
      </c>
      <c r="D77" s="171">
        <f t="shared" ref="D77:H77" si="34">D69-SUM(D70:D76)</f>
        <v>4834</v>
      </c>
      <c r="E77" s="171">
        <f t="shared" si="34"/>
        <v>18704</v>
      </c>
      <c r="F77" s="171">
        <f t="shared" si="34"/>
        <v>28970</v>
      </c>
      <c r="G77" s="171">
        <f t="shared" si="34"/>
        <v>33631</v>
      </c>
      <c r="H77" s="171">
        <f t="shared" si="34"/>
        <v>23283</v>
      </c>
      <c r="I77" s="182">
        <f t="shared" si="32"/>
        <v>-0.30769230769230771</v>
      </c>
      <c r="J77" s="170">
        <f>H77-G77</f>
        <v>-10348</v>
      </c>
      <c r="K77" s="172">
        <f t="shared" si="30"/>
        <v>8.3262258412320368E-3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133535</v>
      </c>
      <c r="D79" s="178">
        <f t="shared" si="35"/>
        <v>126835</v>
      </c>
      <c r="E79" s="178">
        <f t="shared" si="35"/>
        <v>371684</v>
      </c>
      <c r="F79" s="178">
        <f t="shared" si="35"/>
        <v>429134</v>
      </c>
      <c r="G79" s="178">
        <f t="shared" si="35"/>
        <v>496487</v>
      </c>
      <c r="H79" s="178">
        <f t="shared" si="35"/>
        <v>501562</v>
      </c>
      <c r="I79" s="179">
        <f>IFERROR(H79/G79-1,"-")</f>
        <v>1.0221818496758184E-2</v>
      </c>
      <c r="J79" s="178">
        <f>H79-G79</f>
        <v>5075</v>
      </c>
      <c r="K79" s="179">
        <f t="shared" ref="K79:K91" si="36">H79/H$9</f>
        <v>0.17936341903448966</v>
      </c>
    </row>
    <row r="80" spans="2:11" x14ac:dyDescent="0.25">
      <c r="B80" s="161" t="s">
        <v>100</v>
      </c>
      <c r="C80" s="162">
        <v>52528</v>
      </c>
      <c r="D80" s="162">
        <v>78583</v>
      </c>
      <c r="E80" s="162">
        <v>190074</v>
      </c>
      <c r="F80" s="162">
        <v>198281</v>
      </c>
      <c r="G80" s="162">
        <v>211637</v>
      </c>
      <c r="H80" s="162">
        <v>217495</v>
      </c>
      <c r="I80" s="180">
        <f>IFERROR(H80/G80-1,"-")</f>
        <v>2.7679470035957721E-2</v>
      </c>
      <c r="J80" s="161">
        <f t="shared" ref="J80:J90" si="37">H80-G80</f>
        <v>5858</v>
      </c>
      <c r="K80" s="163">
        <f t="shared" si="36"/>
        <v>7.7778314192275988E-2</v>
      </c>
    </row>
    <row r="81" spans="2:11" x14ac:dyDescent="0.25">
      <c r="B81" s="165" t="s">
        <v>106</v>
      </c>
      <c r="C81" s="166">
        <v>10096</v>
      </c>
      <c r="D81" s="166">
        <v>26717</v>
      </c>
      <c r="E81" s="166">
        <v>46259</v>
      </c>
      <c r="F81" s="166">
        <v>41762</v>
      </c>
      <c r="G81" s="166">
        <v>52829</v>
      </c>
      <c r="H81" s="166">
        <v>49089</v>
      </c>
      <c r="I81" s="181">
        <f>IFERROR(H81/G81-1,"-")</f>
        <v>-7.0794450017982569E-2</v>
      </c>
      <c r="J81" s="165">
        <f t="shared" si="37"/>
        <v>-3740</v>
      </c>
      <c r="K81" s="167">
        <f t="shared" si="36"/>
        <v>1.7554700868455071E-2</v>
      </c>
    </row>
    <row r="82" spans="2:11" x14ac:dyDescent="0.25">
      <c r="B82" s="165" t="s">
        <v>103</v>
      </c>
      <c r="C82" s="166">
        <v>42432</v>
      </c>
      <c r="D82" s="166">
        <v>51866</v>
      </c>
      <c r="E82" s="166">
        <v>143815</v>
      </c>
      <c r="F82" s="166">
        <v>156519</v>
      </c>
      <c r="G82" s="166">
        <v>158808</v>
      </c>
      <c r="H82" s="166">
        <v>168406</v>
      </c>
      <c r="I82" s="181">
        <f>IFERROR(H82/G82-1,"-")</f>
        <v>6.043776132184786E-2</v>
      </c>
      <c r="J82" s="165">
        <f t="shared" si="37"/>
        <v>9598</v>
      </c>
      <c r="K82" s="167">
        <f t="shared" si="36"/>
        <v>6.0223613323820917E-2</v>
      </c>
    </row>
    <row r="83" spans="2:11" x14ac:dyDescent="0.25">
      <c r="B83" s="161" t="s">
        <v>110</v>
      </c>
      <c r="C83" s="162">
        <v>81007</v>
      </c>
      <c r="D83" s="162">
        <v>48252</v>
      </c>
      <c r="E83" s="162">
        <v>181610</v>
      </c>
      <c r="F83" s="162">
        <v>230853</v>
      </c>
      <c r="G83" s="162">
        <v>284850</v>
      </c>
      <c r="H83" s="162">
        <v>284067</v>
      </c>
      <c r="I83" s="180">
        <f>IFERROR(H83/G83-1,"-")</f>
        <v>-2.7488151658767723E-3</v>
      </c>
      <c r="J83" s="161">
        <f t="shared" si="37"/>
        <v>-783</v>
      </c>
      <c r="K83" s="163">
        <f t="shared" si="36"/>
        <v>0.10158510484221367</v>
      </c>
    </row>
    <row r="84" spans="2:11" x14ac:dyDescent="0.25">
      <c r="B84" s="165" t="s">
        <v>113</v>
      </c>
      <c r="C84" s="166">
        <v>15526</v>
      </c>
      <c r="D84" s="166">
        <v>3638</v>
      </c>
      <c r="E84" s="166">
        <v>38465</v>
      </c>
      <c r="F84" s="166">
        <v>50127</v>
      </c>
      <c r="G84" s="166">
        <v>62049</v>
      </c>
      <c r="H84" s="166">
        <v>66371</v>
      </c>
      <c r="I84" s="181">
        <f t="shared" ref="I84:I91" si="38">IFERROR(H84/G84-1,"-")</f>
        <v>6.965462779416276E-2</v>
      </c>
      <c r="J84" s="165">
        <f t="shared" si="37"/>
        <v>4322</v>
      </c>
      <c r="K84" s="167">
        <f t="shared" si="36"/>
        <v>2.3734911107177403E-2</v>
      </c>
    </row>
    <row r="85" spans="2:11" x14ac:dyDescent="0.25">
      <c r="B85" s="165" t="s">
        <v>116</v>
      </c>
      <c r="C85" s="166">
        <v>29909</v>
      </c>
      <c r="D85" s="166">
        <v>11169</v>
      </c>
      <c r="E85" s="166">
        <v>58121</v>
      </c>
      <c r="F85" s="166">
        <v>69126</v>
      </c>
      <c r="G85" s="166">
        <v>77278</v>
      </c>
      <c r="H85" s="166">
        <v>75698</v>
      </c>
      <c r="I85" s="181">
        <f t="shared" si="38"/>
        <v>-2.0445663707652884E-2</v>
      </c>
      <c r="J85" s="165">
        <f t="shared" si="37"/>
        <v>-1580</v>
      </c>
      <c r="K85" s="167">
        <f t="shared" si="36"/>
        <v>2.707033645705376E-2</v>
      </c>
    </row>
    <row r="86" spans="2:11" x14ac:dyDescent="0.25">
      <c r="B86" s="165" t="s">
        <v>119</v>
      </c>
      <c r="C86" s="166">
        <v>5531</v>
      </c>
      <c r="D86" s="166">
        <v>8045</v>
      </c>
      <c r="E86" s="166">
        <v>16748</v>
      </c>
      <c r="F86" s="166">
        <v>23461</v>
      </c>
      <c r="G86" s="166">
        <v>35926</v>
      </c>
      <c r="H86" s="166">
        <v>32473</v>
      </c>
      <c r="I86" s="181">
        <f t="shared" si="38"/>
        <v>-9.6114234816010669E-2</v>
      </c>
      <c r="J86" s="165">
        <f t="shared" si="37"/>
        <v>-3453</v>
      </c>
      <c r="K86" s="167">
        <f t="shared" si="36"/>
        <v>1.161265866693845E-2</v>
      </c>
    </row>
    <row r="87" spans="2:11" x14ac:dyDescent="0.25">
      <c r="B87" s="165" t="s">
        <v>126</v>
      </c>
      <c r="C87" s="166">
        <v>1295</v>
      </c>
      <c r="D87" s="166">
        <v>1315</v>
      </c>
      <c r="E87" s="166">
        <v>3662</v>
      </c>
      <c r="F87" s="166">
        <v>4379</v>
      </c>
      <c r="G87" s="166">
        <v>8043</v>
      </c>
      <c r="H87" s="166">
        <v>8352</v>
      </c>
      <c r="I87" s="181">
        <f t="shared" si="38"/>
        <v>3.8418500559492808E-2</v>
      </c>
      <c r="J87" s="165">
        <f t="shared" si="37"/>
        <v>309</v>
      </c>
      <c r="K87" s="167">
        <f t="shared" si="36"/>
        <v>2.9867559260391692E-3</v>
      </c>
    </row>
    <row r="88" spans="2:11" x14ac:dyDescent="0.25">
      <c r="B88" s="165" t="s">
        <v>122</v>
      </c>
      <c r="C88" s="166">
        <v>1191</v>
      </c>
      <c r="D88" s="166">
        <v>1496</v>
      </c>
      <c r="E88" s="166">
        <v>3227</v>
      </c>
      <c r="F88" s="166">
        <v>3986</v>
      </c>
      <c r="G88" s="166">
        <v>5051</v>
      </c>
      <c r="H88" s="166">
        <v>5199</v>
      </c>
      <c r="I88" s="181">
        <f t="shared" si="38"/>
        <v>2.9301128489408024E-2</v>
      </c>
      <c r="J88" s="165">
        <f t="shared" si="37"/>
        <v>148</v>
      </c>
      <c r="K88" s="167">
        <f t="shared" si="36"/>
        <v>1.8592126507995259E-3</v>
      </c>
    </row>
    <row r="89" spans="2:11" x14ac:dyDescent="0.25">
      <c r="B89" s="165" t="s">
        <v>131</v>
      </c>
      <c r="C89" s="166">
        <v>1690</v>
      </c>
      <c r="D89" s="166">
        <v>149</v>
      </c>
      <c r="E89" s="166">
        <v>1894</v>
      </c>
      <c r="F89" s="166">
        <v>2512</v>
      </c>
      <c r="G89" s="166">
        <v>2493</v>
      </c>
      <c r="H89" s="166">
        <v>2576</v>
      </c>
      <c r="I89" s="181">
        <f t="shared" si="38"/>
        <v>3.3293221018852792E-2</v>
      </c>
      <c r="J89" s="165">
        <f t="shared" si="37"/>
        <v>83</v>
      </c>
      <c r="K89" s="167">
        <f t="shared" si="36"/>
        <v>9.2120249826112299E-4</v>
      </c>
    </row>
    <row r="90" spans="2:11" x14ac:dyDescent="0.25">
      <c r="B90" s="165" t="s">
        <v>134</v>
      </c>
      <c r="C90" s="166">
        <v>2266</v>
      </c>
      <c r="D90" s="166">
        <v>239</v>
      </c>
      <c r="E90" s="166">
        <v>1655</v>
      </c>
      <c r="F90" s="166">
        <v>2550</v>
      </c>
      <c r="G90" s="166">
        <v>2984</v>
      </c>
      <c r="H90" s="166">
        <v>2155</v>
      </c>
      <c r="I90" s="181">
        <f t="shared" si="38"/>
        <v>-0.27781501340482573</v>
      </c>
      <c r="J90" s="165">
        <f t="shared" si="37"/>
        <v>-829</v>
      </c>
      <c r="K90" s="167">
        <f t="shared" si="36"/>
        <v>7.7064882909655278E-4</v>
      </c>
    </row>
    <row r="91" spans="2:11" x14ac:dyDescent="0.25">
      <c r="B91" s="170" t="s">
        <v>148</v>
      </c>
      <c r="C91" s="171">
        <f t="shared" ref="C91" si="39">C83-SUM(C84:C90)</f>
        <v>23599</v>
      </c>
      <c r="D91" s="171">
        <f t="shared" ref="D91:H91" si="40">D83-SUM(D84:D90)</f>
        <v>22201</v>
      </c>
      <c r="E91" s="171">
        <f t="shared" si="40"/>
        <v>57838</v>
      </c>
      <c r="F91" s="171">
        <f t="shared" si="40"/>
        <v>74712</v>
      </c>
      <c r="G91" s="171">
        <f t="shared" si="40"/>
        <v>91026</v>
      </c>
      <c r="H91" s="171">
        <f t="shared" si="40"/>
        <v>91243</v>
      </c>
      <c r="I91" s="182">
        <f t="shared" si="38"/>
        <v>2.3839342605409541E-3</v>
      </c>
      <c r="J91" s="170">
        <f>H91-G91</f>
        <v>217</v>
      </c>
      <c r="K91" s="172">
        <f t="shared" si="36"/>
        <v>3.2629378706847692E-2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15531</v>
      </c>
      <c r="D93" s="178">
        <f t="shared" si="41"/>
        <v>17159</v>
      </c>
      <c r="E93" s="178">
        <f t="shared" si="41"/>
        <v>32878</v>
      </c>
      <c r="F93" s="178">
        <f t="shared" si="41"/>
        <v>39668</v>
      </c>
      <c r="G93" s="178">
        <f t="shared" si="41"/>
        <v>36690</v>
      </c>
      <c r="H93" s="178">
        <f t="shared" si="41"/>
        <v>36026</v>
      </c>
      <c r="I93" s="179">
        <f>IFERROR(H93/G93-1,"-")</f>
        <v>-1.8097574270918515E-2</v>
      </c>
      <c r="J93" s="178">
        <f>H93-G93</f>
        <v>-664</v>
      </c>
      <c r="K93" s="179">
        <f t="shared" ref="K93:K105" si="42">H93/H$9</f>
        <v>1.2883245808367709E-2</v>
      </c>
    </row>
    <row r="94" spans="2:11" x14ac:dyDescent="0.25">
      <c r="B94" s="161" t="s">
        <v>100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1">
        <f t="shared" ref="J94:J104" si="43">H94-G94</f>
        <v>-23</v>
      </c>
      <c r="K94" s="163">
        <f t="shared" si="42"/>
        <v>7.881001807716859E-3</v>
      </c>
    </row>
    <row r="95" spans="2:11" x14ac:dyDescent="0.25">
      <c r="B95" s="165" t="s">
        <v>106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5">
        <f t="shared" si="43"/>
        <v>1362</v>
      </c>
      <c r="K95" s="167">
        <f t="shared" si="42"/>
        <v>2.7957923646760325E-3</v>
      </c>
    </row>
    <row r="96" spans="2:11" x14ac:dyDescent="0.25">
      <c r="B96" s="165" t="s">
        <v>103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5">
        <f t="shared" si="43"/>
        <v>-1385</v>
      </c>
      <c r="K96" s="167">
        <f t="shared" si="42"/>
        <v>5.0852094430408265E-3</v>
      </c>
    </row>
    <row r="97" spans="2:11" x14ac:dyDescent="0.25">
      <c r="B97" s="161" t="s">
        <v>110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1">
        <f t="shared" si="43"/>
        <v>-641</v>
      </c>
      <c r="K97" s="163">
        <f t="shared" si="42"/>
        <v>5.0022440006508495E-3</v>
      </c>
    </row>
    <row r="98" spans="2:11" x14ac:dyDescent="0.25">
      <c r="B98" s="165" t="s">
        <v>113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44">IFERROR(H98/G98-1,"-")</f>
        <v>-0.16768723504474803</v>
      </c>
      <c r="J98" s="165">
        <f t="shared" si="43"/>
        <v>-356</v>
      </c>
      <c r="K98" s="167">
        <f t="shared" si="42"/>
        <v>6.3189627889262596E-4</v>
      </c>
    </row>
    <row r="99" spans="2:11" x14ac:dyDescent="0.25">
      <c r="B99" s="165" t="s">
        <v>116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44"/>
        <v>-0.11557788944723613</v>
      </c>
      <c r="J99" s="165">
        <f t="shared" si="43"/>
        <v>-322</v>
      </c>
      <c r="K99" s="167">
        <f t="shared" si="42"/>
        <v>8.8115021572803074E-4</v>
      </c>
    </row>
    <row r="100" spans="2:11" x14ac:dyDescent="0.25">
      <c r="B100" s="165" t="s">
        <v>119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44"/>
        <v>-2.9615384615384599E-2</v>
      </c>
      <c r="J100" s="165">
        <f t="shared" si="43"/>
        <v>-77</v>
      </c>
      <c r="K100" s="167">
        <f t="shared" si="42"/>
        <v>9.0224918599099901E-4</v>
      </c>
    </row>
    <row r="101" spans="2:11" x14ac:dyDescent="0.25">
      <c r="B101" s="165" t="s">
        <v>126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44"/>
        <v>-3.7313432835820892E-2</v>
      </c>
      <c r="J101" s="165">
        <f t="shared" si="43"/>
        <v>-25</v>
      </c>
      <c r="K101" s="167">
        <f t="shared" si="42"/>
        <v>2.3065823423075479E-4</v>
      </c>
    </row>
    <row r="102" spans="2:11" x14ac:dyDescent="0.25">
      <c r="B102" s="165" t="s">
        <v>122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44"/>
        <v>-6.3545150501672198E-2</v>
      </c>
      <c r="J102" s="165">
        <f t="shared" si="43"/>
        <v>-38</v>
      </c>
      <c r="K102" s="167">
        <f t="shared" si="42"/>
        <v>2.0026141266546153E-4</v>
      </c>
    </row>
    <row r="103" spans="2:11" x14ac:dyDescent="0.25">
      <c r="B103" s="165" t="s">
        <v>131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44"/>
        <v>-6.0606060606060552E-2</v>
      </c>
      <c r="J103" s="165">
        <f t="shared" si="43"/>
        <v>-10</v>
      </c>
      <c r="K103" s="167">
        <f t="shared" si="42"/>
        <v>5.5429498148475954E-5</v>
      </c>
    </row>
    <row r="104" spans="2:11" x14ac:dyDescent="0.25">
      <c r="B104" s="165" t="s">
        <v>134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44"/>
        <v>-0.4375</v>
      </c>
      <c r="J104" s="165">
        <f t="shared" si="43"/>
        <v>-119</v>
      </c>
      <c r="K104" s="167">
        <f t="shared" si="42"/>
        <v>5.4714278817527881E-5</v>
      </c>
    </row>
    <row r="105" spans="2:11" x14ac:dyDescent="0.25">
      <c r="B105" s="170" t="s">
        <v>148</v>
      </c>
      <c r="C105" s="171">
        <f t="shared" ref="C105" si="45">C97-SUM(C98:C104)</f>
        <v>1693</v>
      </c>
      <c r="D105" s="171">
        <f t="shared" ref="D105:H105" si="46">D97-SUM(D98:D104)</f>
        <v>2136</v>
      </c>
      <c r="E105" s="171">
        <f t="shared" si="46"/>
        <v>3904</v>
      </c>
      <c r="F105" s="171">
        <f t="shared" si="46"/>
        <v>5038</v>
      </c>
      <c r="G105" s="171">
        <f t="shared" si="46"/>
        <v>5415</v>
      </c>
      <c r="H105" s="171">
        <f t="shared" si="46"/>
        <v>5721</v>
      </c>
      <c r="I105" s="182">
        <f t="shared" si="44"/>
        <v>5.6509695290858808E-2</v>
      </c>
      <c r="J105" s="170">
        <f>H105-G105</f>
        <v>306</v>
      </c>
      <c r="K105" s="172">
        <f t="shared" si="42"/>
        <v>2.0458848961769738E-3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34253</v>
      </c>
      <c r="D107" s="178">
        <f t="shared" si="47"/>
        <v>51252</v>
      </c>
      <c r="E107" s="178">
        <f t="shared" si="47"/>
        <v>109813</v>
      </c>
      <c r="F107" s="178">
        <f t="shared" si="47"/>
        <v>147358</v>
      </c>
      <c r="G107" s="178">
        <f t="shared" si="47"/>
        <v>139462</v>
      </c>
      <c r="H107" s="178">
        <f t="shared" si="47"/>
        <v>151078</v>
      </c>
      <c r="I107" s="179">
        <f>IFERROR(H107/G107-1,"-")</f>
        <v>8.3291505929930842E-2</v>
      </c>
      <c r="J107" s="178">
        <f>H107-G107</f>
        <v>11616</v>
      </c>
      <c r="K107" s="179">
        <f t="shared" ref="K107:K119" si="48">H107/H$9</f>
        <v>5.4026953040486776E-2</v>
      </c>
    </row>
    <row r="108" spans="2:11" x14ac:dyDescent="0.25">
      <c r="B108" s="161" t="s">
        <v>100</v>
      </c>
      <c r="C108" s="162">
        <v>13775</v>
      </c>
      <c r="D108" s="162">
        <v>28209</v>
      </c>
      <c r="E108" s="162">
        <v>26353</v>
      </c>
      <c r="F108" s="162">
        <v>33173</v>
      </c>
      <c r="G108" s="162">
        <v>30723</v>
      </c>
      <c r="H108" s="162">
        <v>33898</v>
      </c>
      <c r="I108" s="180">
        <f>IFERROR(H108/G108-1,"-")</f>
        <v>0.10334277251570478</v>
      </c>
      <c r="J108" s="161">
        <f t="shared" ref="J108:J118" si="49">H108-G108</f>
        <v>3175</v>
      </c>
      <c r="K108" s="163">
        <f t="shared" si="48"/>
        <v>1.2122252440238955E-2</v>
      </c>
    </row>
    <row r="109" spans="2:11" x14ac:dyDescent="0.25">
      <c r="B109" s="165" t="s">
        <v>106</v>
      </c>
      <c r="C109" s="166">
        <v>308</v>
      </c>
      <c r="D109" s="166">
        <v>15573</v>
      </c>
      <c r="E109" s="166">
        <v>7430</v>
      </c>
      <c r="F109" s="166">
        <v>11643</v>
      </c>
      <c r="G109" s="166">
        <v>8822</v>
      </c>
      <c r="H109" s="166">
        <v>11579</v>
      </c>
      <c r="I109" s="181">
        <f>IFERROR(H109/G109-1,"-")</f>
        <v>0.31251416912264784</v>
      </c>
      <c r="J109" s="165">
        <f t="shared" si="49"/>
        <v>2757</v>
      </c>
      <c r="K109" s="167">
        <f t="shared" si="48"/>
        <v>4.1407623165238914E-3</v>
      </c>
    </row>
    <row r="110" spans="2:11" x14ac:dyDescent="0.25">
      <c r="B110" s="165" t="s">
        <v>103</v>
      </c>
      <c r="C110" s="166">
        <v>13467</v>
      </c>
      <c r="D110" s="166">
        <v>12636</v>
      </c>
      <c r="E110" s="166">
        <v>18923</v>
      </c>
      <c r="F110" s="166">
        <v>21530</v>
      </c>
      <c r="G110" s="166">
        <v>21901</v>
      </c>
      <c r="H110" s="166">
        <v>22319</v>
      </c>
      <c r="I110" s="181">
        <f>IFERROR(H110/G110-1,"-")</f>
        <v>1.9085886489201398E-2</v>
      </c>
      <c r="J110" s="165">
        <f t="shared" si="49"/>
        <v>418</v>
      </c>
      <c r="K110" s="167">
        <f t="shared" si="48"/>
        <v>7.9814901237150633E-3</v>
      </c>
    </row>
    <row r="111" spans="2:11" x14ac:dyDescent="0.25">
      <c r="B111" s="161" t="s">
        <v>110</v>
      </c>
      <c r="C111" s="162">
        <v>20478</v>
      </c>
      <c r="D111" s="162">
        <v>23043</v>
      </c>
      <c r="E111" s="162">
        <v>83460</v>
      </c>
      <c r="F111" s="162">
        <v>114185</v>
      </c>
      <c r="G111" s="162">
        <v>108739</v>
      </c>
      <c r="H111" s="162">
        <v>117180</v>
      </c>
      <c r="I111" s="180">
        <f>IFERROR(H111/G111-1,"-")</f>
        <v>7.7626242654429412E-2</v>
      </c>
      <c r="J111" s="161">
        <f t="shared" si="49"/>
        <v>8441</v>
      </c>
      <c r="K111" s="163">
        <f t="shared" si="48"/>
        <v>4.1904700600247827E-2</v>
      </c>
    </row>
    <row r="112" spans="2:11" x14ac:dyDescent="0.25">
      <c r="B112" s="165" t="s">
        <v>113</v>
      </c>
      <c r="C112" s="166">
        <v>10709</v>
      </c>
      <c r="D112" s="166">
        <v>5712</v>
      </c>
      <c r="E112" s="166">
        <v>49565</v>
      </c>
      <c r="F112" s="166">
        <v>74713</v>
      </c>
      <c r="G112" s="166">
        <v>67869</v>
      </c>
      <c r="H112" s="166">
        <v>71210</v>
      </c>
      <c r="I112" s="181">
        <f t="shared" ref="I112:I119" si="50">IFERROR(H112/G112-1,"-")</f>
        <v>4.9227187670364936E-2</v>
      </c>
      <c r="J112" s="165">
        <f t="shared" si="49"/>
        <v>3341</v>
      </c>
      <c r="K112" s="167">
        <f t="shared" si="48"/>
        <v>2.5465384278406278E-2</v>
      </c>
    </row>
    <row r="113" spans="2:11" x14ac:dyDescent="0.25">
      <c r="B113" s="165" t="s">
        <v>116</v>
      </c>
      <c r="C113" s="166">
        <v>1745</v>
      </c>
      <c r="D113" s="166">
        <v>4366</v>
      </c>
      <c r="E113" s="166">
        <v>3756</v>
      </c>
      <c r="F113" s="166">
        <v>4908</v>
      </c>
      <c r="G113" s="166">
        <v>4708</v>
      </c>
      <c r="H113" s="166">
        <v>5313</v>
      </c>
      <c r="I113" s="181">
        <f t="shared" si="50"/>
        <v>0.12850467289719636</v>
      </c>
      <c r="J113" s="165">
        <f t="shared" si="49"/>
        <v>605</v>
      </c>
      <c r="K113" s="167">
        <f t="shared" si="48"/>
        <v>1.8999801526635661E-3</v>
      </c>
    </row>
    <row r="114" spans="2:11" x14ac:dyDescent="0.25">
      <c r="B114" s="165" t="s">
        <v>119</v>
      </c>
      <c r="C114" s="166">
        <v>1108</v>
      </c>
      <c r="D114" s="166">
        <v>3826</v>
      </c>
      <c r="E114" s="166">
        <v>5391</v>
      </c>
      <c r="F114" s="166">
        <v>9383</v>
      </c>
      <c r="G114" s="166">
        <v>8106</v>
      </c>
      <c r="H114" s="166">
        <v>9684</v>
      </c>
      <c r="I114" s="181">
        <f t="shared" si="50"/>
        <v>0.19467061435973343</v>
      </c>
      <c r="J114" s="165">
        <f t="shared" si="49"/>
        <v>1578</v>
      </c>
      <c r="K114" s="167">
        <f t="shared" si="48"/>
        <v>3.463092000450588E-3</v>
      </c>
    </row>
    <row r="115" spans="2:11" x14ac:dyDescent="0.25">
      <c r="B115" s="165" t="s">
        <v>126</v>
      </c>
      <c r="C115" s="166">
        <v>869</v>
      </c>
      <c r="D115" s="166">
        <v>1614</v>
      </c>
      <c r="E115" s="166">
        <v>3932</v>
      </c>
      <c r="F115" s="166">
        <v>3603</v>
      </c>
      <c r="G115" s="166">
        <v>3668</v>
      </c>
      <c r="H115" s="166">
        <v>4141</v>
      </c>
      <c r="I115" s="181">
        <f t="shared" si="50"/>
        <v>0.12895310796074155</v>
      </c>
      <c r="J115" s="165">
        <f t="shared" si="49"/>
        <v>473</v>
      </c>
      <c r="K115" s="167">
        <f t="shared" si="48"/>
        <v>1.4808616247279931E-3</v>
      </c>
    </row>
    <row r="116" spans="2:11" x14ac:dyDescent="0.25">
      <c r="B116" s="165" t="s">
        <v>122</v>
      </c>
      <c r="C116" s="166">
        <v>1069</v>
      </c>
      <c r="D116" s="166">
        <v>1987</v>
      </c>
      <c r="E116" s="166">
        <v>3050</v>
      </c>
      <c r="F116" s="166">
        <v>3317</v>
      </c>
      <c r="G116" s="166">
        <v>2958</v>
      </c>
      <c r="H116" s="166">
        <v>3054</v>
      </c>
      <c r="I116" s="181">
        <f t="shared" si="50"/>
        <v>3.2454361054766734E-2</v>
      </c>
      <c r="J116" s="165">
        <f t="shared" si="49"/>
        <v>96</v>
      </c>
      <c r="K116" s="167">
        <f t="shared" si="48"/>
        <v>1.0921399183577134E-3</v>
      </c>
    </row>
    <row r="117" spans="2:11" x14ac:dyDescent="0.25">
      <c r="B117" s="165" t="s">
        <v>131</v>
      </c>
      <c r="C117" s="166">
        <v>209</v>
      </c>
      <c r="D117" s="166">
        <v>42</v>
      </c>
      <c r="E117" s="166">
        <v>474</v>
      </c>
      <c r="F117" s="166">
        <v>754</v>
      </c>
      <c r="G117" s="166">
        <v>826</v>
      </c>
      <c r="H117" s="166">
        <v>813</v>
      </c>
      <c r="I117" s="181">
        <f t="shared" si="50"/>
        <v>-1.57384987893463E-2</v>
      </c>
      <c r="J117" s="165">
        <f t="shared" si="49"/>
        <v>-13</v>
      </c>
      <c r="K117" s="167">
        <f t="shared" si="48"/>
        <v>2.9073665803039324E-4</v>
      </c>
    </row>
    <row r="118" spans="2:11" x14ac:dyDescent="0.25">
      <c r="B118" s="165" t="s">
        <v>134</v>
      </c>
      <c r="C118" s="166">
        <v>526</v>
      </c>
      <c r="D118" s="166">
        <v>22</v>
      </c>
      <c r="E118" s="166">
        <v>638</v>
      </c>
      <c r="F118" s="166">
        <v>396</v>
      </c>
      <c r="G118" s="166">
        <v>1042</v>
      </c>
      <c r="H118" s="166">
        <v>670</v>
      </c>
      <c r="I118" s="181">
        <f t="shared" si="50"/>
        <v>-0.35700575815738966</v>
      </c>
      <c r="J118" s="165">
        <f t="shared" si="49"/>
        <v>-372</v>
      </c>
      <c r="K118" s="167">
        <f t="shared" si="48"/>
        <v>2.3959847586760576E-4</v>
      </c>
    </row>
    <row r="119" spans="2:11" x14ac:dyDescent="0.25">
      <c r="B119" s="170" t="s">
        <v>148</v>
      </c>
      <c r="C119" s="171">
        <f t="shared" ref="C119" si="51">C111-SUM(C112:C118)</f>
        <v>4243</v>
      </c>
      <c r="D119" s="171">
        <f t="shared" ref="D119:H119" si="52">D111-SUM(D112:D118)</f>
        <v>5474</v>
      </c>
      <c r="E119" s="171">
        <f t="shared" si="52"/>
        <v>16654</v>
      </c>
      <c r="F119" s="171">
        <f t="shared" si="52"/>
        <v>17111</v>
      </c>
      <c r="G119" s="171">
        <f t="shared" si="52"/>
        <v>19562</v>
      </c>
      <c r="H119" s="171">
        <f t="shared" si="52"/>
        <v>22295</v>
      </c>
      <c r="I119" s="182">
        <f t="shared" si="50"/>
        <v>0.13970964114098772</v>
      </c>
      <c r="J119" s="170">
        <f>H119-G119</f>
        <v>2733</v>
      </c>
      <c r="K119" s="172">
        <f t="shared" si="48"/>
        <v>7.972907491743687E-3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59629</v>
      </c>
      <c r="D121" s="178">
        <f t="shared" si="53"/>
        <v>87126</v>
      </c>
      <c r="E121" s="178">
        <f t="shared" si="53"/>
        <v>138024</v>
      </c>
      <c r="F121" s="178">
        <f t="shared" si="53"/>
        <v>158379</v>
      </c>
      <c r="G121" s="178">
        <f t="shared" si="53"/>
        <v>162243</v>
      </c>
      <c r="H121" s="178">
        <f t="shared" si="53"/>
        <v>181603</v>
      </c>
      <c r="I121" s="179">
        <f>IFERROR(H121/G121-1,"-")</f>
        <v>0.11932718206640658</v>
      </c>
      <c r="J121" s="178">
        <f>H121-G121</f>
        <v>19360</v>
      </c>
      <c r="K121" s="179">
        <f t="shared" ref="K121:K133" si="54">H121/H$9</f>
        <v>6.4942988079081804E-2</v>
      </c>
    </row>
    <row r="122" spans="2:11" x14ac:dyDescent="0.25">
      <c r="B122" s="161" t="s">
        <v>100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1">
        <f t="shared" ref="J122:J132" si="55">H122-G122</f>
        <v>14976</v>
      </c>
      <c r="K122" s="163">
        <f t="shared" si="54"/>
        <v>4.1666174953376642E-2</v>
      </c>
    </row>
    <row r="123" spans="2:11" x14ac:dyDescent="0.25">
      <c r="B123" s="165" t="s">
        <v>106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5">
        <f t="shared" si="55"/>
        <v>12635</v>
      </c>
      <c r="K123" s="167">
        <f t="shared" si="54"/>
        <v>2.2157852482436895E-2</v>
      </c>
    </row>
    <row r="124" spans="2:11" x14ac:dyDescent="0.25">
      <c r="B124" s="165" t="s">
        <v>103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5">
        <f t="shared" si="55"/>
        <v>2341</v>
      </c>
      <c r="K124" s="167">
        <f t="shared" si="54"/>
        <v>1.9508322470939744E-2</v>
      </c>
    </row>
    <row r="125" spans="2:11" x14ac:dyDescent="0.25">
      <c r="B125" s="161" t="s">
        <v>110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1">
        <f t="shared" si="55"/>
        <v>4384</v>
      </c>
      <c r="K125" s="163">
        <f t="shared" si="54"/>
        <v>2.3276813125705162E-2</v>
      </c>
    </row>
    <row r="126" spans="2:11" x14ac:dyDescent="0.25">
      <c r="B126" s="165" t="s">
        <v>113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56">IFERROR(H126/G126-1,"-")</f>
        <v>-5.8675958188153299E-2</v>
      </c>
      <c r="J126" s="165">
        <f t="shared" si="55"/>
        <v>-421</v>
      </c>
      <c r="K126" s="167">
        <f t="shared" si="54"/>
        <v>2.4152956806116556E-3</v>
      </c>
    </row>
    <row r="127" spans="2:11" x14ac:dyDescent="0.25">
      <c r="B127" s="165" t="s">
        <v>116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56"/>
        <v>8.4267631103074114E-2</v>
      </c>
      <c r="J127" s="165">
        <f t="shared" si="55"/>
        <v>699</v>
      </c>
      <c r="K127" s="167">
        <f t="shared" si="54"/>
        <v>3.2163413312735019E-3</v>
      </c>
    </row>
    <row r="128" spans="2:11" x14ac:dyDescent="0.25">
      <c r="B128" s="165" t="s">
        <v>119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56"/>
        <v>7.5655563430191419E-2</v>
      </c>
      <c r="J128" s="165">
        <f t="shared" si="55"/>
        <v>427</v>
      </c>
      <c r="K128" s="167">
        <f t="shared" si="54"/>
        <v>2.1710482790928873E-3</v>
      </c>
    </row>
    <row r="129" spans="2:11" x14ac:dyDescent="0.25">
      <c r="B129" s="165" t="s">
        <v>126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56"/>
        <v>7.4937027707808523E-2</v>
      </c>
      <c r="J129" s="165">
        <f t="shared" si="55"/>
        <v>119</v>
      </c>
      <c r="K129" s="167">
        <f t="shared" si="54"/>
        <v>6.1043969896418357E-4</v>
      </c>
    </row>
    <row r="130" spans="2:11" x14ac:dyDescent="0.25">
      <c r="B130" s="165" t="s">
        <v>122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56"/>
        <v>0.25961538461538458</v>
      </c>
      <c r="J130" s="165">
        <f t="shared" si="55"/>
        <v>324</v>
      </c>
      <c r="K130" s="167">
        <f t="shared" si="54"/>
        <v>5.6216239412518838E-4</v>
      </c>
    </row>
    <row r="131" spans="2:11" x14ac:dyDescent="0.25">
      <c r="B131" s="165" t="s">
        <v>131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56"/>
        <v>-0.20932754880694138</v>
      </c>
      <c r="J131" s="165">
        <f t="shared" si="55"/>
        <v>-193</v>
      </c>
      <c r="K131" s="167">
        <f t="shared" si="54"/>
        <v>2.60697446130574E-4</v>
      </c>
    </row>
    <row r="132" spans="2:11" x14ac:dyDescent="0.25">
      <c r="B132" s="165" t="s">
        <v>134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56"/>
        <v>2.0669992872416332E-2</v>
      </c>
      <c r="J132" s="165">
        <f t="shared" si="55"/>
        <v>29</v>
      </c>
      <c r="K132" s="167">
        <f t="shared" si="54"/>
        <v>5.1209704095882302E-4</v>
      </c>
    </row>
    <row r="133" spans="2:11" x14ac:dyDescent="0.25">
      <c r="B133" s="170" t="s">
        <v>148</v>
      </c>
      <c r="C133" s="171">
        <f t="shared" ref="C133" si="57">C125-SUM(C126:C132)</f>
        <v>17698</v>
      </c>
      <c r="D133" s="171">
        <f t="shared" ref="D133:H133" si="58">D125-SUM(D126:D132)</f>
        <v>19698</v>
      </c>
      <c r="E133" s="171">
        <f t="shared" si="58"/>
        <v>32535</v>
      </c>
      <c r="F133" s="171">
        <f t="shared" si="58"/>
        <v>33445</v>
      </c>
      <c r="G133" s="171">
        <f t="shared" si="58"/>
        <v>34431</v>
      </c>
      <c r="H133" s="171">
        <f t="shared" si="58"/>
        <v>37831</v>
      </c>
      <c r="I133" s="182">
        <f t="shared" si="56"/>
        <v>9.8748221079840937E-2</v>
      </c>
      <c r="J133" s="170">
        <f>H133-G133</f>
        <v>3400</v>
      </c>
      <c r="K133" s="172">
        <f t="shared" si="54"/>
        <v>1.3528731254548348E-2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50818</v>
      </c>
      <c r="D135" s="178">
        <f t="shared" si="59"/>
        <v>51722</v>
      </c>
      <c r="E135" s="178">
        <f t="shared" si="59"/>
        <v>140357</v>
      </c>
      <c r="F135" s="178">
        <f t="shared" si="59"/>
        <v>150841</v>
      </c>
      <c r="G135" s="178">
        <f t="shared" si="59"/>
        <v>159058</v>
      </c>
      <c r="H135" s="178">
        <f t="shared" si="59"/>
        <v>152915</v>
      </c>
      <c r="I135" s="179">
        <f>IFERROR(H135/G135-1,"-")</f>
        <v>-3.8621131914144513E-2</v>
      </c>
      <c r="J135" s="178">
        <f>H135-G135</f>
        <v>-6143</v>
      </c>
      <c r="K135" s="179">
        <f t="shared" ref="K135:K147" si="60">H135/H$9</f>
        <v>5.4683881995962587E-2</v>
      </c>
    </row>
    <row r="136" spans="2:11" x14ac:dyDescent="0.25">
      <c r="B136" s="161" t="s">
        <v>100</v>
      </c>
      <c r="C136" s="162">
        <v>8651</v>
      </c>
      <c r="D136" s="162">
        <v>27224</v>
      </c>
      <c r="E136" s="162">
        <v>15256</v>
      </c>
      <c r="F136" s="162">
        <v>16684</v>
      </c>
      <c r="G136" s="162">
        <v>14538</v>
      </c>
      <c r="H136" s="162">
        <v>14294</v>
      </c>
      <c r="I136" s="180">
        <f>IFERROR(H136/G136-1,"-")</f>
        <v>-1.6783601595817821E-2</v>
      </c>
      <c r="J136" s="161">
        <f t="shared" ref="J136:J146" si="61">H136-G136</f>
        <v>-244</v>
      </c>
      <c r="K136" s="163">
        <f t="shared" si="60"/>
        <v>5.1116725582859056E-3</v>
      </c>
    </row>
    <row r="137" spans="2:11" x14ac:dyDescent="0.25">
      <c r="B137" s="165" t="s">
        <v>106</v>
      </c>
      <c r="C137" s="166">
        <v>5982</v>
      </c>
      <c r="D137" s="166">
        <v>21570</v>
      </c>
      <c r="E137" s="166">
        <v>10607</v>
      </c>
      <c r="F137" s="166">
        <v>10686</v>
      </c>
      <c r="G137" s="166">
        <v>9229</v>
      </c>
      <c r="H137" s="166">
        <v>8336</v>
      </c>
      <c r="I137" s="181">
        <f>IFERROR(H137/G137-1,"-")</f>
        <v>-9.6760212374038312E-2</v>
      </c>
      <c r="J137" s="165">
        <f t="shared" si="61"/>
        <v>-893</v>
      </c>
      <c r="K137" s="167">
        <f t="shared" si="60"/>
        <v>2.9810341713915845E-3</v>
      </c>
    </row>
    <row r="138" spans="2:11" x14ac:dyDescent="0.25">
      <c r="B138" s="165" t="s">
        <v>103</v>
      </c>
      <c r="C138" s="166">
        <v>2669</v>
      </c>
      <c r="D138" s="166">
        <v>5654</v>
      </c>
      <c r="E138" s="166">
        <v>4649</v>
      </c>
      <c r="F138" s="166">
        <v>5998</v>
      </c>
      <c r="G138" s="166">
        <v>5309</v>
      </c>
      <c r="H138" s="166">
        <v>5958</v>
      </c>
      <c r="I138" s="181">
        <f>IFERROR(H138/G138-1,"-")</f>
        <v>0.12224524392540959</v>
      </c>
      <c r="J138" s="165">
        <f t="shared" si="61"/>
        <v>649</v>
      </c>
      <c r="K138" s="167">
        <f t="shared" si="60"/>
        <v>2.1306383868943211E-3</v>
      </c>
    </row>
    <row r="139" spans="2:11" x14ac:dyDescent="0.25">
      <c r="B139" s="161" t="s">
        <v>110</v>
      </c>
      <c r="C139" s="162">
        <v>42167</v>
      </c>
      <c r="D139" s="162">
        <v>24498</v>
      </c>
      <c r="E139" s="162">
        <v>125101</v>
      </c>
      <c r="F139" s="162">
        <v>134157</v>
      </c>
      <c r="G139" s="162">
        <v>144520</v>
      </c>
      <c r="H139" s="162">
        <v>138621</v>
      </c>
      <c r="I139" s="180">
        <f>IFERROR(H139/G139-1,"-")</f>
        <v>-4.08178798782175E-2</v>
      </c>
      <c r="J139" s="161">
        <f t="shared" si="61"/>
        <v>-5899</v>
      </c>
      <c r="K139" s="163">
        <f t="shared" si="60"/>
        <v>4.9572209437676679E-2</v>
      </c>
    </row>
    <row r="140" spans="2:11" x14ac:dyDescent="0.25">
      <c r="B140" s="165" t="s">
        <v>113</v>
      </c>
      <c r="C140" s="166">
        <v>15833</v>
      </c>
      <c r="D140" s="166">
        <v>3329</v>
      </c>
      <c r="E140" s="166">
        <v>54178</v>
      </c>
      <c r="F140" s="166">
        <v>57766</v>
      </c>
      <c r="G140" s="166">
        <v>65006</v>
      </c>
      <c r="H140" s="166">
        <v>64673</v>
      </c>
      <c r="I140" s="181">
        <f t="shared" ref="I140:I147" si="62">IFERROR(H140/G140-1,"-")</f>
        <v>-5.1226040673169049E-3</v>
      </c>
      <c r="J140" s="165">
        <f t="shared" si="61"/>
        <v>-333</v>
      </c>
      <c r="K140" s="167">
        <f t="shared" si="60"/>
        <v>2.3127689895202488E-2</v>
      </c>
    </row>
    <row r="141" spans="2:11" x14ac:dyDescent="0.25">
      <c r="B141" s="165" t="s">
        <v>116</v>
      </c>
      <c r="C141" s="166">
        <v>3537</v>
      </c>
      <c r="D141" s="166">
        <v>2650</v>
      </c>
      <c r="E141" s="166">
        <v>7799</v>
      </c>
      <c r="F141" s="166">
        <v>11596</v>
      </c>
      <c r="G141" s="166">
        <v>12370</v>
      </c>
      <c r="H141" s="166">
        <v>11761</v>
      </c>
      <c r="I141" s="181">
        <f t="shared" si="62"/>
        <v>-4.9232012934518954E-2</v>
      </c>
      <c r="J141" s="165">
        <f t="shared" si="61"/>
        <v>-609</v>
      </c>
      <c r="K141" s="167">
        <f t="shared" si="60"/>
        <v>4.2058472756401656E-3</v>
      </c>
    </row>
    <row r="142" spans="2:11" x14ac:dyDescent="0.25">
      <c r="B142" s="165" t="s">
        <v>119</v>
      </c>
      <c r="C142" s="166">
        <v>3933</v>
      </c>
      <c r="D142" s="166">
        <v>6122</v>
      </c>
      <c r="E142" s="166">
        <v>16275</v>
      </c>
      <c r="F142" s="166">
        <v>14220</v>
      </c>
      <c r="G142" s="166">
        <v>14710</v>
      </c>
      <c r="H142" s="166">
        <v>12806</v>
      </c>
      <c r="I142" s="181">
        <f t="shared" si="62"/>
        <v>-0.12943575798776341</v>
      </c>
      <c r="J142" s="165">
        <f t="shared" si="61"/>
        <v>-1904</v>
      </c>
      <c r="K142" s="167">
        <f t="shared" si="60"/>
        <v>4.5795493760605365E-3</v>
      </c>
    </row>
    <row r="143" spans="2:11" x14ac:dyDescent="0.25">
      <c r="B143" s="165" t="s">
        <v>126</v>
      </c>
      <c r="C143" s="166">
        <v>560</v>
      </c>
      <c r="D143" s="166">
        <v>376</v>
      </c>
      <c r="E143" s="166">
        <v>5915</v>
      </c>
      <c r="F143" s="166">
        <v>4920</v>
      </c>
      <c r="G143" s="166">
        <v>3438</v>
      </c>
      <c r="H143" s="166">
        <v>3003</v>
      </c>
      <c r="I143" s="181">
        <f t="shared" si="62"/>
        <v>-0.12652705061082026</v>
      </c>
      <c r="J143" s="165">
        <f t="shared" si="61"/>
        <v>-435</v>
      </c>
      <c r="K143" s="167">
        <f t="shared" si="60"/>
        <v>1.0739018254185375E-3</v>
      </c>
    </row>
    <row r="144" spans="2:11" x14ac:dyDescent="0.25">
      <c r="B144" s="165" t="s">
        <v>122</v>
      </c>
      <c r="C144" s="166">
        <v>1201</v>
      </c>
      <c r="D144" s="166">
        <v>1163</v>
      </c>
      <c r="E144" s="166">
        <v>2381</v>
      </c>
      <c r="F144" s="166">
        <v>3042</v>
      </c>
      <c r="G144" s="166">
        <v>3555</v>
      </c>
      <c r="H144" s="166">
        <v>2442</v>
      </c>
      <c r="I144" s="181">
        <f t="shared" si="62"/>
        <v>-0.31308016877637135</v>
      </c>
      <c r="J144" s="165">
        <f t="shared" si="61"/>
        <v>-1113</v>
      </c>
      <c r="K144" s="167">
        <f t="shared" si="60"/>
        <v>8.7328280308760181E-4</v>
      </c>
    </row>
    <row r="145" spans="2:11" x14ac:dyDescent="0.25">
      <c r="B145" s="165" t="s">
        <v>131</v>
      </c>
      <c r="C145" s="166">
        <v>1581</v>
      </c>
      <c r="D145" s="166">
        <v>34</v>
      </c>
      <c r="E145" s="166">
        <v>1643</v>
      </c>
      <c r="F145" s="166">
        <v>1954</v>
      </c>
      <c r="G145" s="166">
        <v>1832</v>
      </c>
      <c r="H145" s="166">
        <v>2028</v>
      </c>
      <c r="I145" s="181">
        <f t="shared" si="62"/>
        <v>0.10698689956331875</v>
      </c>
      <c r="J145" s="165">
        <f t="shared" si="61"/>
        <v>196</v>
      </c>
      <c r="K145" s="167">
        <f t="shared" si="60"/>
        <v>7.252324015813499E-4</v>
      </c>
    </row>
    <row r="146" spans="2:11" x14ac:dyDescent="0.25">
      <c r="B146" s="165" t="s">
        <v>134</v>
      </c>
      <c r="C146" s="166">
        <v>3280</v>
      </c>
      <c r="D146" s="166">
        <v>43</v>
      </c>
      <c r="E146" s="166">
        <v>742</v>
      </c>
      <c r="F146" s="166">
        <v>1318</v>
      </c>
      <c r="G146" s="166">
        <v>1162</v>
      </c>
      <c r="H146" s="166">
        <v>825</v>
      </c>
      <c r="I146" s="181">
        <f t="shared" si="62"/>
        <v>-0.29001721170395867</v>
      </c>
      <c r="J146" s="165">
        <f t="shared" si="61"/>
        <v>-337</v>
      </c>
      <c r="K146" s="167">
        <f t="shared" si="60"/>
        <v>2.9502797401608172E-4</v>
      </c>
    </row>
    <row r="147" spans="2:11" x14ac:dyDescent="0.25">
      <c r="B147" s="170" t="s">
        <v>148</v>
      </c>
      <c r="C147" s="171">
        <f t="shared" ref="C147" si="63">C139-SUM(C140:C146)</f>
        <v>12242</v>
      </c>
      <c r="D147" s="171">
        <f t="shared" ref="D147:H147" si="64">D139-SUM(D140:D146)</f>
        <v>10781</v>
      </c>
      <c r="E147" s="171">
        <f t="shared" si="64"/>
        <v>36168</v>
      </c>
      <c r="F147" s="171">
        <f t="shared" si="64"/>
        <v>39341</v>
      </c>
      <c r="G147" s="171">
        <f t="shared" si="64"/>
        <v>42447</v>
      </c>
      <c r="H147" s="171">
        <f t="shared" si="64"/>
        <v>41083</v>
      </c>
      <c r="I147" s="182">
        <f t="shared" si="62"/>
        <v>-3.2134190873324364E-2</v>
      </c>
      <c r="J147" s="170">
        <f>H147-G147</f>
        <v>-1364</v>
      </c>
      <c r="K147" s="172">
        <f t="shared" si="60"/>
        <v>1.4691677886669922E-2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26662</v>
      </c>
      <c r="D149" s="178">
        <f t="shared" si="65"/>
        <v>34819</v>
      </c>
      <c r="E149" s="178">
        <f t="shared" si="65"/>
        <v>70195</v>
      </c>
      <c r="F149" s="178">
        <f t="shared" si="65"/>
        <v>73554</v>
      </c>
      <c r="G149" s="178">
        <f t="shared" si="65"/>
        <v>76074</v>
      </c>
      <c r="H149" s="178">
        <f t="shared" si="65"/>
        <v>74839</v>
      </c>
      <c r="I149" s="179">
        <f>IFERROR(H149/G149-1,"-")</f>
        <v>-1.6234193022583221E-2</v>
      </c>
      <c r="J149" s="178">
        <f>H149-G149</f>
        <v>-1235</v>
      </c>
      <c r="K149" s="179">
        <f t="shared" ref="K149:K161" si="66">H149/H$9</f>
        <v>2.6763149754411561E-2</v>
      </c>
    </row>
    <row r="150" spans="2:11" x14ac:dyDescent="0.25">
      <c r="B150" s="161" t="s">
        <v>100</v>
      </c>
      <c r="C150" s="162">
        <v>10645</v>
      </c>
      <c r="D150" s="162">
        <v>23055</v>
      </c>
      <c r="E150" s="162">
        <v>38100</v>
      </c>
      <c r="F150" s="162">
        <v>39187</v>
      </c>
      <c r="G150" s="162">
        <v>35275</v>
      </c>
      <c r="H150" s="162">
        <v>33430</v>
      </c>
      <c r="I150" s="180">
        <f>IFERROR(H150/G150-1,"-")</f>
        <v>-5.2303330970942641E-2</v>
      </c>
      <c r="J150" s="161">
        <f t="shared" ref="J150:J160" si="67">H150-G150</f>
        <v>-1845</v>
      </c>
      <c r="K150" s="163">
        <f t="shared" si="66"/>
        <v>1.1954891116797105E-2</v>
      </c>
    </row>
    <row r="151" spans="2:11" x14ac:dyDescent="0.25">
      <c r="B151" s="165" t="s">
        <v>106</v>
      </c>
      <c r="C151" s="166">
        <v>5456</v>
      </c>
      <c r="D151" s="166">
        <v>18487</v>
      </c>
      <c r="E151" s="166">
        <v>27347</v>
      </c>
      <c r="F151" s="166">
        <v>28637</v>
      </c>
      <c r="G151" s="166">
        <v>24325</v>
      </c>
      <c r="H151" s="166">
        <v>21504</v>
      </c>
      <c r="I151" s="181">
        <f>IFERROR(H151/G151-1,"-")</f>
        <v>-0.11597122302158269</v>
      </c>
      <c r="J151" s="165">
        <f t="shared" si="67"/>
        <v>-2821</v>
      </c>
      <c r="K151" s="167">
        <f t="shared" si="66"/>
        <v>7.6900382463537227E-3</v>
      </c>
    </row>
    <row r="152" spans="2:11" x14ac:dyDescent="0.25">
      <c r="B152" s="165" t="s">
        <v>103</v>
      </c>
      <c r="C152" s="166">
        <v>5189</v>
      </c>
      <c r="D152" s="166">
        <v>4568</v>
      </c>
      <c r="E152" s="166">
        <v>10753</v>
      </c>
      <c r="F152" s="166">
        <v>10550</v>
      </c>
      <c r="G152" s="166">
        <v>10950</v>
      </c>
      <c r="H152" s="166">
        <v>11926</v>
      </c>
      <c r="I152" s="181">
        <f>IFERROR(H152/G152-1,"-")</f>
        <v>8.913242009132416E-2</v>
      </c>
      <c r="J152" s="165">
        <f t="shared" si="67"/>
        <v>976</v>
      </c>
      <c r="K152" s="167">
        <f t="shared" si="66"/>
        <v>4.2648528704433827E-3</v>
      </c>
    </row>
    <row r="153" spans="2:11" x14ac:dyDescent="0.25">
      <c r="B153" s="161" t="s">
        <v>110</v>
      </c>
      <c r="C153" s="162">
        <v>16017</v>
      </c>
      <c r="D153" s="162">
        <v>11764</v>
      </c>
      <c r="E153" s="162">
        <v>32095</v>
      </c>
      <c r="F153" s="162">
        <v>34367</v>
      </c>
      <c r="G153" s="162">
        <v>40799</v>
      </c>
      <c r="H153" s="162">
        <v>41409</v>
      </c>
      <c r="I153" s="180">
        <f>IFERROR(H153/G153-1,"-")</f>
        <v>1.495134684673638E-2</v>
      </c>
      <c r="J153" s="161">
        <f t="shared" si="67"/>
        <v>610</v>
      </c>
      <c r="K153" s="163">
        <f t="shared" si="66"/>
        <v>1.4808258637614457E-2</v>
      </c>
    </row>
    <row r="154" spans="2:11" x14ac:dyDescent="0.25">
      <c r="B154" s="165" t="s">
        <v>113</v>
      </c>
      <c r="C154" s="166">
        <v>4946</v>
      </c>
      <c r="D154" s="166">
        <v>763</v>
      </c>
      <c r="E154" s="166">
        <v>12175</v>
      </c>
      <c r="F154" s="166">
        <v>11966</v>
      </c>
      <c r="G154" s="166">
        <v>13362</v>
      </c>
      <c r="H154" s="166">
        <v>11677</v>
      </c>
      <c r="I154" s="181">
        <f t="shared" ref="I154:I161" si="68">IFERROR(H154/G154-1,"-")</f>
        <v>-0.12610387666516987</v>
      </c>
      <c r="J154" s="165">
        <f t="shared" si="67"/>
        <v>-1685</v>
      </c>
      <c r="K154" s="167">
        <f t="shared" si="66"/>
        <v>4.1758080637403468E-3</v>
      </c>
    </row>
    <row r="155" spans="2:11" x14ac:dyDescent="0.25">
      <c r="B155" s="165" t="s">
        <v>116</v>
      </c>
      <c r="C155" s="166">
        <v>4000</v>
      </c>
      <c r="D155" s="166">
        <v>2155</v>
      </c>
      <c r="E155" s="166">
        <v>6010</v>
      </c>
      <c r="F155" s="166">
        <v>6076</v>
      </c>
      <c r="G155" s="166">
        <v>6092</v>
      </c>
      <c r="H155" s="166">
        <v>6058</v>
      </c>
      <c r="I155" s="181">
        <f t="shared" si="68"/>
        <v>-5.5810899540380543E-3</v>
      </c>
      <c r="J155" s="165">
        <f t="shared" si="67"/>
        <v>-34</v>
      </c>
      <c r="K155" s="167">
        <f t="shared" si="66"/>
        <v>2.1663993534417249E-3</v>
      </c>
    </row>
    <row r="156" spans="2:11" x14ac:dyDescent="0.25">
      <c r="B156" s="165" t="s">
        <v>119</v>
      </c>
      <c r="C156" s="166">
        <v>1900</v>
      </c>
      <c r="D156" s="166">
        <v>3038</v>
      </c>
      <c r="E156" s="166">
        <v>3974</v>
      </c>
      <c r="F156" s="166">
        <v>5531</v>
      </c>
      <c r="G156" s="166">
        <v>7026</v>
      </c>
      <c r="H156" s="166">
        <v>10469</v>
      </c>
      <c r="I156" s="181">
        <f t="shared" si="68"/>
        <v>0.49003700540848283</v>
      </c>
      <c r="J156" s="165">
        <f t="shared" si="67"/>
        <v>3443</v>
      </c>
      <c r="K156" s="167">
        <f t="shared" si="66"/>
        <v>3.7438155878477082E-3</v>
      </c>
    </row>
    <row r="157" spans="2:11" x14ac:dyDescent="0.25">
      <c r="B157" s="165" t="s">
        <v>126</v>
      </c>
      <c r="C157" s="166">
        <v>528</v>
      </c>
      <c r="D157" s="166">
        <v>375</v>
      </c>
      <c r="E157" s="166">
        <v>983</v>
      </c>
      <c r="F157" s="166">
        <v>890</v>
      </c>
      <c r="G157" s="166">
        <v>1215</v>
      </c>
      <c r="H157" s="166">
        <v>1231</v>
      </c>
      <c r="I157" s="181">
        <f t="shared" si="68"/>
        <v>1.3168724279835287E-2</v>
      </c>
      <c r="J157" s="165">
        <f t="shared" si="67"/>
        <v>16</v>
      </c>
      <c r="K157" s="167">
        <f t="shared" si="66"/>
        <v>4.402174981985413E-4</v>
      </c>
    </row>
    <row r="158" spans="2:11" x14ac:dyDescent="0.25">
      <c r="B158" s="165" t="s">
        <v>122</v>
      </c>
      <c r="C158" s="166">
        <v>811</v>
      </c>
      <c r="D158" s="166">
        <v>952</v>
      </c>
      <c r="E158" s="166">
        <v>2069</v>
      </c>
      <c r="F158" s="166">
        <v>1803</v>
      </c>
      <c r="G158" s="166">
        <v>2230</v>
      </c>
      <c r="H158" s="166">
        <v>1703</v>
      </c>
      <c r="I158" s="181">
        <f t="shared" si="68"/>
        <v>-0.23632286995515694</v>
      </c>
      <c r="J158" s="165">
        <f t="shared" si="67"/>
        <v>-527</v>
      </c>
      <c r="K158" s="167">
        <f t="shared" si="66"/>
        <v>6.0900926030228741E-4</v>
      </c>
    </row>
    <row r="159" spans="2:11" x14ac:dyDescent="0.25">
      <c r="B159" s="165" t="s">
        <v>131</v>
      </c>
      <c r="C159" s="166">
        <v>214</v>
      </c>
      <c r="D159" s="166">
        <v>37</v>
      </c>
      <c r="E159" s="166">
        <v>267</v>
      </c>
      <c r="F159" s="166">
        <v>255</v>
      </c>
      <c r="G159" s="166">
        <v>272</v>
      </c>
      <c r="H159" s="166">
        <v>204</v>
      </c>
      <c r="I159" s="181">
        <f t="shared" si="68"/>
        <v>-0.25</v>
      </c>
      <c r="J159" s="165">
        <f t="shared" si="67"/>
        <v>-68</v>
      </c>
      <c r="K159" s="167">
        <f t="shared" si="66"/>
        <v>7.2952371756703846E-5</v>
      </c>
    </row>
    <row r="160" spans="2:11" x14ac:dyDescent="0.25">
      <c r="B160" s="165" t="s">
        <v>134</v>
      </c>
      <c r="C160" s="166">
        <v>277</v>
      </c>
      <c r="D160" s="166">
        <v>69</v>
      </c>
      <c r="E160" s="166">
        <v>398</v>
      </c>
      <c r="F160" s="166">
        <v>517</v>
      </c>
      <c r="G160" s="166">
        <v>389</v>
      </c>
      <c r="H160" s="166">
        <v>281</v>
      </c>
      <c r="I160" s="181">
        <f t="shared" si="68"/>
        <v>-0.27763496143958866</v>
      </c>
      <c r="J160" s="165">
        <f t="shared" si="67"/>
        <v>-108</v>
      </c>
      <c r="K160" s="167">
        <f t="shared" si="66"/>
        <v>1.0048831599820479E-4</v>
      </c>
    </row>
    <row r="161" spans="2:11" x14ac:dyDescent="0.25">
      <c r="B161" s="170" t="s">
        <v>148</v>
      </c>
      <c r="C161" s="171">
        <f t="shared" ref="C161" si="69">C153-SUM(C154:C160)</f>
        <v>3341</v>
      </c>
      <c r="D161" s="171">
        <f t="shared" ref="D161:H161" si="70">D153-SUM(D154:D160)</f>
        <v>4375</v>
      </c>
      <c r="E161" s="171">
        <f t="shared" si="70"/>
        <v>6219</v>
      </c>
      <c r="F161" s="171">
        <f t="shared" si="70"/>
        <v>7329</v>
      </c>
      <c r="G161" s="171">
        <f t="shared" si="70"/>
        <v>10213</v>
      </c>
      <c r="H161" s="171">
        <f t="shared" si="70"/>
        <v>9786</v>
      </c>
      <c r="I161" s="182">
        <f t="shared" si="68"/>
        <v>-4.1809458533241917E-2</v>
      </c>
      <c r="J161" s="170">
        <f>H161-G161</f>
        <v>-427</v>
      </c>
      <c r="K161" s="172">
        <f t="shared" si="66"/>
        <v>3.4995681863289399E-3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38722-55DA-49C7-A17B-3AA5E90C2D43}">
  <sheetPr>
    <tabColor theme="7" tint="0.79998168889431442"/>
    <pageSetUpPr fitToPage="1"/>
  </sheetPr>
  <dimension ref="A1:W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276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269</v>
      </c>
      <c r="P7" s="174" t="s">
        <v>270</v>
      </c>
      <c r="Q7" s="174" t="s">
        <v>271</v>
      </c>
      <c r="R7" s="174" t="s">
        <v>272</v>
      </c>
      <c r="S7" s="174" t="s">
        <v>273</v>
      </c>
      <c r="T7" s="174" t="s">
        <v>274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50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280673</v>
      </c>
      <c r="D9" s="178">
        <f t="shared" si="0"/>
        <v>223190</v>
      </c>
      <c r="E9" s="178">
        <f t="shared" si="0"/>
        <v>642714</v>
      </c>
      <c r="F9" s="178">
        <f t="shared" si="0"/>
        <v>727190</v>
      </c>
      <c r="G9" s="178">
        <f t="shared" si="0"/>
        <v>803210</v>
      </c>
      <c r="H9" s="178">
        <f t="shared" si="0"/>
        <v>839911</v>
      </c>
      <c r="I9" s="179">
        <f>IFERROR(H9/G9-1,"-")</f>
        <v>4.5692907209820666E-2</v>
      </c>
      <c r="J9" s="178">
        <f t="shared" ref="J9:J21" si="1">H9-G9</f>
        <v>36701</v>
      </c>
      <c r="K9" s="179">
        <f t="shared" ref="K9:K21" si="2">H9/H$9</f>
        <v>1</v>
      </c>
      <c r="N9" s="158" t="s">
        <v>71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106</v>
      </c>
      <c r="B10" s="161" t="s">
        <v>100</v>
      </c>
      <c r="C10" s="162">
        <v>46110</v>
      </c>
      <c r="D10" s="162">
        <v>95953</v>
      </c>
      <c r="E10" s="162">
        <v>113853</v>
      </c>
      <c r="F10" s="162">
        <v>115626</v>
      </c>
      <c r="G10" s="162">
        <v>123113</v>
      </c>
      <c r="H10" s="162">
        <v>135089</v>
      </c>
      <c r="I10" s="180">
        <f>IFERROR(H10/G10-1,"-")</f>
        <v>9.7276485830090964E-2</v>
      </c>
      <c r="J10" s="161">
        <f t="shared" si="1"/>
        <v>11976</v>
      </c>
      <c r="K10" s="163">
        <f t="shared" si="2"/>
        <v>0.16083727918791396</v>
      </c>
      <c r="N10" s="161" t="s">
        <v>100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103</v>
      </c>
      <c r="B11" s="165" t="s">
        <v>106</v>
      </c>
      <c r="C11" s="166">
        <v>31640</v>
      </c>
      <c r="D11" s="166">
        <v>68572</v>
      </c>
      <c r="E11" s="166">
        <v>68404</v>
      </c>
      <c r="F11" s="166">
        <v>65511</v>
      </c>
      <c r="G11" s="166">
        <v>61811</v>
      </c>
      <c r="H11" s="166">
        <v>58770</v>
      </c>
      <c r="I11" s="181">
        <f>IFERROR(H11/G11-1,"-")</f>
        <v>-4.9198362750966673E-2</v>
      </c>
      <c r="J11" s="165">
        <f t="shared" si="1"/>
        <v>-3041</v>
      </c>
      <c r="K11" s="167">
        <f t="shared" si="2"/>
        <v>6.9971699382434568E-2</v>
      </c>
      <c r="N11" s="165" t="s">
        <v>106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103</v>
      </c>
      <c r="C12" s="166">
        <v>14470</v>
      </c>
      <c r="D12" s="166">
        <v>27381</v>
      </c>
      <c r="E12" s="166">
        <v>45449</v>
      </c>
      <c r="F12" s="166">
        <v>50115</v>
      </c>
      <c r="G12" s="166">
        <v>61302</v>
      </c>
      <c r="H12" s="166">
        <v>76319</v>
      </c>
      <c r="I12" s="181">
        <f>IFERROR(H12/G12-1,"-")</f>
        <v>0.2449675377638576</v>
      </c>
      <c r="J12" s="165">
        <f t="shared" si="1"/>
        <v>15017</v>
      </c>
      <c r="K12" s="167">
        <f t="shared" si="2"/>
        <v>9.0865579805479393E-2</v>
      </c>
      <c r="N12" s="165" t="s">
        <v>103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8" customFormat="1" x14ac:dyDescent="0.25">
      <c r="B13" s="161" t="s">
        <v>110</v>
      </c>
      <c r="C13" s="162">
        <v>234563</v>
      </c>
      <c r="D13" s="162">
        <v>127237</v>
      </c>
      <c r="E13" s="162">
        <v>528861</v>
      </c>
      <c r="F13" s="162">
        <v>611564</v>
      </c>
      <c r="G13" s="162">
        <v>680097</v>
      </c>
      <c r="H13" s="162">
        <v>704822</v>
      </c>
      <c r="I13" s="180">
        <f>IFERROR(H13/G13-1,"-")</f>
        <v>3.6355108168393713E-2</v>
      </c>
      <c r="J13" s="161">
        <f t="shared" si="1"/>
        <v>24725</v>
      </c>
      <c r="K13" s="163">
        <f t="shared" si="2"/>
        <v>0.83916272081208609</v>
      </c>
      <c r="N13" s="161" t="s">
        <v>110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8" customFormat="1" x14ac:dyDescent="0.25">
      <c r="B14" s="165" t="s">
        <v>113</v>
      </c>
      <c r="C14" s="166">
        <v>98011</v>
      </c>
      <c r="D14" s="166">
        <v>21979</v>
      </c>
      <c r="E14" s="166">
        <v>253280</v>
      </c>
      <c r="F14" s="166">
        <v>312074</v>
      </c>
      <c r="G14" s="166">
        <v>364395</v>
      </c>
      <c r="H14" s="166">
        <v>378759</v>
      </c>
      <c r="I14" s="181">
        <f t="shared" ref="I14:I21" si="6">IFERROR(H14/G14-1,"-")</f>
        <v>3.9418762606512114E-2</v>
      </c>
      <c r="J14" s="165">
        <f t="shared" si="1"/>
        <v>14364</v>
      </c>
      <c r="K14" s="167">
        <f t="shared" si="2"/>
        <v>0.45095135079788218</v>
      </c>
      <c r="N14" s="165" t="s">
        <v>113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116</v>
      </c>
      <c r="C15" s="166">
        <v>18251</v>
      </c>
      <c r="D15" s="166">
        <v>10904</v>
      </c>
      <c r="E15" s="166">
        <v>29582</v>
      </c>
      <c r="F15" s="166">
        <v>31388</v>
      </c>
      <c r="G15" s="166">
        <v>35270</v>
      </c>
      <c r="H15" s="166">
        <v>37072</v>
      </c>
      <c r="I15" s="181">
        <f t="shared" si="6"/>
        <v>5.1091579245817975E-2</v>
      </c>
      <c r="J15" s="165">
        <f t="shared" si="1"/>
        <v>1802</v>
      </c>
      <c r="K15" s="167">
        <f t="shared" si="2"/>
        <v>4.413800986056856E-2</v>
      </c>
      <c r="N15" s="165" t="s">
        <v>116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119</v>
      </c>
      <c r="C16" s="166">
        <v>6761</v>
      </c>
      <c r="D16" s="166">
        <v>14346</v>
      </c>
      <c r="E16" s="166">
        <v>20337</v>
      </c>
      <c r="F16" s="166">
        <v>25863</v>
      </c>
      <c r="G16" s="166">
        <v>26646</v>
      </c>
      <c r="H16" s="166">
        <v>27521</v>
      </c>
      <c r="I16" s="181">
        <f t="shared" si="6"/>
        <v>3.2837949410793321E-2</v>
      </c>
      <c r="J16" s="165">
        <f t="shared" si="1"/>
        <v>875</v>
      </c>
      <c r="K16" s="167">
        <f t="shared" si="2"/>
        <v>3.2766566933877521E-2</v>
      </c>
      <c r="N16" s="165" t="s">
        <v>119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126</v>
      </c>
      <c r="C17" s="166">
        <v>10585</v>
      </c>
      <c r="D17" s="166">
        <v>8800</v>
      </c>
      <c r="E17" s="166">
        <v>33188</v>
      </c>
      <c r="F17" s="166">
        <v>31318</v>
      </c>
      <c r="G17" s="166">
        <v>31464</v>
      </c>
      <c r="H17" s="166">
        <v>28585</v>
      </c>
      <c r="I17" s="181">
        <f t="shared" si="6"/>
        <v>-9.1501398423595171E-2</v>
      </c>
      <c r="J17" s="165">
        <f t="shared" si="1"/>
        <v>-2879</v>
      </c>
      <c r="K17" s="167">
        <f t="shared" si="2"/>
        <v>3.403336782111438E-2</v>
      </c>
      <c r="N17" s="165" t="s">
        <v>126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122</v>
      </c>
      <c r="C18" s="166">
        <v>4545</v>
      </c>
      <c r="D18" s="166">
        <v>4262</v>
      </c>
      <c r="E18" s="166">
        <v>9935</v>
      </c>
      <c r="F18" s="166">
        <v>10471</v>
      </c>
      <c r="G18" s="166">
        <v>11244</v>
      </c>
      <c r="H18" s="166">
        <v>10035</v>
      </c>
      <c r="I18" s="181">
        <f t="shared" si="6"/>
        <v>-0.10752401280683033</v>
      </c>
      <c r="J18" s="165">
        <f t="shared" si="1"/>
        <v>-1209</v>
      </c>
      <c r="K18" s="167">
        <f t="shared" si="2"/>
        <v>1.1947694458103298E-2</v>
      </c>
      <c r="N18" s="165" t="s">
        <v>122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147</v>
      </c>
      <c r="B19" s="165" t="s">
        <v>131</v>
      </c>
      <c r="C19" s="166">
        <v>10392</v>
      </c>
      <c r="D19" s="166">
        <v>1369</v>
      </c>
      <c r="E19" s="166">
        <v>12767</v>
      </c>
      <c r="F19" s="166">
        <v>15171</v>
      </c>
      <c r="G19" s="166">
        <v>13678</v>
      </c>
      <c r="H19" s="166">
        <v>13861</v>
      </c>
      <c r="I19" s="181">
        <f t="shared" si="6"/>
        <v>1.3379148998391655E-2</v>
      </c>
      <c r="J19" s="165">
        <f t="shared" si="1"/>
        <v>183</v>
      </c>
      <c r="K19" s="167">
        <f t="shared" si="2"/>
        <v>1.6502939001870436E-2</v>
      </c>
      <c r="N19" s="165" t="s">
        <v>131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148</v>
      </c>
      <c r="B20" s="165" t="s">
        <v>134</v>
      </c>
      <c r="C20" s="166">
        <v>16035</v>
      </c>
      <c r="D20" s="166">
        <v>1405</v>
      </c>
      <c r="E20" s="166">
        <v>10877</v>
      </c>
      <c r="F20" s="166">
        <v>14581</v>
      </c>
      <c r="G20" s="166">
        <v>16819</v>
      </c>
      <c r="H20" s="166">
        <v>12129</v>
      </c>
      <c r="I20" s="181">
        <f t="shared" si="6"/>
        <v>-0.27885129912598849</v>
      </c>
      <c r="J20" s="165">
        <f t="shared" si="1"/>
        <v>-4690</v>
      </c>
      <c r="K20" s="167">
        <f t="shared" si="2"/>
        <v>1.4440815753097649E-2</v>
      </c>
      <c r="N20" s="165" t="s">
        <v>134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148</v>
      </c>
      <c r="C21" s="171">
        <f t="shared" ref="C21" si="8">C13-SUM(C14:C20)</f>
        <v>69983</v>
      </c>
      <c r="D21" s="171">
        <f t="shared" ref="D21:H21" si="9">D13-SUM(D14:D20)</f>
        <v>64172</v>
      </c>
      <c r="E21" s="171">
        <f t="shared" si="9"/>
        <v>158895</v>
      </c>
      <c r="F21" s="171">
        <f t="shared" si="9"/>
        <v>170698</v>
      </c>
      <c r="G21" s="171">
        <f t="shared" si="9"/>
        <v>180581</v>
      </c>
      <c r="H21" s="171">
        <f t="shared" si="9"/>
        <v>196860</v>
      </c>
      <c r="I21" s="182">
        <f t="shared" si="6"/>
        <v>9.014791146355372E-2</v>
      </c>
      <c r="J21" s="170">
        <f t="shared" si="1"/>
        <v>16279</v>
      </c>
      <c r="K21" s="172">
        <f t="shared" si="2"/>
        <v>0.23438197618557205</v>
      </c>
      <c r="N21" s="170" t="s">
        <v>148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73233</v>
      </c>
      <c r="D23" s="178">
        <f t="shared" si="11"/>
        <v>67490</v>
      </c>
      <c r="E23" s="178">
        <f t="shared" si="11"/>
        <v>167376</v>
      </c>
      <c r="F23" s="178">
        <f t="shared" si="11"/>
        <v>227273</v>
      </c>
      <c r="G23" s="178">
        <f t="shared" si="11"/>
        <v>241981</v>
      </c>
      <c r="H23" s="178">
        <f t="shared" si="11"/>
        <v>252116</v>
      </c>
      <c r="I23" s="179">
        <f>IFERROR(H23/G23-1,"-")</f>
        <v>4.1883453659584902E-2</v>
      </c>
      <c r="J23" s="178">
        <f>H23-G23</f>
        <v>10135</v>
      </c>
      <c r="K23" s="179">
        <f t="shared" ref="K23:K35" si="12">H23/H$9</f>
        <v>0.30016989895357959</v>
      </c>
    </row>
    <row r="24" spans="1:23" x14ac:dyDescent="0.25">
      <c r="B24" s="161" t="s">
        <v>100</v>
      </c>
      <c r="C24" s="162">
        <v>9174</v>
      </c>
      <c r="D24" s="162">
        <v>33049</v>
      </c>
      <c r="E24" s="162">
        <v>24852</v>
      </c>
      <c r="F24" s="162">
        <v>29030</v>
      </c>
      <c r="G24" s="162">
        <v>24469</v>
      </c>
      <c r="H24" s="162">
        <v>26902</v>
      </c>
      <c r="I24" s="180">
        <f>IFERROR(H24/G24-1,"-")</f>
        <v>9.9431934284196277E-2</v>
      </c>
      <c r="J24" s="161">
        <f t="shared" ref="J24:J34" si="13">H24-G24</f>
        <v>2433</v>
      </c>
      <c r="K24" s="163">
        <f t="shared" si="12"/>
        <v>3.2029584086885395E-2</v>
      </c>
    </row>
    <row r="25" spans="1:23" x14ac:dyDescent="0.25">
      <c r="B25" s="165" t="s">
        <v>106</v>
      </c>
      <c r="C25" s="166">
        <v>7768</v>
      </c>
      <c r="D25" s="166">
        <v>24645</v>
      </c>
      <c r="E25" s="166">
        <v>13777</v>
      </c>
      <c r="F25" s="166">
        <v>15572</v>
      </c>
      <c r="G25" s="166">
        <v>12569</v>
      </c>
      <c r="H25" s="166">
        <v>13060</v>
      </c>
      <c r="I25" s="181">
        <f>IFERROR(H25/G25-1,"-")</f>
        <v>3.9064364706818289E-2</v>
      </c>
      <c r="J25" s="165">
        <f t="shared" si="13"/>
        <v>491</v>
      </c>
      <c r="K25" s="167">
        <f t="shared" si="12"/>
        <v>1.5549266529429904E-2</v>
      </c>
    </row>
    <row r="26" spans="1:23" x14ac:dyDescent="0.25">
      <c r="B26" s="165" t="s">
        <v>103</v>
      </c>
      <c r="C26" s="166">
        <v>1406</v>
      </c>
      <c r="D26" s="166">
        <v>8404</v>
      </c>
      <c r="E26" s="166">
        <v>11075</v>
      </c>
      <c r="F26" s="166">
        <v>13458</v>
      </c>
      <c r="G26" s="166">
        <v>11900</v>
      </c>
      <c r="H26" s="166">
        <v>13842</v>
      </c>
      <c r="I26" s="181">
        <f>IFERROR(H26/G26-1,"-")</f>
        <v>0.16319327731092437</v>
      </c>
      <c r="J26" s="165">
        <f t="shared" si="13"/>
        <v>1942</v>
      </c>
      <c r="K26" s="167">
        <f t="shared" si="12"/>
        <v>1.6480317557455493E-2</v>
      </c>
    </row>
    <row r="27" spans="1:23" x14ac:dyDescent="0.25">
      <c r="B27" s="161" t="s">
        <v>110</v>
      </c>
      <c r="C27" s="162">
        <v>64059</v>
      </c>
      <c r="D27" s="162">
        <v>34441</v>
      </c>
      <c r="E27" s="162">
        <v>142524</v>
      </c>
      <c r="F27" s="162">
        <v>198243</v>
      </c>
      <c r="G27" s="162">
        <v>217512</v>
      </c>
      <c r="H27" s="162">
        <v>225214</v>
      </c>
      <c r="I27" s="180">
        <f>IFERROR(H27/G27-1,"-")</f>
        <v>3.5409540623046132E-2</v>
      </c>
      <c r="J27" s="161">
        <f t="shared" si="13"/>
        <v>7702</v>
      </c>
      <c r="K27" s="163">
        <f t="shared" si="12"/>
        <v>0.26814031486669421</v>
      </c>
    </row>
    <row r="28" spans="1:23" x14ac:dyDescent="0.25">
      <c r="B28" s="165" t="s">
        <v>113</v>
      </c>
      <c r="C28" s="166">
        <v>33816</v>
      </c>
      <c r="D28" s="166">
        <v>8352</v>
      </c>
      <c r="E28" s="166">
        <v>73399</v>
      </c>
      <c r="F28" s="166">
        <v>110988</v>
      </c>
      <c r="G28" s="166">
        <v>128936</v>
      </c>
      <c r="H28" s="166">
        <v>137149</v>
      </c>
      <c r="I28" s="181">
        <f t="shared" ref="I28:I35" si="14">IFERROR(H28/G28-1,"-")</f>
        <v>6.369826890860586E-2</v>
      </c>
      <c r="J28" s="165">
        <f t="shared" si="13"/>
        <v>8213</v>
      </c>
      <c r="K28" s="167">
        <f t="shared" si="12"/>
        <v>0.16328992000342893</v>
      </c>
    </row>
    <row r="29" spans="1:23" x14ac:dyDescent="0.25">
      <c r="B29" s="165" t="s">
        <v>116</v>
      </c>
      <c r="C29" s="166">
        <v>5923</v>
      </c>
      <c r="D29" s="166">
        <v>3615</v>
      </c>
      <c r="E29" s="166">
        <v>8808</v>
      </c>
      <c r="F29" s="166">
        <v>9895</v>
      </c>
      <c r="G29" s="166">
        <v>10675</v>
      </c>
      <c r="H29" s="166">
        <v>9878</v>
      </c>
      <c r="I29" s="181">
        <f t="shared" si="14"/>
        <v>-7.4660421545667432E-2</v>
      </c>
      <c r="J29" s="165">
        <f t="shared" si="13"/>
        <v>-797</v>
      </c>
      <c r="K29" s="167">
        <f t="shared" si="12"/>
        <v>1.1760769891095604E-2</v>
      </c>
    </row>
    <row r="30" spans="1:23" x14ac:dyDescent="0.25">
      <c r="B30" s="165" t="s">
        <v>119</v>
      </c>
      <c r="C30" s="166">
        <v>2158</v>
      </c>
      <c r="D30" s="166">
        <v>4103</v>
      </c>
      <c r="E30" s="166">
        <v>6805</v>
      </c>
      <c r="F30" s="166">
        <v>11309</v>
      </c>
      <c r="G30" s="166">
        <v>11521</v>
      </c>
      <c r="H30" s="166">
        <v>8009</v>
      </c>
      <c r="I30" s="181">
        <f t="shared" si="14"/>
        <v>-0.3048346497699852</v>
      </c>
      <c r="J30" s="165">
        <f t="shared" si="13"/>
        <v>-3512</v>
      </c>
      <c r="K30" s="167">
        <f t="shared" si="12"/>
        <v>9.5355341220676945E-3</v>
      </c>
    </row>
    <row r="31" spans="1:23" x14ac:dyDescent="0.25">
      <c r="B31" s="165" t="s">
        <v>126</v>
      </c>
      <c r="C31" s="166">
        <v>2522</v>
      </c>
      <c r="D31" s="166">
        <v>2037</v>
      </c>
      <c r="E31" s="166">
        <v>8425</v>
      </c>
      <c r="F31" s="166">
        <v>9240</v>
      </c>
      <c r="G31" s="166">
        <v>7186</v>
      </c>
      <c r="H31" s="166">
        <v>6644</v>
      </c>
      <c r="I31" s="181">
        <f t="shared" si="14"/>
        <v>-7.5424436404119111E-2</v>
      </c>
      <c r="J31" s="165">
        <f t="shared" si="13"/>
        <v>-542</v>
      </c>
      <c r="K31" s="167">
        <f t="shared" si="12"/>
        <v>7.9103619312046163E-3</v>
      </c>
    </row>
    <row r="32" spans="1:23" x14ac:dyDescent="0.25">
      <c r="B32" s="165" t="s">
        <v>122</v>
      </c>
      <c r="C32" s="166">
        <v>1390</v>
      </c>
      <c r="D32" s="166">
        <v>1621</v>
      </c>
      <c r="E32" s="166">
        <v>3371</v>
      </c>
      <c r="F32" s="166">
        <v>3584</v>
      </c>
      <c r="G32" s="166">
        <v>3566</v>
      </c>
      <c r="H32" s="166">
        <v>3063</v>
      </c>
      <c r="I32" s="181">
        <f t="shared" si="14"/>
        <v>-0.14105440269209202</v>
      </c>
      <c r="J32" s="165">
        <f t="shared" si="13"/>
        <v>-503</v>
      </c>
      <c r="K32" s="167">
        <f t="shared" si="12"/>
        <v>3.6468149601564929E-3</v>
      </c>
    </row>
    <row r="33" spans="2:11" x14ac:dyDescent="0.25">
      <c r="B33" s="165" t="s">
        <v>131</v>
      </c>
      <c r="C33" s="166">
        <v>1994</v>
      </c>
      <c r="D33" s="166">
        <v>101</v>
      </c>
      <c r="E33" s="166">
        <v>1597</v>
      </c>
      <c r="F33" s="166">
        <v>2466</v>
      </c>
      <c r="G33" s="166">
        <v>1894</v>
      </c>
      <c r="H33" s="166">
        <v>2231</v>
      </c>
      <c r="I33" s="181">
        <f t="shared" si="14"/>
        <v>0.17793030623020067</v>
      </c>
      <c r="J33" s="165">
        <f t="shared" si="13"/>
        <v>337</v>
      </c>
      <c r="K33" s="167">
        <f t="shared" si="12"/>
        <v>2.656233815249473E-3</v>
      </c>
    </row>
    <row r="34" spans="2:11" x14ac:dyDescent="0.25">
      <c r="B34" s="165" t="s">
        <v>134</v>
      </c>
      <c r="C34" s="166">
        <v>1703</v>
      </c>
      <c r="D34" s="166">
        <v>160</v>
      </c>
      <c r="E34" s="166">
        <v>898</v>
      </c>
      <c r="F34" s="166">
        <v>1987</v>
      </c>
      <c r="G34" s="166">
        <v>2214</v>
      </c>
      <c r="H34" s="166">
        <v>1254</v>
      </c>
      <c r="I34" s="181">
        <f t="shared" si="14"/>
        <v>-0.43360433604336046</v>
      </c>
      <c r="J34" s="165">
        <f t="shared" si="13"/>
        <v>-960</v>
      </c>
      <c r="K34" s="167">
        <f t="shared" si="12"/>
        <v>1.4930153313863017E-3</v>
      </c>
    </row>
    <row r="35" spans="2:11" x14ac:dyDescent="0.25">
      <c r="B35" s="170" t="s">
        <v>148</v>
      </c>
      <c r="C35" s="171">
        <f t="shared" ref="C35" si="15">C27-SUM(C28:C34)</f>
        <v>14553</v>
      </c>
      <c r="D35" s="171">
        <f t="shared" ref="D35:H35" si="16">D27-SUM(D28:D34)</f>
        <v>14452</v>
      </c>
      <c r="E35" s="171">
        <f t="shared" si="16"/>
        <v>39221</v>
      </c>
      <c r="F35" s="171">
        <f t="shared" si="16"/>
        <v>48774</v>
      </c>
      <c r="G35" s="171">
        <f t="shared" si="16"/>
        <v>51520</v>
      </c>
      <c r="H35" s="171">
        <f t="shared" si="16"/>
        <v>56986</v>
      </c>
      <c r="I35" s="182">
        <f t="shared" si="14"/>
        <v>0.1060947204968945</v>
      </c>
      <c r="J35" s="170">
        <f>H35-G35</f>
        <v>5466</v>
      </c>
      <c r="K35" s="172">
        <f t="shared" si="12"/>
        <v>6.7847664812105093E-2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118793</v>
      </c>
      <c r="D37" s="178">
        <f t="shared" si="17"/>
        <v>105732</v>
      </c>
      <c r="E37" s="178">
        <f t="shared" si="17"/>
        <v>328160</v>
      </c>
      <c r="F37" s="178">
        <f t="shared" si="17"/>
        <v>336426</v>
      </c>
      <c r="G37" s="178">
        <f t="shared" si="17"/>
        <v>354571</v>
      </c>
      <c r="H37" s="178">
        <f t="shared" si="17"/>
        <v>363285</v>
      </c>
      <c r="I37" s="179">
        <f>IFERROR(H37/G37-1,"-")</f>
        <v>2.4576177972817748E-2</v>
      </c>
      <c r="J37" s="178">
        <f>H37-G37</f>
        <v>8714</v>
      </c>
      <c r="K37" s="179">
        <f t="shared" ref="K37:K49" si="18">H37/H$9</f>
        <v>0.43252797022541672</v>
      </c>
    </row>
    <row r="38" spans="2:11" x14ac:dyDescent="0.25">
      <c r="B38" s="161" t="s">
        <v>100</v>
      </c>
      <c r="C38" s="162">
        <v>12512</v>
      </c>
      <c r="D38" s="162">
        <v>33508</v>
      </c>
      <c r="E38" s="162">
        <v>31122</v>
      </c>
      <c r="F38" s="162">
        <v>27263</v>
      </c>
      <c r="G38" s="162">
        <v>25009</v>
      </c>
      <c r="H38" s="162">
        <v>26534</v>
      </c>
      <c r="I38" s="180">
        <f>IFERROR(H38/G38-1,"-")</f>
        <v>6.0978047902755073E-2</v>
      </c>
      <c r="J38" s="161">
        <f t="shared" ref="J38:J48" si="19">H38-G38</f>
        <v>1525</v>
      </c>
      <c r="K38" s="163">
        <f t="shared" si="18"/>
        <v>3.1591442426638063E-2</v>
      </c>
    </row>
    <row r="39" spans="2:11" x14ac:dyDescent="0.25">
      <c r="B39" s="165" t="s">
        <v>106</v>
      </c>
      <c r="C39" s="166">
        <v>9310</v>
      </c>
      <c r="D39" s="166">
        <v>27719</v>
      </c>
      <c r="E39" s="166">
        <v>23754</v>
      </c>
      <c r="F39" s="166">
        <v>17377</v>
      </c>
      <c r="G39" s="166">
        <v>14377</v>
      </c>
      <c r="H39" s="166">
        <v>14871</v>
      </c>
      <c r="I39" s="181">
        <f>IFERROR(H39/G39-1,"-")</f>
        <v>3.436043680879175E-2</v>
      </c>
      <c r="J39" s="165">
        <f t="shared" si="19"/>
        <v>494</v>
      </c>
      <c r="K39" s="167">
        <f t="shared" si="18"/>
        <v>1.7705447362875354E-2</v>
      </c>
    </row>
    <row r="40" spans="2:11" x14ac:dyDescent="0.25">
      <c r="B40" s="165" t="s">
        <v>103</v>
      </c>
      <c r="C40" s="166">
        <v>3202</v>
      </c>
      <c r="D40" s="166">
        <v>5789</v>
      </c>
      <c r="E40" s="166">
        <v>7368</v>
      </c>
      <c r="F40" s="166">
        <v>9886</v>
      </c>
      <c r="G40" s="166">
        <v>10632</v>
      </c>
      <c r="H40" s="166">
        <v>11663</v>
      </c>
      <c r="I40" s="181">
        <f>IFERROR(H40/G40-1,"-")</f>
        <v>9.6971407072987237E-2</v>
      </c>
      <c r="J40" s="165">
        <f t="shared" si="19"/>
        <v>1031</v>
      </c>
      <c r="K40" s="167">
        <f t="shared" si="18"/>
        <v>1.3885995063762709E-2</v>
      </c>
    </row>
    <row r="41" spans="2:11" x14ac:dyDescent="0.25">
      <c r="B41" s="161" t="s">
        <v>110</v>
      </c>
      <c r="C41" s="162">
        <v>106281</v>
      </c>
      <c r="D41" s="162">
        <v>72224</v>
      </c>
      <c r="E41" s="162">
        <v>297038</v>
      </c>
      <c r="F41" s="162">
        <v>309163</v>
      </c>
      <c r="G41" s="162">
        <v>329562</v>
      </c>
      <c r="H41" s="162">
        <v>336751</v>
      </c>
      <c r="I41" s="180">
        <f>IFERROR(H41/G41-1,"-")</f>
        <v>2.1813801348456341E-2</v>
      </c>
      <c r="J41" s="161">
        <f t="shared" si="19"/>
        <v>7189</v>
      </c>
      <c r="K41" s="163">
        <f t="shared" si="18"/>
        <v>0.4009365277987787</v>
      </c>
    </row>
    <row r="42" spans="2:11" x14ac:dyDescent="0.25">
      <c r="B42" s="165" t="s">
        <v>113</v>
      </c>
      <c r="C42" s="166">
        <v>42845</v>
      </c>
      <c r="D42" s="166">
        <v>11880</v>
      </c>
      <c r="E42" s="166">
        <v>153588</v>
      </c>
      <c r="F42" s="166">
        <v>171467</v>
      </c>
      <c r="G42" s="166">
        <v>184948</v>
      </c>
      <c r="H42" s="166">
        <v>189070</v>
      </c>
      <c r="I42" s="181">
        <f t="shared" ref="I42:I49" si="20">IFERROR(H42/G42-1,"-")</f>
        <v>2.2287345632285849E-2</v>
      </c>
      <c r="J42" s="165">
        <f t="shared" si="19"/>
        <v>4122</v>
      </c>
      <c r="K42" s="167">
        <f t="shared" si="18"/>
        <v>0.22510718397544502</v>
      </c>
    </row>
    <row r="43" spans="2:11" x14ac:dyDescent="0.25">
      <c r="B43" s="165" t="s">
        <v>116</v>
      </c>
      <c r="C43" s="166">
        <v>3661</v>
      </c>
      <c r="D43" s="166">
        <v>3583</v>
      </c>
      <c r="E43" s="166">
        <v>7324</v>
      </c>
      <c r="F43" s="166">
        <v>7117</v>
      </c>
      <c r="G43" s="166">
        <v>7957</v>
      </c>
      <c r="H43" s="166">
        <v>9440</v>
      </c>
      <c r="I43" s="181">
        <f t="shared" si="20"/>
        <v>0.18637677516651996</v>
      </c>
      <c r="J43" s="165">
        <f t="shared" si="19"/>
        <v>1483</v>
      </c>
      <c r="K43" s="167">
        <f t="shared" si="18"/>
        <v>1.1239286067214265E-2</v>
      </c>
    </row>
    <row r="44" spans="2:11" x14ac:dyDescent="0.25">
      <c r="B44" s="165" t="s">
        <v>119</v>
      </c>
      <c r="C44" s="166">
        <v>2117</v>
      </c>
      <c r="D44" s="166">
        <v>6688</v>
      </c>
      <c r="E44" s="166">
        <v>6464</v>
      </c>
      <c r="F44" s="166">
        <v>6337</v>
      </c>
      <c r="G44" s="166">
        <v>6697</v>
      </c>
      <c r="H44" s="166">
        <v>7135</v>
      </c>
      <c r="I44" s="181">
        <f t="shared" si="20"/>
        <v>6.5402418993579126E-2</v>
      </c>
      <c r="J44" s="165">
        <f t="shared" si="19"/>
        <v>438</v>
      </c>
      <c r="K44" s="167">
        <f t="shared" si="18"/>
        <v>8.4949476789802723E-3</v>
      </c>
    </row>
    <row r="45" spans="2:11" x14ac:dyDescent="0.25">
      <c r="B45" s="165" t="s">
        <v>126</v>
      </c>
      <c r="C45" s="166">
        <v>5858</v>
      </c>
      <c r="D45" s="166">
        <v>5976</v>
      </c>
      <c r="E45" s="166">
        <v>18993</v>
      </c>
      <c r="F45" s="166">
        <v>16857</v>
      </c>
      <c r="G45" s="166">
        <v>17554</v>
      </c>
      <c r="H45" s="166">
        <v>16235</v>
      </c>
      <c r="I45" s="181">
        <f t="shared" si="20"/>
        <v>-7.5139569328927847E-2</v>
      </c>
      <c r="J45" s="165">
        <f t="shared" si="19"/>
        <v>-1319</v>
      </c>
      <c r="K45" s="167">
        <f t="shared" si="18"/>
        <v>1.9329428951400805E-2</v>
      </c>
    </row>
    <row r="46" spans="2:11" x14ac:dyDescent="0.25">
      <c r="B46" s="165" t="s">
        <v>122</v>
      </c>
      <c r="C46" s="166">
        <v>1884</v>
      </c>
      <c r="D46" s="166">
        <v>2257</v>
      </c>
      <c r="E46" s="166">
        <v>4917</v>
      </c>
      <c r="F46" s="166">
        <v>5182</v>
      </c>
      <c r="G46" s="166">
        <v>5854</v>
      </c>
      <c r="H46" s="166">
        <v>5404</v>
      </c>
      <c r="I46" s="181">
        <f t="shared" si="20"/>
        <v>-7.6870515886573232E-2</v>
      </c>
      <c r="J46" s="165">
        <f t="shared" si="19"/>
        <v>-450</v>
      </c>
      <c r="K46" s="167">
        <f t="shared" si="18"/>
        <v>6.4340150325451146E-3</v>
      </c>
    </row>
    <row r="47" spans="2:11" x14ac:dyDescent="0.25">
      <c r="B47" s="165" t="s">
        <v>131</v>
      </c>
      <c r="C47" s="166">
        <v>6277</v>
      </c>
      <c r="D47" s="166">
        <v>1004</v>
      </c>
      <c r="E47" s="166">
        <v>8573</v>
      </c>
      <c r="F47" s="166">
        <v>9088</v>
      </c>
      <c r="G47" s="166">
        <v>8722</v>
      </c>
      <c r="H47" s="166">
        <v>7930</v>
      </c>
      <c r="I47" s="181">
        <f t="shared" si="20"/>
        <v>-9.0804861270350812E-2</v>
      </c>
      <c r="J47" s="165">
        <f t="shared" si="19"/>
        <v>-792</v>
      </c>
      <c r="K47" s="167">
        <f t="shared" si="18"/>
        <v>9.4414765373950337E-3</v>
      </c>
    </row>
    <row r="48" spans="2:11" x14ac:dyDescent="0.25">
      <c r="B48" s="165" t="s">
        <v>134</v>
      </c>
      <c r="C48" s="166">
        <v>10641</v>
      </c>
      <c r="D48" s="166">
        <v>999</v>
      </c>
      <c r="E48" s="166">
        <v>7746</v>
      </c>
      <c r="F48" s="166">
        <v>8820</v>
      </c>
      <c r="G48" s="166">
        <v>9556</v>
      </c>
      <c r="H48" s="166">
        <v>7020</v>
      </c>
      <c r="I48" s="181">
        <f t="shared" si="20"/>
        <v>-0.26538300544160742</v>
      </c>
      <c r="J48" s="165">
        <f t="shared" si="19"/>
        <v>-2536</v>
      </c>
      <c r="K48" s="167">
        <f t="shared" si="18"/>
        <v>8.358028410152981E-3</v>
      </c>
    </row>
    <row r="49" spans="2:11" x14ac:dyDescent="0.25">
      <c r="B49" s="170" t="s">
        <v>148</v>
      </c>
      <c r="C49" s="171">
        <f t="shared" ref="C49" si="21">C41-SUM(C42:C48)</f>
        <v>32998</v>
      </c>
      <c r="D49" s="171">
        <f t="shared" ref="D49:H49" si="22">D41-SUM(D42:D48)</f>
        <v>39837</v>
      </c>
      <c r="E49" s="171">
        <f t="shared" si="22"/>
        <v>89433</v>
      </c>
      <c r="F49" s="171">
        <f t="shared" si="22"/>
        <v>84295</v>
      </c>
      <c r="G49" s="171">
        <f t="shared" si="22"/>
        <v>88274</v>
      </c>
      <c r="H49" s="171">
        <f t="shared" si="22"/>
        <v>94517</v>
      </c>
      <c r="I49" s="182">
        <f t="shared" si="20"/>
        <v>7.0722976187779008E-2</v>
      </c>
      <c r="J49" s="170">
        <f>H49-G49</f>
        <v>6243</v>
      </c>
      <c r="K49" s="172">
        <f t="shared" si="18"/>
        <v>0.1125321611456452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329</v>
      </c>
      <c r="D66" s="162" t="s">
        <v>329</v>
      </c>
      <c r="E66" s="162" t="s">
        <v>329</v>
      </c>
      <c r="F66" s="162" t="s">
        <v>329</v>
      </c>
      <c r="G66" s="162" t="s">
        <v>329</v>
      </c>
      <c r="H66" s="162" t="s">
        <v>329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329</v>
      </c>
      <c r="D67" s="166" t="s">
        <v>329</v>
      </c>
      <c r="E67" s="166" t="s">
        <v>329</v>
      </c>
      <c r="F67" s="166" t="s">
        <v>329</v>
      </c>
      <c r="G67" s="166" t="s">
        <v>329</v>
      </c>
      <c r="H67" s="166" t="s">
        <v>329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329</v>
      </c>
      <c r="D68" s="166" t="s">
        <v>329</v>
      </c>
      <c r="E68" s="166" t="s">
        <v>329</v>
      </c>
      <c r="F68" s="166" t="s">
        <v>329</v>
      </c>
      <c r="G68" s="166" t="s">
        <v>329</v>
      </c>
      <c r="H68" s="166" t="s">
        <v>329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329</v>
      </c>
      <c r="D69" s="162" t="s">
        <v>329</v>
      </c>
      <c r="E69" s="162" t="s">
        <v>329</v>
      </c>
      <c r="F69" s="162" t="s">
        <v>329</v>
      </c>
      <c r="G69" s="162" t="s">
        <v>329</v>
      </c>
      <c r="H69" s="162" t="s">
        <v>329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329</v>
      </c>
      <c r="D70" s="166" t="s">
        <v>329</v>
      </c>
      <c r="E70" s="166" t="s">
        <v>329</v>
      </c>
      <c r="F70" s="166" t="s">
        <v>329</v>
      </c>
      <c r="G70" s="166" t="s">
        <v>329</v>
      </c>
      <c r="H70" s="166" t="s">
        <v>329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329</v>
      </c>
      <c r="D71" s="166" t="s">
        <v>329</v>
      </c>
      <c r="E71" s="166" t="s">
        <v>329</v>
      </c>
      <c r="F71" s="166" t="s">
        <v>329</v>
      </c>
      <c r="G71" s="166" t="s">
        <v>329</v>
      </c>
      <c r="H71" s="166" t="s">
        <v>329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329</v>
      </c>
      <c r="D72" s="166" t="s">
        <v>329</v>
      </c>
      <c r="E72" s="166" t="s">
        <v>329</v>
      </c>
      <c r="F72" s="166" t="s">
        <v>329</v>
      </c>
      <c r="G72" s="166" t="s">
        <v>329</v>
      </c>
      <c r="H72" s="166" t="s">
        <v>329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329</v>
      </c>
      <c r="D73" s="166" t="s">
        <v>329</v>
      </c>
      <c r="E73" s="166" t="s">
        <v>329</v>
      </c>
      <c r="F73" s="166" t="s">
        <v>329</v>
      </c>
      <c r="G73" s="166" t="s">
        <v>329</v>
      </c>
      <c r="H73" s="166" t="s">
        <v>329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329</v>
      </c>
      <c r="D74" s="166" t="s">
        <v>329</v>
      </c>
      <c r="E74" s="166" t="s">
        <v>329</v>
      </c>
      <c r="F74" s="166" t="s">
        <v>329</v>
      </c>
      <c r="G74" s="166" t="s">
        <v>329</v>
      </c>
      <c r="H74" s="166" t="s">
        <v>329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329</v>
      </c>
      <c r="D75" s="166" t="s">
        <v>329</v>
      </c>
      <c r="E75" s="166" t="s">
        <v>329</v>
      </c>
      <c r="F75" s="166" t="s">
        <v>329</v>
      </c>
      <c r="G75" s="166" t="s">
        <v>329</v>
      </c>
      <c r="H75" s="166" t="s">
        <v>329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329</v>
      </c>
      <c r="D76" s="166" t="s">
        <v>329</v>
      </c>
      <c r="E76" s="166" t="s">
        <v>329</v>
      </c>
      <c r="F76" s="166" t="s">
        <v>329</v>
      </c>
      <c r="G76" s="166" t="s">
        <v>329</v>
      </c>
      <c r="H76" s="166" t="s">
        <v>329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30412</v>
      </c>
      <c r="D79" s="178">
        <f t="shared" si="33"/>
        <v>34858</v>
      </c>
      <c r="E79" s="178">
        <f t="shared" si="33"/>
        <v>89345</v>
      </c>
      <c r="F79" s="178">
        <f t="shared" si="33"/>
        <v>97344</v>
      </c>
      <c r="G79" s="178">
        <f t="shared" si="33"/>
        <v>117226</v>
      </c>
      <c r="H79" s="178">
        <f t="shared" si="33"/>
        <v>131141</v>
      </c>
      <c r="I79" s="179">
        <f>IFERROR(H79/G79-1,"-")</f>
        <v>0.11870233565932464</v>
      </c>
      <c r="J79" s="178">
        <f>IFERROR(H79-G79,"-")</f>
        <v>13915</v>
      </c>
      <c r="K79" s="179">
        <f>IFERROR(H79/H$9,"-")</f>
        <v>0.15613678115895613</v>
      </c>
    </row>
    <row r="80" spans="2:11" x14ac:dyDescent="0.25">
      <c r="B80" s="161" t="s">
        <v>100</v>
      </c>
      <c r="C80" s="162">
        <v>9046</v>
      </c>
      <c r="D80" s="162">
        <v>21148</v>
      </c>
      <c r="E80" s="162">
        <v>44608</v>
      </c>
      <c r="F80" s="162">
        <v>44581</v>
      </c>
      <c r="G80" s="162">
        <v>59591</v>
      </c>
      <c r="H80" s="162">
        <v>65738</v>
      </c>
      <c r="I80" s="180">
        <f>IFERROR(H80/G80-1,"-")</f>
        <v>0.10315316071218805</v>
      </c>
      <c r="J80" s="183">
        <f t="shared" ref="J80:J91" si="34">IFERROR(H80-G80,"-")</f>
        <v>6147</v>
      </c>
      <c r="K80" s="163">
        <f t="shared" ref="K80:K91" si="35">IFERROR(H80/H$9,"-")</f>
        <v>7.8267816471030857E-2</v>
      </c>
    </row>
    <row r="81" spans="2:11" x14ac:dyDescent="0.25">
      <c r="B81" s="165" t="s">
        <v>106</v>
      </c>
      <c r="C81" s="166">
        <v>2787</v>
      </c>
      <c r="D81" s="166">
        <v>10740</v>
      </c>
      <c r="E81" s="166">
        <v>21945</v>
      </c>
      <c r="F81" s="166">
        <v>23133</v>
      </c>
      <c r="G81" s="166">
        <v>25582</v>
      </c>
      <c r="H81" s="166">
        <v>21485</v>
      </c>
      <c r="I81" s="181">
        <f>IFERROR(H81/G81-1,"-")</f>
        <v>-0.16015166914236567</v>
      </c>
      <c r="J81" s="184">
        <f t="shared" si="34"/>
        <v>-4097</v>
      </c>
      <c r="K81" s="167">
        <f t="shared" si="35"/>
        <v>2.558009122395111E-2</v>
      </c>
    </row>
    <row r="82" spans="2:11" x14ac:dyDescent="0.25">
      <c r="B82" s="165" t="s">
        <v>103</v>
      </c>
      <c r="C82" s="166">
        <v>6259</v>
      </c>
      <c r="D82" s="166">
        <v>10408</v>
      </c>
      <c r="E82" s="166">
        <v>22663</v>
      </c>
      <c r="F82" s="166">
        <v>21448</v>
      </c>
      <c r="G82" s="166">
        <v>34009</v>
      </c>
      <c r="H82" s="166">
        <v>44253</v>
      </c>
      <c r="I82" s="181">
        <f>IFERROR(H82/G82-1,"-")</f>
        <v>0.30121438442765158</v>
      </c>
      <c r="J82" s="184">
        <f t="shared" si="34"/>
        <v>10244</v>
      </c>
      <c r="K82" s="167">
        <f t="shared" si="35"/>
        <v>5.268772524707975E-2</v>
      </c>
    </row>
    <row r="83" spans="2:11" x14ac:dyDescent="0.25">
      <c r="B83" s="161" t="s">
        <v>110</v>
      </c>
      <c r="C83" s="162">
        <v>21366</v>
      </c>
      <c r="D83" s="162">
        <v>13710</v>
      </c>
      <c r="E83" s="162">
        <v>44737</v>
      </c>
      <c r="F83" s="162">
        <v>52763</v>
      </c>
      <c r="G83" s="162">
        <v>57635</v>
      </c>
      <c r="H83" s="162">
        <v>65403</v>
      </c>
      <c r="I83" s="180">
        <f>IFERROR(H83/G83-1,"-")</f>
        <v>0.13477921401925919</v>
      </c>
      <c r="J83" s="183">
        <f t="shared" si="34"/>
        <v>7768</v>
      </c>
      <c r="K83" s="163">
        <f t="shared" si="35"/>
        <v>7.7868964687925271E-2</v>
      </c>
    </row>
    <row r="84" spans="2:11" x14ac:dyDescent="0.25">
      <c r="B84" s="165" t="s">
        <v>113</v>
      </c>
      <c r="C84" s="166">
        <v>1916</v>
      </c>
      <c r="D84" s="166">
        <v>632</v>
      </c>
      <c r="E84" s="166">
        <v>6589</v>
      </c>
      <c r="F84" s="166">
        <v>7737</v>
      </c>
      <c r="G84" s="166">
        <v>9272</v>
      </c>
      <c r="H84" s="166">
        <v>9137</v>
      </c>
      <c r="I84" s="181">
        <f t="shared" ref="I84:I91" si="36">IFERROR(H84/G84-1,"-")</f>
        <v>-1.4559965487489168E-2</v>
      </c>
      <c r="J84" s="184">
        <f t="shared" si="34"/>
        <v>-135</v>
      </c>
      <c r="K84" s="167">
        <f t="shared" si="35"/>
        <v>1.087853355891279E-2</v>
      </c>
    </row>
    <row r="85" spans="2:11" x14ac:dyDescent="0.25">
      <c r="B85" s="165" t="s">
        <v>116</v>
      </c>
      <c r="C85" s="166">
        <v>5089</v>
      </c>
      <c r="D85" s="166">
        <v>3074</v>
      </c>
      <c r="E85" s="166">
        <v>9716</v>
      </c>
      <c r="F85" s="166">
        <v>10017</v>
      </c>
      <c r="G85" s="166">
        <v>11633</v>
      </c>
      <c r="H85" s="166">
        <v>13061</v>
      </c>
      <c r="I85" s="181">
        <f t="shared" si="36"/>
        <v>0.12275423364566329</v>
      </c>
      <c r="J85" s="184">
        <f t="shared" si="34"/>
        <v>1428</v>
      </c>
      <c r="K85" s="167">
        <f t="shared" si="35"/>
        <v>1.5550457131767533E-2</v>
      </c>
    </row>
    <row r="86" spans="2:11" x14ac:dyDescent="0.25">
      <c r="B86" s="165" t="s">
        <v>119</v>
      </c>
      <c r="C86" s="166">
        <v>920</v>
      </c>
      <c r="D86" s="166">
        <v>2107</v>
      </c>
      <c r="E86" s="166">
        <v>3307</v>
      </c>
      <c r="F86" s="166">
        <v>3332</v>
      </c>
      <c r="G86" s="166">
        <v>3832</v>
      </c>
      <c r="H86" s="166">
        <v>7466</v>
      </c>
      <c r="I86" s="181">
        <f t="shared" si="36"/>
        <v>0.94832985386221291</v>
      </c>
      <c r="J86" s="184">
        <f t="shared" si="34"/>
        <v>3634</v>
      </c>
      <c r="K86" s="167">
        <f t="shared" si="35"/>
        <v>8.8890370527353497E-3</v>
      </c>
    </row>
    <row r="87" spans="2:11" x14ac:dyDescent="0.25">
      <c r="B87" s="165" t="s">
        <v>126</v>
      </c>
      <c r="C87" s="166">
        <v>369</v>
      </c>
      <c r="D87" s="166">
        <v>594</v>
      </c>
      <c r="E87" s="166">
        <v>3378</v>
      </c>
      <c r="F87" s="166">
        <v>3168</v>
      </c>
      <c r="G87" s="166">
        <v>3754</v>
      </c>
      <c r="H87" s="166">
        <v>2145</v>
      </c>
      <c r="I87" s="181">
        <f t="shared" si="36"/>
        <v>-0.42860948321790093</v>
      </c>
      <c r="J87" s="184">
        <f t="shared" si="34"/>
        <v>-1609</v>
      </c>
      <c r="K87" s="167">
        <f t="shared" si="35"/>
        <v>2.5538420142134106E-3</v>
      </c>
    </row>
    <row r="88" spans="2:11" x14ac:dyDescent="0.25">
      <c r="B88" s="165" t="s">
        <v>122</v>
      </c>
      <c r="C88" s="166">
        <v>136</v>
      </c>
      <c r="D88" s="166">
        <v>230</v>
      </c>
      <c r="E88" s="166">
        <v>551</v>
      </c>
      <c r="F88" s="166">
        <v>417</v>
      </c>
      <c r="G88" s="166">
        <v>601</v>
      </c>
      <c r="H88" s="166">
        <v>590</v>
      </c>
      <c r="I88" s="181">
        <f t="shared" si="36"/>
        <v>-1.830282861896837E-2</v>
      </c>
      <c r="J88" s="184">
        <f t="shared" si="34"/>
        <v>-11</v>
      </c>
      <c r="K88" s="167">
        <f t="shared" si="35"/>
        <v>7.0245537920089155E-4</v>
      </c>
    </row>
    <row r="89" spans="2:11" x14ac:dyDescent="0.25">
      <c r="B89" s="165" t="s">
        <v>131</v>
      </c>
      <c r="C89" s="166">
        <v>1314</v>
      </c>
      <c r="D89" s="166">
        <v>224</v>
      </c>
      <c r="E89" s="166">
        <v>2121</v>
      </c>
      <c r="F89" s="166">
        <v>3009</v>
      </c>
      <c r="G89" s="166">
        <v>2200</v>
      </c>
      <c r="H89" s="166">
        <v>2528</v>
      </c>
      <c r="I89" s="181">
        <f t="shared" si="36"/>
        <v>0.14909090909090916</v>
      </c>
      <c r="J89" s="184">
        <f t="shared" si="34"/>
        <v>328</v>
      </c>
      <c r="K89" s="167">
        <f t="shared" si="35"/>
        <v>3.009842709525176E-3</v>
      </c>
    </row>
    <row r="90" spans="2:11" x14ac:dyDescent="0.25">
      <c r="B90" s="165" t="s">
        <v>134</v>
      </c>
      <c r="C90" s="166">
        <v>2393</v>
      </c>
      <c r="D90" s="166">
        <v>232</v>
      </c>
      <c r="E90" s="166">
        <v>1817</v>
      </c>
      <c r="F90" s="166">
        <v>3319</v>
      </c>
      <c r="G90" s="166">
        <v>3086</v>
      </c>
      <c r="H90" s="166">
        <v>2001</v>
      </c>
      <c r="I90" s="181">
        <f t="shared" si="36"/>
        <v>-0.35158781594296828</v>
      </c>
      <c r="J90" s="184">
        <f t="shared" si="34"/>
        <v>-1085</v>
      </c>
      <c r="K90" s="167">
        <f t="shared" si="35"/>
        <v>2.3823952775948879E-3</v>
      </c>
    </row>
    <row r="91" spans="2:11" x14ac:dyDescent="0.25">
      <c r="B91" s="170" t="s">
        <v>148</v>
      </c>
      <c r="C91" s="171">
        <f t="shared" ref="C91:H91" si="37">IFERROR(C83-SUM(C84:C90),"nd")</f>
        <v>9229</v>
      </c>
      <c r="D91" s="171">
        <f t="shared" si="37"/>
        <v>6617</v>
      </c>
      <c r="E91" s="171">
        <f t="shared" si="37"/>
        <v>17258</v>
      </c>
      <c r="F91" s="171">
        <f t="shared" si="37"/>
        <v>21764</v>
      </c>
      <c r="G91" s="171">
        <f t="shared" si="37"/>
        <v>23257</v>
      </c>
      <c r="H91" s="171">
        <f t="shared" si="37"/>
        <v>28475</v>
      </c>
      <c r="I91" s="182">
        <f t="shared" si="36"/>
        <v>0.22436255750956691</v>
      </c>
      <c r="J91" s="185">
        <f t="shared" si="34"/>
        <v>5218</v>
      </c>
      <c r="K91" s="172">
        <f t="shared" si="35"/>
        <v>3.3902401563975233E-2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329</v>
      </c>
      <c r="D94" s="162" t="s">
        <v>329</v>
      </c>
      <c r="E94" s="162" t="s">
        <v>329</v>
      </c>
      <c r="F94" s="162" t="s">
        <v>329</v>
      </c>
      <c r="G94" s="162" t="s">
        <v>329</v>
      </c>
      <c r="H94" s="162" t="s">
        <v>329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329</v>
      </c>
      <c r="D95" s="166" t="s">
        <v>329</v>
      </c>
      <c r="E95" s="166" t="s">
        <v>329</v>
      </c>
      <c r="F95" s="166" t="s">
        <v>329</v>
      </c>
      <c r="G95" s="166" t="s">
        <v>329</v>
      </c>
      <c r="H95" s="166" t="s">
        <v>329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329</v>
      </c>
      <c r="D96" s="166" t="s">
        <v>329</v>
      </c>
      <c r="E96" s="166" t="s">
        <v>329</v>
      </c>
      <c r="F96" s="166" t="s">
        <v>329</v>
      </c>
      <c r="G96" s="166" t="s">
        <v>329</v>
      </c>
      <c r="H96" s="166" t="s">
        <v>329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329</v>
      </c>
      <c r="D97" s="162" t="s">
        <v>329</v>
      </c>
      <c r="E97" s="162" t="s">
        <v>329</v>
      </c>
      <c r="F97" s="162" t="s">
        <v>329</v>
      </c>
      <c r="G97" s="162" t="s">
        <v>329</v>
      </c>
      <c r="H97" s="162" t="s">
        <v>329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329</v>
      </c>
      <c r="D98" s="166" t="s">
        <v>329</v>
      </c>
      <c r="E98" s="166" t="s">
        <v>329</v>
      </c>
      <c r="F98" s="166" t="s">
        <v>329</v>
      </c>
      <c r="G98" s="166" t="s">
        <v>329</v>
      </c>
      <c r="H98" s="166" t="s">
        <v>329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329</v>
      </c>
      <c r="D99" s="166" t="s">
        <v>329</v>
      </c>
      <c r="E99" s="166" t="s">
        <v>329</v>
      </c>
      <c r="F99" s="166" t="s">
        <v>329</v>
      </c>
      <c r="G99" s="166" t="s">
        <v>329</v>
      </c>
      <c r="H99" s="166" t="s">
        <v>329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329</v>
      </c>
      <c r="D100" s="166" t="s">
        <v>329</v>
      </c>
      <c r="E100" s="166" t="s">
        <v>329</v>
      </c>
      <c r="F100" s="166" t="s">
        <v>329</v>
      </c>
      <c r="G100" s="166" t="s">
        <v>329</v>
      </c>
      <c r="H100" s="166" t="s">
        <v>329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329</v>
      </c>
      <c r="D101" s="166" t="s">
        <v>329</v>
      </c>
      <c r="E101" s="166" t="s">
        <v>329</v>
      </c>
      <c r="F101" s="166" t="s">
        <v>329</v>
      </c>
      <c r="G101" s="166" t="s">
        <v>329</v>
      </c>
      <c r="H101" s="166" t="s">
        <v>329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329</v>
      </c>
      <c r="D102" s="166" t="s">
        <v>329</v>
      </c>
      <c r="E102" s="166" t="s">
        <v>329</v>
      </c>
      <c r="F102" s="166" t="s">
        <v>329</v>
      </c>
      <c r="G102" s="166" t="s">
        <v>329</v>
      </c>
      <c r="H102" s="166" t="s">
        <v>329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329</v>
      </c>
      <c r="D103" s="166" t="s">
        <v>329</v>
      </c>
      <c r="E103" s="166" t="s">
        <v>329</v>
      </c>
      <c r="F103" s="166" t="s">
        <v>329</v>
      </c>
      <c r="G103" s="166" t="s">
        <v>329</v>
      </c>
      <c r="H103" s="166" t="s">
        <v>329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329</v>
      </c>
      <c r="D104" s="166" t="s">
        <v>329</v>
      </c>
      <c r="E104" s="166" t="s">
        <v>329</v>
      </c>
      <c r="F104" s="166" t="s">
        <v>329</v>
      </c>
      <c r="G104" s="166" t="s">
        <v>329</v>
      </c>
      <c r="H104" s="166" t="s">
        <v>329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13758</v>
      </c>
      <c r="D107" s="178">
        <f t="shared" si="43"/>
        <v>3628</v>
      </c>
      <c r="E107" s="178">
        <f t="shared" si="43"/>
        <v>18856</v>
      </c>
      <c r="F107" s="178">
        <f t="shared" si="43"/>
        <v>21513</v>
      </c>
      <c r="G107" s="178">
        <f t="shared" si="43"/>
        <v>21424</v>
      </c>
      <c r="H107" s="178">
        <f t="shared" si="43"/>
        <v>22763</v>
      </c>
      <c r="I107" s="179">
        <f>IFERROR(H107/G107-1,"-")</f>
        <v>6.25E-2</v>
      </c>
      <c r="J107" s="178">
        <f>IFERROR(H107-G107,"-")</f>
        <v>1339</v>
      </c>
      <c r="K107" s="179">
        <f>IFERROR(H107/H$9,"-")</f>
        <v>2.7101681011440497E-2</v>
      </c>
    </row>
    <row r="108" spans="2:11" x14ac:dyDescent="0.25">
      <c r="B108" s="161" t="s">
        <v>100</v>
      </c>
      <c r="C108" s="162">
        <v>2060</v>
      </c>
      <c r="D108" s="162">
        <v>2692</v>
      </c>
      <c r="E108" s="162">
        <v>5650</v>
      </c>
      <c r="F108" s="162">
        <v>5102</v>
      </c>
      <c r="G108" s="162">
        <v>4244</v>
      </c>
      <c r="H108" s="162">
        <v>4552</v>
      </c>
      <c r="I108" s="180">
        <f>IFERROR(H108/G108-1,"-")</f>
        <v>7.257304429783229E-2</v>
      </c>
      <c r="J108" s="183">
        <f t="shared" ref="J108:J119" si="44">IFERROR(H108-G108,"-")</f>
        <v>308</v>
      </c>
      <c r="K108" s="163">
        <f t="shared" ref="K108:K119" si="45">IFERROR(H108/H$9,"-")</f>
        <v>5.4196218408855221E-3</v>
      </c>
    </row>
    <row r="109" spans="2:11" x14ac:dyDescent="0.25">
      <c r="B109" s="165" t="s">
        <v>106</v>
      </c>
      <c r="C109" s="166">
        <v>1452</v>
      </c>
      <c r="D109" s="166">
        <v>2182</v>
      </c>
      <c r="E109" s="166">
        <v>4251</v>
      </c>
      <c r="F109" s="166">
        <v>3615</v>
      </c>
      <c r="G109" s="166">
        <v>2539</v>
      </c>
      <c r="H109" s="166">
        <v>2702</v>
      </c>
      <c r="I109" s="181">
        <f>IFERROR(H109/G109-1,"-")</f>
        <v>6.4198503347774771E-2</v>
      </c>
      <c r="J109" s="184">
        <f t="shared" si="44"/>
        <v>163</v>
      </c>
      <c r="K109" s="167">
        <f t="shared" si="45"/>
        <v>3.2170075162725573E-3</v>
      </c>
    </row>
    <row r="110" spans="2:11" x14ac:dyDescent="0.25">
      <c r="B110" s="165" t="s">
        <v>103</v>
      </c>
      <c r="C110" s="166">
        <v>608</v>
      </c>
      <c r="D110" s="166">
        <v>510</v>
      </c>
      <c r="E110" s="166">
        <v>1399</v>
      </c>
      <c r="F110" s="166">
        <v>1487</v>
      </c>
      <c r="G110" s="166">
        <v>1705</v>
      </c>
      <c r="H110" s="166">
        <v>1850</v>
      </c>
      <c r="I110" s="181">
        <f>IFERROR(H110/G110-1,"-")</f>
        <v>8.5043988269794646E-2</v>
      </c>
      <c r="J110" s="184">
        <f t="shared" si="44"/>
        <v>145</v>
      </c>
      <c r="K110" s="167">
        <f t="shared" si="45"/>
        <v>2.2026143246129649E-3</v>
      </c>
    </row>
    <row r="111" spans="2:11" x14ac:dyDescent="0.25">
      <c r="B111" s="161" t="s">
        <v>110</v>
      </c>
      <c r="C111" s="162">
        <v>11698</v>
      </c>
      <c r="D111" s="162">
        <v>936</v>
      </c>
      <c r="E111" s="162">
        <v>13206</v>
      </c>
      <c r="F111" s="162">
        <v>16411</v>
      </c>
      <c r="G111" s="162">
        <v>17180</v>
      </c>
      <c r="H111" s="162">
        <v>18211</v>
      </c>
      <c r="I111" s="180">
        <f>IFERROR(H111/G111-1,"-")</f>
        <v>6.0011641443538988E-2</v>
      </c>
      <c r="J111" s="183">
        <f t="shared" si="44"/>
        <v>1031</v>
      </c>
      <c r="K111" s="163">
        <f t="shared" si="45"/>
        <v>2.1682059170554976E-2</v>
      </c>
    </row>
    <row r="112" spans="2:11" x14ac:dyDescent="0.25">
      <c r="B112" s="165" t="s">
        <v>113</v>
      </c>
      <c r="C112" s="166">
        <v>6095</v>
      </c>
      <c r="D112" s="166">
        <v>394</v>
      </c>
      <c r="E112" s="166">
        <v>8114</v>
      </c>
      <c r="F112" s="166">
        <v>10034</v>
      </c>
      <c r="G112" s="166">
        <v>9838</v>
      </c>
      <c r="H112" s="166">
        <v>10568</v>
      </c>
      <c r="I112" s="181">
        <f t="shared" ref="I112:I119" si="46">IFERROR(H112/G112-1,"-")</f>
        <v>7.4202073592193551E-2</v>
      </c>
      <c r="J112" s="184">
        <f t="shared" si="44"/>
        <v>730</v>
      </c>
      <c r="K112" s="167">
        <f t="shared" si="45"/>
        <v>1.2582285504059359E-2</v>
      </c>
    </row>
    <row r="113" spans="2:11" x14ac:dyDescent="0.25">
      <c r="B113" s="165" t="s">
        <v>116</v>
      </c>
      <c r="C113" s="166">
        <v>474</v>
      </c>
      <c r="D113" s="166">
        <v>48</v>
      </c>
      <c r="E113" s="166">
        <v>477</v>
      </c>
      <c r="F113" s="166">
        <v>794</v>
      </c>
      <c r="G113" s="166">
        <v>821</v>
      </c>
      <c r="H113" s="166">
        <v>988</v>
      </c>
      <c r="I113" s="181">
        <f t="shared" si="46"/>
        <v>0.20341047503045062</v>
      </c>
      <c r="J113" s="184">
        <f t="shared" si="44"/>
        <v>167</v>
      </c>
      <c r="K113" s="167">
        <f t="shared" si="45"/>
        <v>1.1763151095770862E-3</v>
      </c>
    </row>
    <row r="114" spans="2:11" x14ac:dyDescent="0.25">
      <c r="B114" s="165" t="s">
        <v>119</v>
      </c>
      <c r="C114" s="166">
        <v>623</v>
      </c>
      <c r="D114" s="166">
        <v>139</v>
      </c>
      <c r="E114" s="166">
        <v>737</v>
      </c>
      <c r="F114" s="166">
        <v>956</v>
      </c>
      <c r="G114" s="166">
        <v>1040</v>
      </c>
      <c r="H114" s="166">
        <v>1066</v>
      </c>
      <c r="I114" s="181">
        <f t="shared" si="46"/>
        <v>2.4999999999999911E-2</v>
      </c>
      <c r="J114" s="184">
        <f t="shared" si="44"/>
        <v>26</v>
      </c>
      <c r="K114" s="167">
        <f t="shared" si="45"/>
        <v>1.2691820919121192E-3</v>
      </c>
    </row>
    <row r="115" spans="2:11" x14ac:dyDescent="0.25">
      <c r="B115" s="165" t="s">
        <v>126</v>
      </c>
      <c r="C115" s="166">
        <v>167</v>
      </c>
      <c r="D115" s="166">
        <v>21</v>
      </c>
      <c r="E115" s="166">
        <v>245</v>
      </c>
      <c r="F115" s="166">
        <v>341</v>
      </c>
      <c r="G115" s="166">
        <v>398</v>
      </c>
      <c r="H115" s="166">
        <v>411</v>
      </c>
      <c r="I115" s="181">
        <f t="shared" si="46"/>
        <v>3.2663316582914659E-2</v>
      </c>
      <c r="J115" s="184">
        <f t="shared" si="44"/>
        <v>13</v>
      </c>
      <c r="K115" s="167">
        <f t="shared" si="45"/>
        <v>4.8933756076536682E-4</v>
      </c>
    </row>
    <row r="116" spans="2:11" x14ac:dyDescent="0.25">
      <c r="B116" s="165" t="s">
        <v>122</v>
      </c>
      <c r="C116" s="166">
        <v>262</v>
      </c>
      <c r="D116" s="166">
        <v>28</v>
      </c>
      <c r="E116" s="166">
        <v>272</v>
      </c>
      <c r="F116" s="166">
        <v>317</v>
      </c>
      <c r="G116" s="166">
        <v>292</v>
      </c>
      <c r="H116" s="166">
        <v>327</v>
      </c>
      <c r="I116" s="181">
        <f t="shared" si="46"/>
        <v>0.11986301369863006</v>
      </c>
      <c r="J116" s="184">
        <f t="shared" si="44"/>
        <v>35</v>
      </c>
      <c r="K116" s="167">
        <f t="shared" si="45"/>
        <v>3.8932696440456191E-4</v>
      </c>
    </row>
    <row r="117" spans="2:11" x14ac:dyDescent="0.25">
      <c r="B117" s="165" t="s">
        <v>131</v>
      </c>
      <c r="C117" s="166">
        <v>180</v>
      </c>
      <c r="D117" s="166">
        <v>9</v>
      </c>
      <c r="E117" s="166">
        <v>62</v>
      </c>
      <c r="F117" s="166">
        <v>116</v>
      </c>
      <c r="G117" s="166">
        <v>72</v>
      </c>
      <c r="H117" s="166">
        <v>69</v>
      </c>
      <c r="I117" s="181">
        <f t="shared" si="46"/>
        <v>-4.166666666666663E-2</v>
      </c>
      <c r="J117" s="184">
        <f t="shared" si="44"/>
        <v>-3</v>
      </c>
      <c r="K117" s="167">
        <f t="shared" si="45"/>
        <v>8.2151561296375447E-5</v>
      </c>
    </row>
    <row r="118" spans="2:11" x14ac:dyDescent="0.25">
      <c r="B118" s="165" t="s">
        <v>134</v>
      </c>
      <c r="C118" s="166">
        <v>383</v>
      </c>
      <c r="D118" s="166">
        <v>4</v>
      </c>
      <c r="E118" s="166">
        <v>80</v>
      </c>
      <c r="F118" s="166">
        <v>76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8.0960958958746826E-5</v>
      </c>
    </row>
    <row r="119" spans="2:11" x14ac:dyDescent="0.25">
      <c r="B119" s="170" t="s">
        <v>148</v>
      </c>
      <c r="C119" s="171">
        <f t="shared" ref="C119:H119" si="47">IFERROR(C111-SUM(C112:C118),"nd")</f>
        <v>3514</v>
      </c>
      <c r="D119" s="171">
        <f t="shared" si="47"/>
        <v>293</v>
      </c>
      <c r="E119" s="171">
        <f t="shared" si="47"/>
        <v>3219</v>
      </c>
      <c r="F119" s="171">
        <f t="shared" si="47"/>
        <v>3777</v>
      </c>
      <c r="G119" s="171">
        <f t="shared" si="47"/>
        <v>4629</v>
      </c>
      <c r="H119" s="171">
        <f t="shared" si="47"/>
        <v>4714</v>
      </c>
      <c r="I119" s="182">
        <f t="shared" si="46"/>
        <v>1.8362497299632796E-2</v>
      </c>
      <c r="J119" s="185">
        <f t="shared" si="44"/>
        <v>85</v>
      </c>
      <c r="K119" s="172">
        <f t="shared" si="45"/>
        <v>5.6124994195813601E-3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329</v>
      </c>
      <c r="D122" s="162" t="s">
        <v>329</v>
      </c>
      <c r="E122" s="162" t="s">
        <v>329</v>
      </c>
      <c r="F122" s="162" t="s">
        <v>329</v>
      </c>
      <c r="G122" s="162" t="s">
        <v>329</v>
      </c>
      <c r="H122" s="162" t="s">
        <v>329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329</v>
      </c>
      <c r="D123" s="166" t="s">
        <v>329</v>
      </c>
      <c r="E123" s="166" t="s">
        <v>329</v>
      </c>
      <c r="F123" s="166" t="s">
        <v>329</v>
      </c>
      <c r="G123" s="166" t="s">
        <v>329</v>
      </c>
      <c r="H123" s="166" t="s">
        <v>329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329</v>
      </c>
      <c r="D124" s="166" t="s">
        <v>329</v>
      </c>
      <c r="E124" s="166" t="s">
        <v>329</v>
      </c>
      <c r="F124" s="166" t="s">
        <v>329</v>
      </c>
      <c r="G124" s="166" t="s">
        <v>329</v>
      </c>
      <c r="H124" s="166" t="s">
        <v>329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329</v>
      </c>
      <c r="D125" s="162" t="s">
        <v>329</v>
      </c>
      <c r="E125" s="162" t="s">
        <v>329</v>
      </c>
      <c r="F125" s="162" t="s">
        <v>329</v>
      </c>
      <c r="G125" s="162" t="s">
        <v>329</v>
      </c>
      <c r="H125" s="162" t="s">
        <v>329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329</v>
      </c>
      <c r="D126" s="166" t="s">
        <v>329</v>
      </c>
      <c r="E126" s="166" t="s">
        <v>329</v>
      </c>
      <c r="F126" s="166" t="s">
        <v>329</v>
      </c>
      <c r="G126" s="166" t="s">
        <v>329</v>
      </c>
      <c r="H126" s="166" t="s">
        <v>329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329</v>
      </c>
      <c r="D127" s="166" t="s">
        <v>329</v>
      </c>
      <c r="E127" s="166" t="s">
        <v>329</v>
      </c>
      <c r="F127" s="166" t="s">
        <v>329</v>
      </c>
      <c r="G127" s="166" t="s">
        <v>329</v>
      </c>
      <c r="H127" s="166" t="s">
        <v>329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329</v>
      </c>
      <c r="D128" s="166" t="s">
        <v>329</v>
      </c>
      <c r="E128" s="166" t="s">
        <v>329</v>
      </c>
      <c r="F128" s="166" t="s">
        <v>329</v>
      </c>
      <c r="G128" s="166" t="s">
        <v>329</v>
      </c>
      <c r="H128" s="166" t="s">
        <v>329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329</v>
      </c>
      <c r="D129" s="166" t="s">
        <v>329</v>
      </c>
      <c r="E129" s="166" t="s">
        <v>329</v>
      </c>
      <c r="F129" s="166" t="s">
        <v>329</v>
      </c>
      <c r="G129" s="166" t="s">
        <v>329</v>
      </c>
      <c r="H129" s="166" t="s">
        <v>329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329</v>
      </c>
      <c r="D130" s="166" t="s">
        <v>329</v>
      </c>
      <c r="E130" s="166" t="s">
        <v>329</v>
      </c>
      <c r="F130" s="166" t="s">
        <v>329</v>
      </c>
      <c r="G130" s="166" t="s">
        <v>329</v>
      </c>
      <c r="H130" s="166" t="s">
        <v>329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329</v>
      </c>
      <c r="D131" s="166" t="s">
        <v>329</v>
      </c>
      <c r="E131" s="166" t="s">
        <v>329</v>
      </c>
      <c r="F131" s="166" t="s">
        <v>329</v>
      </c>
      <c r="G131" s="166" t="s">
        <v>329</v>
      </c>
      <c r="H131" s="166" t="s">
        <v>329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329</v>
      </c>
      <c r="D132" s="166" t="s">
        <v>329</v>
      </c>
      <c r="E132" s="166" t="s">
        <v>329</v>
      </c>
      <c r="F132" s="166" t="s">
        <v>329</v>
      </c>
      <c r="G132" s="166" t="s">
        <v>329</v>
      </c>
      <c r="H132" s="166" t="s">
        <v>329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14776</v>
      </c>
      <c r="D135" s="178">
        <f t="shared" si="53"/>
        <v>10595</v>
      </c>
      <c r="E135" s="178">
        <f t="shared" si="53"/>
        <v>29939</v>
      </c>
      <c r="F135" s="178">
        <f t="shared" si="53"/>
        <v>32291</v>
      </c>
      <c r="G135" s="178">
        <f t="shared" si="53"/>
        <v>33576</v>
      </c>
      <c r="H135" s="178">
        <f t="shared" si="53"/>
        <v>36561</v>
      </c>
      <c r="I135" s="179">
        <f>IFERROR(H135/G135-1,"-")</f>
        <v>8.8902787705503972E-2</v>
      </c>
      <c r="J135" s="178">
        <f>IFERROR(H135-G135,"-")</f>
        <v>2985</v>
      </c>
      <c r="K135" s="179">
        <f>IFERROR(H135/H$9,"-")</f>
        <v>4.3529612066040328E-2</v>
      </c>
    </row>
    <row r="136" spans="2:11" x14ac:dyDescent="0.25">
      <c r="B136" s="161" t="s">
        <v>100</v>
      </c>
      <c r="C136" s="162">
        <v>2023</v>
      </c>
      <c r="D136" s="162">
        <v>5200</v>
      </c>
      <c r="E136" s="162">
        <v>5798</v>
      </c>
      <c r="F136" s="162">
        <v>6408</v>
      </c>
      <c r="G136" s="162">
        <v>5620</v>
      </c>
      <c r="H136" s="162">
        <v>6784</v>
      </c>
      <c r="I136" s="180">
        <f>IFERROR(H136/G136-1,"-")</f>
        <v>0.20711743772241986</v>
      </c>
      <c r="J136" s="183">
        <f t="shared" ref="J136:J147" si="54">IFERROR(H136-G136,"-")</f>
        <v>1164</v>
      </c>
      <c r="K136" s="163">
        <f t="shared" ref="K136:K147" si="55">IFERROR(H136/H$9,"-")</f>
        <v>8.0770462584726244E-3</v>
      </c>
    </row>
    <row r="137" spans="2:11" x14ac:dyDescent="0.25">
      <c r="B137" s="165" t="s">
        <v>106</v>
      </c>
      <c r="C137" s="166">
        <v>1702</v>
      </c>
      <c r="D137" s="166">
        <v>3178</v>
      </c>
      <c r="E137" s="166">
        <v>4105</v>
      </c>
      <c r="F137" s="166">
        <v>4423</v>
      </c>
      <c r="G137" s="166">
        <v>4085</v>
      </c>
      <c r="H137" s="166">
        <v>4294</v>
      </c>
      <c r="I137" s="181">
        <f>IFERROR(H137/G137-1,"-")</f>
        <v>5.1162790697674376E-2</v>
      </c>
      <c r="J137" s="184">
        <f t="shared" si="54"/>
        <v>209</v>
      </c>
      <c r="K137" s="167">
        <f t="shared" si="55"/>
        <v>5.1124464377773357E-3</v>
      </c>
    </row>
    <row r="138" spans="2:11" x14ac:dyDescent="0.25">
      <c r="B138" s="165" t="s">
        <v>103</v>
      </c>
      <c r="C138" s="166">
        <v>321</v>
      </c>
      <c r="D138" s="166">
        <v>2022</v>
      </c>
      <c r="E138" s="166">
        <v>1693</v>
      </c>
      <c r="F138" s="166">
        <v>1985</v>
      </c>
      <c r="G138" s="166">
        <v>1535</v>
      </c>
      <c r="H138" s="166">
        <v>2490</v>
      </c>
      <c r="I138" s="181">
        <f>IFERROR(H138/G138-1,"-")</f>
        <v>0.62214983713355054</v>
      </c>
      <c r="J138" s="184">
        <f t="shared" si="54"/>
        <v>955</v>
      </c>
      <c r="K138" s="167">
        <f t="shared" si="55"/>
        <v>2.9645998206952878E-3</v>
      </c>
    </row>
    <row r="139" spans="2:11" x14ac:dyDescent="0.25">
      <c r="B139" s="161" t="s">
        <v>110</v>
      </c>
      <c r="C139" s="162">
        <v>12753</v>
      </c>
      <c r="D139" s="162">
        <v>5395</v>
      </c>
      <c r="E139" s="162">
        <v>24141</v>
      </c>
      <c r="F139" s="162">
        <v>25883</v>
      </c>
      <c r="G139" s="162">
        <v>27956</v>
      </c>
      <c r="H139" s="162">
        <v>29777</v>
      </c>
      <c r="I139" s="180">
        <f>IFERROR(H139/G139-1,"-")</f>
        <v>6.5138074116468658E-2</v>
      </c>
      <c r="J139" s="183">
        <f t="shared" si="54"/>
        <v>1821</v>
      </c>
      <c r="K139" s="163">
        <f t="shared" si="55"/>
        <v>3.5452565807567706E-2</v>
      </c>
    </row>
    <row r="140" spans="2:11" x14ac:dyDescent="0.25">
      <c r="B140" s="165" t="s">
        <v>113</v>
      </c>
      <c r="C140" s="166">
        <v>6201</v>
      </c>
      <c r="D140" s="166">
        <v>688</v>
      </c>
      <c r="E140" s="166">
        <v>9073</v>
      </c>
      <c r="F140" s="166">
        <v>10008</v>
      </c>
      <c r="G140" s="166">
        <v>12138</v>
      </c>
      <c r="H140" s="166">
        <v>13818</v>
      </c>
      <c r="I140" s="181">
        <f t="shared" ref="I140:I147" si="56">IFERROR(H140/G140-1,"-")</f>
        <v>0.1384083044982698</v>
      </c>
      <c r="J140" s="184">
        <f t="shared" si="54"/>
        <v>1680</v>
      </c>
      <c r="K140" s="167">
        <f t="shared" si="55"/>
        <v>1.6451743101352403E-2</v>
      </c>
    </row>
    <row r="141" spans="2:11" x14ac:dyDescent="0.25">
      <c r="B141" s="165" t="s">
        <v>116</v>
      </c>
      <c r="C141" s="166">
        <v>704</v>
      </c>
      <c r="D141" s="166">
        <v>439</v>
      </c>
      <c r="E141" s="166">
        <v>1956</v>
      </c>
      <c r="F141" s="166">
        <v>1594</v>
      </c>
      <c r="G141" s="166">
        <v>1751</v>
      </c>
      <c r="H141" s="166">
        <v>1777</v>
      </c>
      <c r="I141" s="181">
        <f t="shared" si="56"/>
        <v>1.484865790976575E-2</v>
      </c>
      <c r="J141" s="184">
        <f t="shared" si="54"/>
        <v>26</v>
      </c>
      <c r="K141" s="167">
        <f t="shared" si="55"/>
        <v>2.1157003539660751E-3</v>
      </c>
    </row>
    <row r="142" spans="2:11" x14ac:dyDescent="0.25">
      <c r="B142" s="165" t="s">
        <v>119</v>
      </c>
      <c r="C142" s="166">
        <v>507</v>
      </c>
      <c r="D142" s="166">
        <v>1223</v>
      </c>
      <c r="E142" s="166">
        <v>2669</v>
      </c>
      <c r="F142" s="166">
        <v>2925</v>
      </c>
      <c r="G142" s="166">
        <v>2651</v>
      </c>
      <c r="H142" s="166">
        <v>2853</v>
      </c>
      <c r="I142" s="181">
        <f t="shared" si="56"/>
        <v>7.6197661259902016E-2</v>
      </c>
      <c r="J142" s="184">
        <f t="shared" si="54"/>
        <v>202</v>
      </c>
      <c r="K142" s="167">
        <f t="shared" si="55"/>
        <v>3.3967884692544807E-3</v>
      </c>
    </row>
    <row r="143" spans="2:11" x14ac:dyDescent="0.25">
      <c r="B143" s="165" t="s">
        <v>126</v>
      </c>
      <c r="C143" s="166">
        <v>374</v>
      </c>
      <c r="D143" s="166">
        <v>155</v>
      </c>
      <c r="E143" s="166">
        <v>1263</v>
      </c>
      <c r="F143" s="166">
        <v>1071</v>
      </c>
      <c r="G143" s="166">
        <v>846</v>
      </c>
      <c r="H143" s="166">
        <v>948</v>
      </c>
      <c r="I143" s="181">
        <f t="shared" si="56"/>
        <v>0.12056737588652489</v>
      </c>
      <c r="J143" s="184">
        <f t="shared" si="54"/>
        <v>102</v>
      </c>
      <c r="K143" s="167">
        <f t="shared" si="55"/>
        <v>1.1286910160719409E-3</v>
      </c>
    </row>
    <row r="144" spans="2:11" x14ac:dyDescent="0.25">
      <c r="B144" s="165" t="s">
        <v>122</v>
      </c>
      <c r="C144" s="166">
        <v>198</v>
      </c>
      <c r="D144" s="166">
        <v>96</v>
      </c>
      <c r="E144" s="166">
        <v>588</v>
      </c>
      <c r="F144" s="166">
        <v>512</v>
      </c>
      <c r="G144" s="166">
        <v>520</v>
      </c>
      <c r="H144" s="166">
        <v>553</v>
      </c>
      <c r="I144" s="181">
        <f t="shared" si="56"/>
        <v>6.3461538461538458E-2</v>
      </c>
      <c r="J144" s="184">
        <f t="shared" si="54"/>
        <v>33</v>
      </c>
      <c r="K144" s="167">
        <f t="shared" si="55"/>
        <v>6.5840309270863223E-4</v>
      </c>
    </row>
    <row r="145" spans="2:11" x14ac:dyDescent="0.25">
      <c r="B145" s="165" t="s">
        <v>131</v>
      </c>
      <c r="C145" s="166">
        <v>380</v>
      </c>
      <c r="D145" s="166">
        <v>30</v>
      </c>
      <c r="E145" s="166">
        <v>234</v>
      </c>
      <c r="F145" s="166">
        <v>306</v>
      </c>
      <c r="G145" s="166">
        <v>194</v>
      </c>
      <c r="H145" s="166">
        <v>288</v>
      </c>
      <c r="I145" s="181">
        <f t="shared" si="56"/>
        <v>0.48453608247422686</v>
      </c>
      <c r="J145" s="184">
        <f t="shared" si="54"/>
        <v>94</v>
      </c>
      <c r="K145" s="167">
        <f t="shared" si="55"/>
        <v>3.4289347323704535E-4</v>
      </c>
    </row>
    <row r="146" spans="2:11" x14ac:dyDescent="0.25">
      <c r="B146" s="165" t="s">
        <v>134</v>
      </c>
      <c r="C146" s="166">
        <v>656</v>
      </c>
      <c r="D146" s="166">
        <v>10</v>
      </c>
      <c r="E146" s="166">
        <v>184</v>
      </c>
      <c r="F146" s="166">
        <v>312</v>
      </c>
      <c r="G146" s="166">
        <v>325</v>
      </c>
      <c r="H146" s="166">
        <v>301</v>
      </c>
      <c r="I146" s="181">
        <f t="shared" si="56"/>
        <v>-7.3846153846153895E-2</v>
      </c>
      <c r="J146" s="184">
        <f t="shared" si="54"/>
        <v>-24</v>
      </c>
      <c r="K146" s="167">
        <f t="shared" si="55"/>
        <v>3.5837130362621755E-4</v>
      </c>
    </row>
    <row r="147" spans="2:11" x14ac:dyDescent="0.25">
      <c r="B147" s="170" t="s">
        <v>148</v>
      </c>
      <c r="C147" s="171">
        <f t="shared" ref="C147:H147" si="57">IFERROR(C139-SUM(C140:C146),"nd")</f>
        <v>3733</v>
      </c>
      <c r="D147" s="171">
        <f t="shared" si="57"/>
        <v>2754</v>
      </c>
      <c r="E147" s="171">
        <f t="shared" si="57"/>
        <v>8174</v>
      </c>
      <c r="F147" s="171">
        <f t="shared" si="57"/>
        <v>9155</v>
      </c>
      <c r="G147" s="171">
        <f t="shared" si="57"/>
        <v>9531</v>
      </c>
      <c r="H147" s="171">
        <f t="shared" si="57"/>
        <v>9239</v>
      </c>
      <c r="I147" s="182">
        <f t="shared" si="56"/>
        <v>-3.0636869163781388E-2</v>
      </c>
      <c r="J147" s="185">
        <f t="shared" si="54"/>
        <v>-292</v>
      </c>
      <c r="K147" s="172">
        <f t="shared" si="55"/>
        <v>1.0999974997350909E-2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2020</v>
      </c>
      <c r="D149" s="178">
        <f t="shared" si="58"/>
        <v>887</v>
      </c>
      <c r="E149" s="178">
        <f t="shared" si="58"/>
        <v>9038</v>
      </c>
      <c r="F149" s="178">
        <f t="shared" si="58"/>
        <v>11940</v>
      </c>
      <c r="G149" s="178">
        <f t="shared" si="58"/>
        <v>34026</v>
      </c>
      <c r="H149" s="178">
        <f t="shared" si="58"/>
        <v>33613</v>
      </c>
      <c r="I149" s="179">
        <f>IFERROR(H149/G149-1,"-")</f>
        <v>-1.2137776994063376E-2</v>
      </c>
      <c r="J149" s="178">
        <f>IFERROR(H149-G149,"-")</f>
        <v>-413</v>
      </c>
      <c r="K149" s="179">
        <f>IFERROR(H149/H$9,"-")</f>
        <v>4.0019716374711127E-2</v>
      </c>
    </row>
    <row r="150" spans="2:11" x14ac:dyDescent="0.25">
      <c r="B150" s="161" t="s">
        <v>100</v>
      </c>
      <c r="C150" s="162">
        <v>368</v>
      </c>
      <c r="D150" s="162">
        <v>356</v>
      </c>
      <c r="E150" s="162">
        <v>1823</v>
      </c>
      <c r="F150" s="162">
        <v>3132</v>
      </c>
      <c r="G150" s="162">
        <v>4068</v>
      </c>
      <c r="H150" s="162">
        <v>4444</v>
      </c>
      <c r="I150" s="180">
        <f>IFERROR(H150/G150-1,"-")</f>
        <v>9.2428711897738491E-2</v>
      </c>
      <c r="J150" s="183">
        <f t="shared" ref="J150:J161" si="59">IFERROR(H150-G150,"-")</f>
        <v>376</v>
      </c>
      <c r="K150" s="163">
        <f t="shared" ref="K150:K161" si="60">IFERROR(H150/H$9,"-")</f>
        <v>5.2910367884216308E-3</v>
      </c>
    </row>
    <row r="151" spans="2:11" x14ac:dyDescent="0.25">
      <c r="B151" s="165" t="s">
        <v>106</v>
      </c>
      <c r="C151" s="166">
        <v>284</v>
      </c>
      <c r="D151" s="166">
        <v>108</v>
      </c>
      <c r="E151" s="166">
        <v>572</v>
      </c>
      <c r="F151" s="166">
        <v>1329</v>
      </c>
      <c r="G151" s="166">
        <v>2587</v>
      </c>
      <c r="H151" s="166">
        <v>2301</v>
      </c>
      <c r="I151" s="181">
        <f>IFERROR(H151/G151-1,"-")</f>
        <v>-0.11055276381909551</v>
      </c>
      <c r="J151" s="184">
        <f t="shared" si="59"/>
        <v>-286</v>
      </c>
      <c r="K151" s="167">
        <f t="shared" si="60"/>
        <v>2.7395759788834771E-3</v>
      </c>
    </row>
    <row r="152" spans="2:11" x14ac:dyDescent="0.25">
      <c r="B152" s="165" t="s">
        <v>103</v>
      </c>
      <c r="C152" s="166">
        <v>84</v>
      </c>
      <c r="D152" s="166">
        <v>248</v>
      </c>
      <c r="E152" s="166">
        <v>1251</v>
      </c>
      <c r="F152" s="166">
        <v>1803</v>
      </c>
      <c r="G152" s="166">
        <v>1481</v>
      </c>
      <c r="H152" s="166">
        <v>2143</v>
      </c>
      <c r="I152" s="181">
        <f>IFERROR(H152/G152-1,"-")</f>
        <v>0.4469952734638758</v>
      </c>
      <c r="J152" s="184">
        <f t="shared" si="59"/>
        <v>662</v>
      </c>
      <c r="K152" s="167">
        <f t="shared" si="60"/>
        <v>2.5514608095381533E-3</v>
      </c>
    </row>
    <row r="153" spans="2:11" x14ac:dyDescent="0.25">
      <c r="B153" s="161" t="s">
        <v>110</v>
      </c>
      <c r="C153" s="162">
        <v>1652</v>
      </c>
      <c r="D153" s="162">
        <v>531</v>
      </c>
      <c r="E153" s="162">
        <v>7215</v>
      </c>
      <c r="F153" s="162">
        <v>8808</v>
      </c>
      <c r="G153" s="162">
        <v>29958</v>
      </c>
      <c r="H153" s="162">
        <v>29169</v>
      </c>
      <c r="I153" s="180">
        <f>IFERROR(H153/G153-1,"-")</f>
        <v>-2.6336871620268321E-2</v>
      </c>
      <c r="J153" s="183">
        <f t="shared" si="59"/>
        <v>-789</v>
      </c>
      <c r="K153" s="163">
        <f t="shared" si="60"/>
        <v>3.4728679586289501E-2</v>
      </c>
    </row>
    <row r="154" spans="2:11" x14ac:dyDescent="0.25">
      <c r="B154" s="165" t="s">
        <v>113</v>
      </c>
      <c r="C154" s="166">
        <v>283</v>
      </c>
      <c r="D154" s="166">
        <v>33</v>
      </c>
      <c r="E154" s="166">
        <v>2517</v>
      </c>
      <c r="F154" s="166">
        <v>1804</v>
      </c>
      <c r="G154" s="166">
        <v>19206</v>
      </c>
      <c r="H154" s="166">
        <v>18975</v>
      </c>
      <c r="I154" s="181">
        <f t="shared" ref="I154:I161" si="61">IFERROR(H154/G154-1,"-")</f>
        <v>-1.2027491408934665E-2</v>
      </c>
      <c r="J154" s="184">
        <f t="shared" si="59"/>
        <v>-231</v>
      </c>
      <c r="K154" s="167">
        <f t="shared" si="60"/>
        <v>2.2591679356503247E-2</v>
      </c>
    </row>
    <row r="155" spans="2:11" x14ac:dyDescent="0.25">
      <c r="B155" s="165" t="s">
        <v>116</v>
      </c>
      <c r="C155" s="166">
        <v>430</v>
      </c>
      <c r="D155" s="166">
        <v>145</v>
      </c>
      <c r="E155" s="166">
        <v>1301</v>
      </c>
      <c r="F155" s="166">
        <v>1886</v>
      </c>
      <c r="G155" s="166">
        <v>2320</v>
      </c>
      <c r="H155" s="166">
        <v>1804</v>
      </c>
      <c r="I155" s="181">
        <f t="shared" si="61"/>
        <v>-0.22241379310344822</v>
      </c>
      <c r="J155" s="184">
        <f t="shared" si="59"/>
        <v>-516</v>
      </c>
      <c r="K155" s="167">
        <f t="shared" si="60"/>
        <v>2.1478466170820479E-3</v>
      </c>
    </row>
    <row r="156" spans="2:11" x14ac:dyDescent="0.25">
      <c r="B156" s="165" t="s">
        <v>119</v>
      </c>
      <c r="C156" s="166">
        <v>61</v>
      </c>
      <c r="D156" s="166">
        <v>86</v>
      </c>
      <c r="E156" s="166">
        <v>355</v>
      </c>
      <c r="F156" s="166">
        <v>975</v>
      </c>
      <c r="G156" s="166">
        <v>894</v>
      </c>
      <c r="H156" s="166">
        <v>985</v>
      </c>
      <c r="I156" s="181">
        <f t="shared" si="61"/>
        <v>0.10178970917225949</v>
      </c>
      <c r="J156" s="184">
        <f t="shared" si="59"/>
        <v>91</v>
      </c>
      <c r="K156" s="167">
        <f t="shared" si="60"/>
        <v>1.1727433025642002E-3</v>
      </c>
    </row>
    <row r="157" spans="2:11" x14ac:dyDescent="0.25">
      <c r="B157" s="165" t="s">
        <v>126</v>
      </c>
      <c r="C157" s="166">
        <v>30</v>
      </c>
      <c r="D157" s="166">
        <v>17</v>
      </c>
      <c r="E157" s="166">
        <v>884</v>
      </c>
      <c r="F157" s="166">
        <v>625</v>
      </c>
      <c r="G157" s="166">
        <v>1711</v>
      </c>
      <c r="H157" s="166">
        <v>2176</v>
      </c>
      <c r="I157" s="181">
        <f t="shared" si="61"/>
        <v>0.2717708942139101</v>
      </c>
      <c r="J157" s="184">
        <f t="shared" si="59"/>
        <v>465</v>
      </c>
      <c r="K157" s="167">
        <f t="shared" si="60"/>
        <v>2.5907506866798984E-3</v>
      </c>
    </row>
    <row r="158" spans="2:11" x14ac:dyDescent="0.25">
      <c r="B158" s="165" t="s">
        <v>122</v>
      </c>
      <c r="C158" s="166">
        <v>38</v>
      </c>
      <c r="D158" s="166">
        <v>30</v>
      </c>
      <c r="E158" s="166">
        <v>236</v>
      </c>
      <c r="F158" s="166">
        <v>433</v>
      </c>
      <c r="G158" s="166">
        <v>407</v>
      </c>
      <c r="H158" s="166">
        <v>92</v>
      </c>
      <c r="I158" s="181">
        <f t="shared" si="61"/>
        <v>-0.77395577395577397</v>
      </c>
      <c r="J158" s="184">
        <f t="shared" si="59"/>
        <v>-315</v>
      </c>
      <c r="K158" s="167">
        <f t="shared" si="60"/>
        <v>1.0953541506183393E-4</v>
      </c>
    </row>
    <row r="159" spans="2:11" x14ac:dyDescent="0.25">
      <c r="B159" s="165" t="s">
        <v>131</v>
      </c>
      <c r="C159" s="166">
        <v>152</v>
      </c>
      <c r="D159" s="166">
        <v>1</v>
      </c>
      <c r="E159" s="166">
        <v>180</v>
      </c>
      <c r="F159" s="166">
        <v>184</v>
      </c>
      <c r="G159" s="166">
        <v>596</v>
      </c>
      <c r="H159" s="166">
        <v>813</v>
      </c>
      <c r="I159" s="181">
        <f t="shared" si="61"/>
        <v>0.36409395973154357</v>
      </c>
      <c r="J159" s="184">
        <f t="shared" si="59"/>
        <v>217</v>
      </c>
      <c r="K159" s="167">
        <f t="shared" si="60"/>
        <v>9.6795970049207592E-4</v>
      </c>
    </row>
    <row r="160" spans="2:11" x14ac:dyDescent="0.25">
      <c r="B160" s="165" t="s">
        <v>134</v>
      </c>
      <c r="C160" s="166">
        <v>158</v>
      </c>
      <c r="D160" s="166">
        <v>0</v>
      </c>
      <c r="E160" s="166">
        <v>152</v>
      </c>
      <c r="F160" s="166">
        <v>67</v>
      </c>
      <c r="G160" s="166">
        <v>1546</v>
      </c>
      <c r="H160" s="166">
        <v>1482</v>
      </c>
      <c r="I160" s="181">
        <f t="shared" si="61"/>
        <v>-4.1397153945666232E-2</v>
      </c>
      <c r="J160" s="184">
        <f t="shared" si="59"/>
        <v>-64</v>
      </c>
      <c r="K160" s="167">
        <f t="shared" si="60"/>
        <v>1.7644726643656291E-3</v>
      </c>
    </row>
    <row r="161" spans="2:11" x14ac:dyDescent="0.25">
      <c r="B161" s="170" t="s">
        <v>148</v>
      </c>
      <c r="C161" s="171">
        <f t="shared" ref="C161:H161" si="62">IFERROR(C153-SUM(C154:C160),"nd")</f>
        <v>500</v>
      </c>
      <c r="D161" s="171">
        <f t="shared" si="62"/>
        <v>219</v>
      </c>
      <c r="E161" s="171">
        <f t="shared" si="62"/>
        <v>1590</v>
      </c>
      <c r="F161" s="171">
        <f t="shared" si="62"/>
        <v>2834</v>
      </c>
      <c r="G161" s="171">
        <f t="shared" si="62"/>
        <v>3278</v>
      </c>
      <c r="H161" s="171">
        <f t="shared" si="62"/>
        <v>2842</v>
      </c>
      <c r="I161" s="182">
        <f t="shared" si="61"/>
        <v>-0.13300793166564984</v>
      </c>
      <c r="J161" s="185">
        <f t="shared" si="59"/>
        <v>-436</v>
      </c>
      <c r="K161" s="172">
        <f t="shared" si="60"/>
        <v>3.3836918435405654E-3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15319-38BE-4BE5-8FD3-C24C9597854A}">
  <sheetPr>
    <tabColor theme="7" tint="0.79998168889431442"/>
    <pageSetUpPr fitToPage="1"/>
  </sheetPr>
  <dimension ref="A1:Y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269</v>
      </c>
      <c r="D6" s="174" t="s">
        <v>270</v>
      </c>
      <c r="E6" s="174" t="s">
        <v>271</v>
      </c>
      <c r="F6" s="174" t="s">
        <v>272</v>
      </c>
      <c r="G6" s="174" t="s">
        <v>273</v>
      </c>
      <c r="H6" s="174" t="s">
        <v>274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269</v>
      </c>
      <c r="L6" s="174" t="s">
        <v>270</v>
      </c>
      <c r="M6" s="174" t="s">
        <v>271</v>
      </c>
      <c r="N6" s="174" t="s">
        <v>272</v>
      </c>
      <c r="O6" s="174" t="s">
        <v>273</v>
      </c>
      <c r="P6" s="174" t="s">
        <v>274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269</v>
      </c>
      <c r="T6" s="174" t="s">
        <v>271</v>
      </c>
      <c r="U6" s="174" t="s">
        <v>272</v>
      </c>
      <c r="V6" s="174" t="s">
        <v>273</v>
      </c>
      <c r="W6" s="174" t="s">
        <v>274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187805</v>
      </c>
      <c r="D8" s="178">
        <f t="shared" si="0"/>
        <v>144124</v>
      </c>
      <c r="E8" s="178">
        <f t="shared" si="0"/>
        <v>434698</v>
      </c>
      <c r="F8" s="178">
        <f t="shared" si="0"/>
        <v>487763</v>
      </c>
      <c r="G8" s="178">
        <f t="shared" si="0"/>
        <v>504001</v>
      </c>
      <c r="H8" s="178">
        <f t="shared" si="0"/>
        <v>502035</v>
      </c>
      <c r="I8" s="179">
        <f>IFERROR(H8/G8-1,"-")</f>
        <v>-3.9007859111390708E-3</v>
      </c>
      <c r="J8" s="179">
        <f t="shared" ref="J8:J20" si="1">H8/H$8</f>
        <v>1</v>
      </c>
      <c r="K8" s="178">
        <f t="shared" ref="K8:P8" si="2">K9+K12</f>
        <v>727101</v>
      </c>
      <c r="L8" s="178">
        <f t="shared" si="2"/>
        <v>664620</v>
      </c>
      <c r="M8" s="178">
        <f t="shared" si="2"/>
        <v>2023705</v>
      </c>
      <c r="N8" s="178">
        <f t="shared" si="2"/>
        <v>2210182</v>
      </c>
      <c r="O8" s="178">
        <f t="shared" si="2"/>
        <v>2353453</v>
      </c>
      <c r="P8" s="178">
        <f t="shared" si="2"/>
        <v>2294310</v>
      </c>
      <c r="Q8" s="179">
        <f>IFERROR(P8/O8-1,"-")</f>
        <v>-2.5130308529637047E-2</v>
      </c>
      <c r="R8" s="179">
        <f t="shared" ref="R8:R20" si="3">P8/P$8</f>
        <v>1</v>
      </c>
      <c r="S8" s="178">
        <f>S9+S12</f>
        <v>914906</v>
      </c>
      <c r="T8" s="178">
        <f>T9+T12</f>
        <v>2458403</v>
      </c>
      <c r="U8" s="178">
        <f>U9+U12</f>
        <v>2697945</v>
      </c>
      <c r="V8" s="178">
        <f>V9+V12</f>
        <v>2857454</v>
      </c>
      <c r="W8" s="178">
        <f>W9+W12</f>
        <v>2796345</v>
      </c>
      <c r="X8" s="179">
        <f>IFERROR(W8/V8-1,"-")</f>
        <v>-2.1385821084083934E-2</v>
      </c>
      <c r="Y8" s="179">
        <f>W8/W$8</f>
        <v>1</v>
      </c>
    </row>
    <row r="9" spans="1:25" x14ac:dyDescent="0.25">
      <c r="A9" s="1"/>
      <c r="B9" s="161" t="s">
        <v>100</v>
      </c>
      <c r="C9" s="162">
        <v>50690</v>
      </c>
      <c r="D9" s="162">
        <v>70712</v>
      </c>
      <c r="E9" s="162">
        <v>118517</v>
      </c>
      <c r="F9" s="162">
        <v>142720</v>
      </c>
      <c r="G9" s="162">
        <v>147791</v>
      </c>
      <c r="H9" s="162">
        <v>138099</v>
      </c>
      <c r="I9" s="163">
        <f>IFERROR(H9/G9-1,"-")</f>
        <v>-6.557909480279589E-2</v>
      </c>
      <c r="J9" s="163">
        <f t="shared" si="1"/>
        <v>0.27507843078669814</v>
      </c>
      <c r="K9" s="162">
        <v>181301</v>
      </c>
      <c r="L9" s="162">
        <v>342470</v>
      </c>
      <c r="M9" s="162">
        <v>473617</v>
      </c>
      <c r="N9" s="162">
        <v>470171</v>
      </c>
      <c r="O9" s="162">
        <v>462610</v>
      </c>
      <c r="P9" s="162">
        <v>467652</v>
      </c>
      <c r="Q9" s="163">
        <f>IFERROR(P9/O9-1,"-")</f>
        <v>1.0899029420029738E-2</v>
      </c>
      <c r="R9" s="163">
        <f t="shared" si="3"/>
        <v>0.20383121722870928</v>
      </c>
      <c r="S9" s="162">
        <v>231991</v>
      </c>
      <c r="T9" s="162">
        <v>592134</v>
      </c>
      <c r="U9" s="162">
        <v>612891</v>
      </c>
      <c r="V9" s="162">
        <v>610401</v>
      </c>
      <c r="W9" s="162">
        <v>605751</v>
      </c>
      <c r="X9" s="163">
        <f>IFERROR(W9/V9-1,"-")</f>
        <v>-7.6179429588090208E-3</v>
      </c>
      <c r="Y9" s="163">
        <f>W9/W$8</f>
        <v>0.21662241247056424</v>
      </c>
    </row>
    <row r="10" spans="1:25" x14ac:dyDescent="0.25">
      <c r="A10" s="164"/>
      <c r="B10" s="165" t="s">
        <v>106</v>
      </c>
      <c r="C10" s="166">
        <v>23702</v>
      </c>
      <c r="D10" s="166">
        <v>47575</v>
      </c>
      <c r="E10" s="166">
        <v>68793</v>
      </c>
      <c r="F10" s="166">
        <v>80528</v>
      </c>
      <c r="G10" s="166">
        <v>83515</v>
      </c>
      <c r="H10" s="166">
        <v>73200</v>
      </c>
      <c r="I10" s="167">
        <f>IFERROR(H10/G10-1,"-")</f>
        <v>-0.12351074657247196</v>
      </c>
      <c r="J10" s="167">
        <f t="shared" si="1"/>
        <v>0.14580656727120619</v>
      </c>
      <c r="K10" s="166">
        <v>61570</v>
      </c>
      <c r="L10" s="166">
        <v>165107</v>
      </c>
      <c r="M10" s="166">
        <v>167159</v>
      </c>
      <c r="N10" s="166">
        <v>157074</v>
      </c>
      <c r="O10" s="166">
        <v>151401</v>
      </c>
      <c r="P10" s="166">
        <v>156550</v>
      </c>
      <c r="Q10" s="167">
        <f>IFERROR(P10/O10-1,"-")</f>
        <v>3.4009022397474276E-2</v>
      </c>
      <c r="R10" s="167">
        <f t="shared" si="3"/>
        <v>6.8234022429401436E-2</v>
      </c>
      <c r="S10" s="166">
        <v>85272</v>
      </c>
      <c r="T10" s="166">
        <v>235952</v>
      </c>
      <c r="U10" s="166">
        <v>237602</v>
      </c>
      <c r="V10" s="166">
        <v>234916</v>
      </c>
      <c r="W10" s="166">
        <v>229750</v>
      </c>
      <c r="X10" s="167">
        <f>IFERROR(W10/V10-1,"-")</f>
        <v>-2.1990839278720919E-2</v>
      </c>
      <c r="Y10" s="167">
        <f>W10/W$8</f>
        <v>8.2160820642660323E-2</v>
      </c>
    </row>
    <row r="11" spans="1:25" x14ac:dyDescent="0.25">
      <c r="A11" s="164"/>
      <c r="B11" s="165" t="s">
        <v>103</v>
      </c>
      <c r="C11" s="166">
        <v>26988</v>
      </c>
      <c r="D11" s="166">
        <v>23137</v>
      </c>
      <c r="E11" s="166">
        <v>49724</v>
      </c>
      <c r="F11" s="166">
        <v>62192</v>
      </c>
      <c r="G11" s="166">
        <v>64276</v>
      </c>
      <c r="H11" s="166">
        <v>64899</v>
      </c>
      <c r="I11" s="167">
        <f>IFERROR(H11/G11-1,"-")</f>
        <v>9.6925757670047741E-3</v>
      </c>
      <c r="J11" s="167">
        <f t="shared" si="1"/>
        <v>0.12927186351549194</v>
      </c>
      <c r="K11" s="166">
        <v>119731</v>
      </c>
      <c r="L11" s="166">
        <v>177363</v>
      </c>
      <c r="M11" s="166">
        <v>306458</v>
      </c>
      <c r="N11" s="166">
        <v>313097</v>
      </c>
      <c r="O11" s="166">
        <v>311209</v>
      </c>
      <c r="P11" s="166">
        <v>311102</v>
      </c>
      <c r="Q11" s="167">
        <f>IFERROR(P11/O11-1,"-")</f>
        <v>-3.4382039079849935E-4</v>
      </c>
      <c r="R11" s="167">
        <f t="shared" si="3"/>
        <v>0.13559719479930785</v>
      </c>
      <c r="S11" s="166">
        <v>146719</v>
      </c>
      <c r="T11" s="166">
        <v>356182</v>
      </c>
      <c r="U11" s="166">
        <v>375289</v>
      </c>
      <c r="V11" s="166">
        <v>375485</v>
      </c>
      <c r="W11" s="166">
        <v>376001</v>
      </c>
      <c r="X11" s="167">
        <f>IFERROR(W11/V11-1,"-")</f>
        <v>1.3742226720108164E-3</v>
      </c>
      <c r="Y11" s="167">
        <f>W11/W$8</f>
        <v>0.13446159182790393</v>
      </c>
    </row>
    <row r="12" spans="1:25" x14ac:dyDescent="0.25">
      <c r="A12" s="1"/>
      <c r="B12" s="161" t="s">
        <v>110</v>
      </c>
      <c r="C12" s="162">
        <v>137115</v>
      </c>
      <c r="D12" s="162">
        <v>73412</v>
      </c>
      <c r="E12" s="162">
        <v>316181</v>
      </c>
      <c r="F12" s="162">
        <v>345043</v>
      </c>
      <c r="G12" s="162">
        <v>356210</v>
      </c>
      <c r="H12" s="162">
        <v>363936</v>
      </c>
      <c r="I12" s="163">
        <f>IFERROR(H12/G12-1,"-")</f>
        <v>2.1689452850846447E-2</v>
      </c>
      <c r="J12" s="163">
        <f t="shared" si="1"/>
        <v>0.72492156921330186</v>
      </c>
      <c r="K12" s="162">
        <v>545800</v>
      </c>
      <c r="L12" s="162">
        <v>322150</v>
      </c>
      <c r="M12" s="162">
        <v>1550088</v>
      </c>
      <c r="N12" s="162">
        <v>1740011</v>
      </c>
      <c r="O12" s="162">
        <v>1890843</v>
      </c>
      <c r="P12" s="162">
        <v>1826658</v>
      </c>
      <c r="Q12" s="163">
        <f>IFERROR(P12/O12-1,"-")</f>
        <v>-3.3945176833824919E-2</v>
      </c>
      <c r="R12" s="163">
        <f t="shared" si="3"/>
        <v>0.79616878277129066</v>
      </c>
      <c r="S12" s="162">
        <v>682915</v>
      </c>
      <c r="T12" s="162">
        <v>1866269</v>
      </c>
      <c r="U12" s="162">
        <v>2085054</v>
      </c>
      <c r="V12" s="162">
        <v>2247053</v>
      </c>
      <c r="W12" s="162">
        <v>2190594</v>
      </c>
      <c r="X12" s="163">
        <f>IFERROR(W12/V12-1,"-")</f>
        <v>-2.5125798100890329E-2</v>
      </c>
      <c r="Y12" s="163">
        <f>W12/W$8</f>
        <v>0.78337758752943576</v>
      </c>
    </row>
    <row r="13" spans="1:25" s="58" customFormat="1" x14ac:dyDescent="0.25">
      <c r="B13" s="165" t="s">
        <v>113</v>
      </c>
      <c r="C13" s="166">
        <v>44984</v>
      </c>
      <c r="D13" s="166">
        <v>9966</v>
      </c>
      <c r="E13" s="166">
        <v>118170</v>
      </c>
      <c r="F13" s="166">
        <v>135988</v>
      </c>
      <c r="G13" s="166">
        <v>135724</v>
      </c>
      <c r="H13" s="166">
        <v>133918</v>
      </c>
      <c r="I13" s="167">
        <f t="shared" ref="I13:I20" si="4">IFERROR(H13/G13-1,"-")</f>
        <v>-1.3306415961804818E-2</v>
      </c>
      <c r="J13" s="167">
        <f t="shared" si="1"/>
        <v>0.26675032617247801</v>
      </c>
      <c r="K13" s="166">
        <v>215181</v>
      </c>
      <c r="L13" s="166">
        <v>47440</v>
      </c>
      <c r="M13" s="166">
        <v>736787</v>
      </c>
      <c r="N13" s="166">
        <v>815412</v>
      </c>
      <c r="O13" s="166">
        <v>884121</v>
      </c>
      <c r="P13" s="166">
        <v>866877</v>
      </c>
      <c r="Q13" s="167">
        <f t="shared" ref="Q13:Q20" si="5">IFERROR(P13/O13-1,"-")</f>
        <v>-1.9504117649054797E-2</v>
      </c>
      <c r="R13" s="167">
        <f t="shared" si="3"/>
        <v>0.37783778129372231</v>
      </c>
      <c r="S13" s="166">
        <v>260165</v>
      </c>
      <c r="T13" s="166">
        <v>854957</v>
      </c>
      <c r="U13" s="166">
        <v>951400</v>
      </c>
      <c r="V13" s="166">
        <v>1019845</v>
      </c>
      <c r="W13" s="166">
        <v>1000795</v>
      </c>
      <c r="X13" s="167">
        <f t="shared" ref="X13:X20" si="6">IFERROR(W13/V13-1,"-")</f>
        <v>-1.867930911069815E-2</v>
      </c>
      <c r="Y13" s="167">
        <f t="shared" ref="Y13:Y20" si="7">W13/W$8</f>
        <v>0.3578939651580903</v>
      </c>
    </row>
    <row r="14" spans="1:25" s="58" customFormat="1" x14ac:dyDescent="0.25">
      <c r="B14" s="165" t="s">
        <v>116</v>
      </c>
      <c r="C14" s="166">
        <v>20899</v>
      </c>
      <c r="D14" s="166">
        <v>13706</v>
      </c>
      <c r="E14" s="166">
        <v>39715</v>
      </c>
      <c r="F14" s="166">
        <v>46303</v>
      </c>
      <c r="G14" s="166">
        <v>47393</v>
      </c>
      <c r="H14" s="166">
        <v>48973</v>
      </c>
      <c r="I14" s="167">
        <f t="shared" si="4"/>
        <v>3.3338256704576574E-2</v>
      </c>
      <c r="J14" s="167">
        <f t="shared" si="1"/>
        <v>9.7548975669027066E-2</v>
      </c>
      <c r="K14" s="166">
        <v>80698</v>
      </c>
      <c r="L14" s="166">
        <v>50947</v>
      </c>
      <c r="M14" s="166">
        <v>168951</v>
      </c>
      <c r="N14" s="166">
        <v>194640</v>
      </c>
      <c r="O14" s="166">
        <v>203324</v>
      </c>
      <c r="P14" s="166">
        <v>194241</v>
      </c>
      <c r="Q14" s="167">
        <f t="shared" si="5"/>
        <v>-4.4672542346206101E-2</v>
      </c>
      <c r="R14" s="167">
        <f t="shared" si="3"/>
        <v>8.4662055258443711E-2</v>
      </c>
      <c r="S14" s="166">
        <v>101597</v>
      </c>
      <c r="T14" s="166">
        <v>208666</v>
      </c>
      <c r="U14" s="166">
        <v>240943</v>
      </c>
      <c r="V14" s="166">
        <v>250717</v>
      </c>
      <c r="W14" s="166">
        <v>243214</v>
      </c>
      <c r="X14" s="167">
        <f t="shared" si="6"/>
        <v>-2.9926171739451224E-2</v>
      </c>
      <c r="Y14" s="167">
        <f t="shared" si="7"/>
        <v>8.6975677178602787E-2</v>
      </c>
    </row>
    <row r="15" spans="1:25" x14ac:dyDescent="0.25">
      <c r="A15" s="1"/>
      <c r="B15" s="165" t="s">
        <v>119</v>
      </c>
      <c r="C15" s="166">
        <v>8852</v>
      </c>
      <c r="D15" s="166">
        <v>11593</v>
      </c>
      <c r="E15" s="166">
        <v>21048</v>
      </c>
      <c r="F15" s="166">
        <v>23656</v>
      </c>
      <c r="G15" s="166">
        <v>22645</v>
      </c>
      <c r="H15" s="166">
        <v>23940</v>
      </c>
      <c r="I15" s="167">
        <f t="shared" si="4"/>
        <v>5.7187017001545604E-2</v>
      </c>
      <c r="J15" s="167">
        <f t="shared" si="1"/>
        <v>4.7685918312468253E-2</v>
      </c>
      <c r="K15" s="166">
        <v>28834</v>
      </c>
      <c r="L15" s="166">
        <v>45401</v>
      </c>
      <c r="M15" s="166">
        <v>87615</v>
      </c>
      <c r="N15" s="166">
        <v>96065</v>
      </c>
      <c r="O15" s="166">
        <v>109582</v>
      </c>
      <c r="P15" s="166">
        <v>101425</v>
      </c>
      <c r="Q15" s="167">
        <f t="shared" si="5"/>
        <v>-7.4437407603438532E-2</v>
      </c>
      <c r="R15" s="167">
        <f t="shared" si="3"/>
        <v>4.4207190832973746E-2</v>
      </c>
      <c r="S15" s="166">
        <v>37686</v>
      </c>
      <c r="T15" s="166">
        <v>108663</v>
      </c>
      <c r="U15" s="166">
        <v>119721</v>
      </c>
      <c r="V15" s="166">
        <v>132227</v>
      </c>
      <c r="W15" s="166">
        <v>125365</v>
      </c>
      <c r="X15" s="167">
        <f t="shared" si="6"/>
        <v>-5.1895603772300625E-2</v>
      </c>
      <c r="Y15" s="167">
        <f t="shared" si="7"/>
        <v>4.4831735712152827E-2</v>
      </c>
    </row>
    <row r="16" spans="1:25" x14ac:dyDescent="0.25">
      <c r="A16" s="1"/>
      <c r="B16" s="165" t="s">
        <v>126</v>
      </c>
      <c r="C16" s="166">
        <v>4097</v>
      </c>
      <c r="D16" s="166">
        <v>1519</v>
      </c>
      <c r="E16" s="166">
        <v>13017</v>
      </c>
      <c r="F16" s="166">
        <v>9234</v>
      </c>
      <c r="G16" s="166">
        <v>9058</v>
      </c>
      <c r="H16" s="166">
        <v>8785</v>
      </c>
      <c r="I16" s="167">
        <f t="shared" si="4"/>
        <v>-3.0139103554868596E-2</v>
      </c>
      <c r="J16" s="167">
        <f t="shared" si="1"/>
        <v>1.7498779965540251E-2</v>
      </c>
      <c r="K16" s="166">
        <v>20899</v>
      </c>
      <c r="L16" s="166">
        <v>19723</v>
      </c>
      <c r="M16" s="166">
        <v>72972</v>
      </c>
      <c r="N16" s="166">
        <v>68048</v>
      </c>
      <c r="O16" s="166">
        <v>76130</v>
      </c>
      <c r="P16" s="166">
        <v>70430</v>
      </c>
      <c r="Q16" s="167">
        <f t="shared" si="5"/>
        <v>-7.4871929594115372E-2</v>
      </c>
      <c r="R16" s="167">
        <f t="shared" si="3"/>
        <v>3.0697682527644477E-2</v>
      </c>
      <c r="S16" s="166">
        <v>24996</v>
      </c>
      <c r="T16" s="166">
        <v>85989</v>
      </c>
      <c r="U16" s="166">
        <v>77282</v>
      </c>
      <c r="V16" s="166">
        <v>85188</v>
      </c>
      <c r="W16" s="166">
        <v>79215</v>
      </c>
      <c r="X16" s="167">
        <f t="shared" si="6"/>
        <v>-7.0115509226651662E-2</v>
      </c>
      <c r="Y16" s="167">
        <f t="shared" si="7"/>
        <v>2.8328049650525954E-2</v>
      </c>
    </row>
    <row r="17" spans="1:25" x14ac:dyDescent="0.25">
      <c r="A17" s="58"/>
      <c r="B17" s="165" t="s">
        <v>122</v>
      </c>
      <c r="C17" s="166">
        <v>3565</v>
      </c>
      <c r="D17" s="166">
        <v>2233</v>
      </c>
      <c r="E17" s="166">
        <v>6609</v>
      </c>
      <c r="F17" s="166">
        <v>6461</v>
      </c>
      <c r="G17" s="166">
        <v>6228</v>
      </c>
      <c r="H17" s="166">
        <v>6353</v>
      </c>
      <c r="I17" s="167">
        <f t="shared" si="4"/>
        <v>2.00706486833655E-2</v>
      </c>
      <c r="J17" s="167">
        <f t="shared" si="1"/>
        <v>1.2654496200464112E-2</v>
      </c>
      <c r="K17" s="166">
        <v>31172</v>
      </c>
      <c r="L17" s="166">
        <v>26775</v>
      </c>
      <c r="M17" s="166">
        <v>78974</v>
      </c>
      <c r="N17" s="166">
        <v>80899</v>
      </c>
      <c r="O17" s="166">
        <v>86467</v>
      </c>
      <c r="P17" s="166">
        <v>77325</v>
      </c>
      <c r="Q17" s="167">
        <f t="shared" si="5"/>
        <v>-0.10572819688436053</v>
      </c>
      <c r="R17" s="167">
        <f t="shared" si="3"/>
        <v>3.370294336859448E-2</v>
      </c>
      <c r="S17" s="166">
        <v>34737</v>
      </c>
      <c r="T17" s="166">
        <v>85583</v>
      </c>
      <c r="U17" s="166">
        <v>87360</v>
      </c>
      <c r="V17" s="166">
        <v>92695</v>
      </c>
      <c r="W17" s="166">
        <v>83678</v>
      </c>
      <c r="X17" s="167">
        <f t="shared" si="6"/>
        <v>-9.7276012729920702E-2</v>
      </c>
      <c r="Y17" s="167">
        <f t="shared" si="7"/>
        <v>2.9924061587536587E-2</v>
      </c>
    </row>
    <row r="18" spans="1:25" x14ac:dyDescent="0.25">
      <c r="A18" s="58"/>
      <c r="B18" s="165" t="s">
        <v>131</v>
      </c>
      <c r="C18" s="166">
        <v>3283</v>
      </c>
      <c r="D18" s="166">
        <v>231</v>
      </c>
      <c r="E18" s="166">
        <v>3765</v>
      </c>
      <c r="F18" s="166">
        <v>4377</v>
      </c>
      <c r="G18" s="166">
        <v>3446</v>
      </c>
      <c r="H18" s="166">
        <v>3509</v>
      </c>
      <c r="I18" s="167">
        <f t="shared" si="4"/>
        <v>1.8282066163668009E-2</v>
      </c>
      <c r="J18" s="167">
        <f t="shared" si="1"/>
        <v>6.9895525212385588E-3</v>
      </c>
      <c r="K18" s="166">
        <v>14777</v>
      </c>
      <c r="L18" s="166">
        <v>1361</v>
      </c>
      <c r="M18" s="166">
        <v>20097</v>
      </c>
      <c r="N18" s="166">
        <v>25562</v>
      </c>
      <c r="O18" s="166">
        <v>23629</v>
      </c>
      <c r="P18" s="166">
        <v>22367</v>
      </c>
      <c r="Q18" s="167">
        <f t="shared" si="5"/>
        <v>-5.3408946633374255E-2</v>
      </c>
      <c r="R18" s="167">
        <f t="shared" si="3"/>
        <v>9.7489005409033651E-3</v>
      </c>
      <c r="S18" s="166">
        <v>18060</v>
      </c>
      <c r="T18" s="166">
        <v>23862</v>
      </c>
      <c r="U18" s="166">
        <v>29939</v>
      </c>
      <c r="V18" s="166">
        <v>27075</v>
      </c>
      <c r="W18" s="166">
        <v>25876</v>
      </c>
      <c r="X18" s="167">
        <f t="shared" si="6"/>
        <v>-4.4284395198522675E-2</v>
      </c>
      <c r="Y18" s="167">
        <f t="shared" si="7"/>
        <v>9.2535077038062193E-3</v>
      </c>
    </row>
    <row r="19" spans="1:25" x14ac:dyDescent="0.25">
      <c r="A19" s="58"/>
      <c r="B19" s="165" t="s">
        <v>134</v>
      </c>
      <c r="C19" s="166">
        <v>3304</v>
      </c>
      <c r="D19" s="166">
        <v>270</v>
      </c>
      <c r="E19" s="166">
        <v>2062</v>
      </c>
      <c r="F19" s="166">
        <v>2555</v>
      </c>
      <c r="G19" s="166">
        <v>2089</v>
      </c>
      <c r="H19" s="166">
        <v>2323</v>
      </c>
      <c r="I19" s="167">
        <f t="shared" si="4"/>
        <v>0.11201531833413125</v>
      </c>
      <c r="J19" s="167">
        <f t="shared" si="1"/>
        <v>4.6271674285657373E-3</v>
      </c>
      <c r="K19" s="166">
        <v>20900</v>
      </c>
      <c r="L19" s="166">
        <v>1347</v>
      </c>
      <c r="M19" s="166">
        <v>14431</v>
      </c>
      <c r="N19" s="166">
        <v>23388</v>
      </c>
      <c r="O19" s="166">
        <v>22427</v>
      </c>
      <c r="P19" s="166">
        <v>18693</v>
      </c>
      <c r="Q19" s="167">
        <f t="shared" si="5"/>
        <v>-0.16649574173986714</v>
      </c>
      <c r="R19" s="167">
        <f t="shared" si="3"/>
        <v>8.1475476286988237E-3</v>
      </c>
      <c r="S19" s="166">
        <v>24204</v>
      </c>
      <c r="T19" s="166">
        <v>16493</v>
      </c>
      <c r="U19" s="166">
        <v>25943</v>
      </c>
      <c r="V19" s="166">
        <v>24516</v>
      </c>
      <c r="W19" s="166">
        <v>21016</v>
      </c>
      <c r="X19" s="167">
        <f t="shared" si="6"/>
        <v>-0.14276390928373306</v>
      </c>
      <c r="Y19" s="167">
        <f t="shared" si="7"/>
        <v>7.5155247296023915E-3</v>
      </c>
    </row>
    <row r="20" spans="1:25" x14ac:dyDescent="0.25">
      <c r="A20" s="58"/>
      <c r="B20" s="170" t="s">
        <v>148</v>
      </c>
      <c r="C20" s="171">
        <f t="shared" ref="C20" si="8">C12-SUM(C13:C19)</f>
        <v>48131</v>
      </c>
      <c r="D20" s="171">
        <f t="shared" ref="D20:H20" si="9">D12-SUM(D13:D19)</f>
        <v>33894</v>
      </c>
      <c r="E20" s="171">
        <f t="shared" si="9"/>
        <v>111795</v>
      </c>
      <c r="F20" s="171">
        <f t="shared" si="9"/>
        <v>116469</v>
      </c>
      <c r="G20" s="171">
        <f t="shared" si="9"/>
        <v>129627</v>
      </c>
      <c r="H20" s="171">
        <f t="shared" si="9"/>
        <v>136135</v>
      </c>
      <c r="I20" s="172">
        <f t="shared" si="4"/>
        <v>5.0205589884823487E-2</v>
      </c>
      <c r="J20" s="172">
        <f t="shared" si="1"/>
        <v>0.27116635294351987</v>
      </c>
      <c r="K20" s="171">
        <f t="shared" ref="K20:P20" si="10">K12-SUM(K13:K19)</f>
        <v>133339</v>
      </c>
      <c r="L20" s="171">
        <f t="shared" si="10"/>
        <v>129156</v>
      </c>
      <c r="M20" s="171">
        <f t="shared" si="10"/>
        <v>370261</v>
      </c>
      <c r="N20" s="171">
        <f t="shared" si="10"/>
        <v>435997</v>
      </c>
      <c r="O20" s="171">
        <f t="shared" si="10"/>
        <v>485163</v>
      </c>
      <c r="P20" s="171">
        <f t="shared" si="10"/>
        <v>475300</v>
      </c>
      <c r="Q20" s="172">
        <f t="shared" si="5"/>
        <v>-2.0329250169530688E-2</v>
      </c>
      <c r="R20" s="172">
        <f t="shared" si="3"/>
        <v>0.20716468132030982</v>
      </c>
      <c r="S20" s="171">
        <f>S12-SUM(S13:S19)</f>
        <v>181470</v>
      </c>
      <c r="T20" s="171">
        <f>T12-SUM(T13:T19)</f>
        <v>482056</v>
      </c>
      <c r="U20" s="171">
        <f>U12-SUM(U13:U19)</f>
        <v>552466</v>
      </c>
      <c r="V20" s="171">
        <f>V12-SUM(V13:V19)</f>
        <v>614790</v>
      </c>
      <c r="W20" s="171">
        <f>W12-SUM(W13:W19)</f>
        <v>611435</v>
      </c>
      <c r="X20" s="172">
        <f t="shared" si="6"/>
        <v>-5.4571479692252511E-3</v>
      </c>
      <c r="Y20" s="172">
        <f t="shared" si="7"/>
        <v>0.2186550658091187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39047</v>
      </c>
      <c r="D22" s="178">
        <f t="shared" si="11"/>
        <v>18516</v>
      </c>
      <c r="E22" s="178">
        <f t="shared" si="11"/>
        <v>106787</v>
      </c>
      <c r="F22" s="178">
        <f t="shared" si="11"/>
        <v>110979</v>
      </c>
      <c r="G22" s="178">
        <f t="shared" si="11"/>
        <v>103511</v>
      </c>
      <c r="H22" s="178">
        <f t="shared" si="11"/>
        <v>107326</v>
      </c>
      <c r="I22" s="179">
        <f>IFERROR(H22/G22-1,"-")</f>
        <v>3.6855986320294409E-2</v>
      </c>
      <c r="J22" s="179">
        <f t="shared" ref="J22:J34" si="12">H22/H$8</f>
        <v>0.21378190763592181</v>
      </c>
      <c r="K22" s="178">
        <f t="shared" ref="K22:P22" si="13">K23+K26</f>
        <v>284685</v>
      </c>
      <c r="L22" s="178">
        <f t="shared" si="13"/>
        <v>314175</v>
      </c>
      <c r="M22" s="178">
        <f t="shared" si="13"/>
        <v>883564</v>
      </c>
      <c r="N22" s="178">
        <f t="shared" si="13"/>
        <v>908738</v>
      </c>
      <c r="O22" s="178">
        <f t="shared" si="13"/>
        <v>955619</v>
      </c>
      <c r="P22" s="178">
        <f t="shared" si="13"/>
        <v>877983</v>
      </c>
      <c r="Q22" s="179">
        <f>IFERROR(P22/O22-1,"-")</f>
        <v>-8.124158268096382E-2</v>
      </c>
      <c r="R22" s="179">
        <f t="shared" ref="R22:R34" si="14">P22/P$8</f>
        <v>0.38267845234514952</v>
      </c>
      <c r="S22" s="178">
        <f>S23+S26</f>
        <v>323732</v>
      </c>
      <c r="T22" s="178">
        <f>T23+T26</f>
        <v>990351</v>
      </c>
      <c r="U22" s="178">
        <f>U23+U26</f>
        <v>1019717</v>
      </c>
      <c r="V22" s="178">
        <f>V23+V26</f>
        <v>1059130</v>
      </c>
      <c r="W22" s="178">
        <f>W23+W26</f>
        <v>985309</v>
      </c>
      <c r="X22" s="179">
        <f>IFERROR(W22/V22-1,"-")</f>
        <v>-6.9699659154211502E-2</v>
      </c>
      <c r="Y22" s="179">
        <f>W22/W$8</f>
        <v>0.35235602187855936</v>
      </c>
    </row>
    <row r="23" spans="1:25" x14ac:dyDescent="0.25">
      <c r="A23" s="58"/>
      <c r="B23" s="161" t="s">
        <v>100</v>
      </c>
      <c r="C23" s="162">
        <v>2500</v>
      </c>
      <c r="D23" s="162">
        <v>5245</v>
      </c>
      <c r="E23" s="162">
        <v>9481</v>
      </c>
      <c r="F23" s="162">
        <v>8392</v>
      </c>
      <c r="G23" s="162">
        <v>5493</v>
      </c>
      <c r="H23" s="162">
        <v>6596</v>
      </c>
      <c r="I23" s="163">
        <f>IFERROR(H23/G23-1,"-")</f>
        <v>0.20080101947933726</v>
      </c>
      <c r="J23" s="163">
        <f t="shared" si="12"/>
        <v>1.3138526198372623E-2</v>
      </c>
      <c r="K23" s="162">
        <v>40167</v>
      </c>
      <c r="L23" s="162">
        <v>143083</v>
      </c>
      <c r="M23" s="162">
        <v>117979</v>
      </c>
      <c r="N23" s="162">
        <v>93480</v>
      </c>
      <c r="O23" s="162">
        <v>86154</v>
      </c>
      <c r="P23" s="162">
        <v>72232</v>
      </c>
      <c r="Q23" s="163">
        <f>IFERROR(P23/O23-1,"-")</f>
        <v>-0.16159435429579594</v>
      </c>
      <c r="R23" s="163">
        <f t="shared" si="14"/>
        <v>3.1483103852574412E-2</v>
      </c>
      <c r="S23" s="162">
        <v>42667</v>
      </c>
      <c r="T23" s="162">
        <v>127460</v>
      </c>
      <c r="U23" s="162">
        <v>101872</v>
      </c>
      <c r="V23" s="162">
        <v>91647</v>
      </c>
      <c r="W23" s="162">
        <v>78828</v>
      </c>
      <c r="X23" s="163">
        <f>IFERROR(W23/V23-1,"-")</f>
        <v>-0.13987364561851456</v>
      </c>
      <c r="Y23" s="163">
        <f>W23/W$8</f>
        <v>2.8189654709987501E-2</v>
      </c>
    </row>
    <row r="24" spans="1:25" x14ac:dyDescent="0.25">
      <c r="A24" s="58"/>
      <c r="B24" s="165" t="s">
        <v>106</v>
      </c>
      <c r="C24" s="166">
        <v>1581</v>
      </c>
      <c r="D24" s="166">
        <v>2767</v>
      </c>
      <c r="E24" s="166">
        <v>4869</v>
      </c>
      <c r="F24" s="166">
        <v>4077</v>
      </c>
      <c r="G24" s="166">
        <v>1787</v>
      </c>
      <c r="H24" s="166">
        <v>2115</v>
      </c>
      <c r="I24" s="167">
        <f>IFERROR(H24/G24-1,"-")</f>
        <v>0.18354784555120318</v>
      </c>
      <c r="J24" s="167">
        <f t="shared" si="12"/>
        <v>4.2128536855000152E-3</v>
      </c>
      <c r="K24" s="166">
        <v>18206</v>
      </c>
      <c r="L24" s="166">
        <v>70980</v>
      </c>
      <c r="M24" s="166">
        <v>47397</v>
      </c>
      <c r="N24" s="166">
        <v>36530</v>
      </c>
      <c r="O24" s="166">
        <v>30594</v>
      </c>
      <c r="P24" s="166">
        <v>33708</v>
      </c>
      <c r="Q24" s="167">
        <f>IFERROR(P24/O24-1,"-")</f>
        <v>0.1017846636595412</v>
      </c>
      <c r="R24" s="167">
        <f t="shared" si="14"/>
        <v>1.4691998901630556E-2</v>
      </c>
      <c r="S24" s="166">
        <v>19787</v>
      </c>
      <c r="T24" s="166">
        <v>52266</v>
      </c>
      <c r="U24" s="166">
        <v>40607</v>
      </c>
      <c r="V24" s="166">
        <v>32381</v>
      </c>
      <c r="W24" s="166">
        <v>35823</v>
      </c>
      <c r="X24" s="167">
        <f>IFERROR(W24/V24-1,"-")</f>
        <v>0.10629690250455504</v>
      </c>
      <c r="Y24" s="167">
        <f>W24/W$8</f>
        <v>1.2810651046276478E-2</v>
      </c>
    </row>
    <row r="25" spans="1:25" x14ac:dyDescent="0.25">
      <c r="A25" s="58"/>
      <c r="B25" s="165" t="s">
        <v>103</v>
      </c>
      <c r="C25" s="166">
        <v>919</v>
      </c>
      <c r="D25" s="166">
        <v>2478</v>
      </c>
      <c r="E25" s="166">
        <v>4612</v>
      </c>
      <c r="F25" s="166">
        <v>4315</v>
      </c>
      <c r="G25" s="166">
        <v>3706</v>
      </c>
      <c r="H25" s="166">
        <v>4481</v>
      </c>
      <c r="I25" s="167">
        <f>IFERROR(H25/G25-1,"-")</f>
        <v>0.20912034538586077</v>
      </c>
      <c r="J25" s="167">
        <f t="shared" si="12"/>
        <v>8.925672512872608E-3</v>
      </c>
      <c r="K25" s="166">
        <v>21961</v>
      </c>
      <c r="L25" s="166">
        <v>72103</v>
      </c>
      <c r="M25" s="166">
        <v>70582</v>
      </c>
      <c r="N25" s="166">
        <v>56950</v>
      </c>
      <c r="O25" s="166">
        <v>55560</v>
      </c>
      <c r="P25" s="166">
        <v>38524</v>
      </c>
      <c r="Q25" s="167">
        <f>IFERROR(P25/O25-1,"-")</f>
        <v>-0.30662347012239022</v>
      </c>
      <c r="R25" s="167">
        <f t="shared" si="14"/>
        <v>1.6791104950943856E-2</v>
      </c>
      <c r="S25" s="166">
        <v>22880</v>
      </c>
      <c r="T25" s="166">
        <v>75194</v>
      </c>
      <c r="U25" s="166">
        <v>61265</v>
      </c>
      <c r="V25" s="166">
        <v>59266</v>
      </c>
      <c r="W25" s="166">
        <v>43005</v>
      </c>
      <c r="X25" s="167">
        <f>IFERROR(W25/V25-1,"-")</f>
        <v>-0.27437316505247533</v>
      </c>
      <c r="Y25" s="167">
        <f>W25/W$8</f>
        <v>1.5379003663711022E-2</v>
      </c>
    </row>
    <row r="26" spans="1:25" x14ac:dyDescent="0.25">
      <c r="A26" s="58"/>
      <c r="B26" s="161" t="s">
        <v>110</v>
      </c>
      <c r="C26" s="162">
        <v>36547</v>
      </c>
      <c r="D26" s="162">
        <v>13271</v>
      </c>
      <c r="E26" s="162">
        <v>97306</v>
      </c>
      <c r="F26" s="162">
        <v>102587</v>
      </c>
      <c r="G26" s="162">
        <v>98018</v>
      </c>
      <c r="H26" s="162">
        <v>100730</v>
      </c>
      <c r="I26" s="163">
        <f>IFERROR(H26/G26-1,"-")</f>
        <v>2.7668387439041764E-2</v>
      </c>
      <c r="J26" s="163">
        <f t="shared" si="12"/>
        <v>0.20064338143754917</v>
      </c>
      <c r="K26" s="162">
        <v>244518</v>
      </c>
      <c r="L26" s="162">
        <v>171092</v>
      </c>
      <c r="M26" s="162">
        <v>765585</v>
      </c>
      <c r="N26" s="162">
        <v>815258</v>
      </c>
      <c r="O26" s="162">
        <v>869465</v>
      </c>
      <c r="P26" s="162">
        <v>805751</v>
      </c>
      <c r="Q26" s="163">
        <f>IFERROR(P26/O26-1,"-")</f>
        <v>-7.327954546761517E-2</v>
      </c>
      <c r="R26" s="163">
        <f t="shared" si="14"/>
        <v>0.35119534849257511</v>
      </c>
      <c r="S26" s="162">
        <v>281065</v>
      </c>
      <c r="T26" s="162">
        <v>862891</v>
      </c>
      <c r="U26" s="162">
        <v>917845</v>
      </c>
      <c r="V26" s="162">
        <v>967483</v>
      </c>
      <c r="W26" s="162">
        <v>906481</v>
      </c>
      <c r="X26" s="163">
        <f>IFERROR(W26/V26-1,"-")</f>
        <v>-6.3052270685893141E-2</v>
      </c>
      <c r="Y26" s="163">
        <f>W26/W$8</f>
        <v>0.32416636716857183</v>
      </c>
    </row>
    <row r="27" spans="1:25" s="58" customFormat="1" x14ac:dyDescent="0.25">
      <c r="B27" s="165" t="s">
        <v>113</v>
      </c>
      <c r="C27" s="166">
        <v>14077</v>
      </c>
      <c r="D27" s="166">
        <v>2026</v>
      </c>
      <c r="E27" s="166">
        <v>41634</v>
      </c>
      <c r="F27" s="166">
        <v>45624</v>
      </c>
      <c r="G27" s="166">
        <v>43538</v>
      </c>
      <c r="H27" s="166">
        <v>43282</v>
      </c>
      <c r="I27" s="167">
        <f t="shared" ref="I27:I34" si="15">IFERROR(H27/G27-1,"-")</f>
        <v>-5.8799209885617154E-3</v>
      </c>
      <c r="J27" s="167">
        <f t="shared" si="12"/>
        <v>8.6213112631589428E-2</v>
      </c>
      <c r="K27" s="166">
        <v>104107</v>
      </c>
      <c r="L27" s="166">
        <v>29429</v>
      </c>
      <c r="M27" s="166">
        <v>391593</v>
      </c>
      <c r="N27" s="166">
        <v>419429</v>
      </c>
      <c r="O27" s="166">
        <v>448084</v>
      </c>
      <c r="P27" s="166">
        <v>420585</v>
      </c>
      <c r="Q27" s="167">
        <f t="shared" ref="Q27:Q34" si="16">IFERROR(P27/O27-1,"-")</f>
        <v>-6.1370189518036744E-2</v>
      </c>
      <c r="R27" s="167">
        <f t="shared" si="14"/>
        <v>0.18331655268904376</v>
      </c>
      <c r="S27" s="166">
        <v>118184</v>
      </c>
      <c r="T27" s="166">
        <v>433227</v>
      </c>
      <c r="U27" s="166">
        <v>465053</v>
      </c>
      <c r="V27" s="166">
        <v>491622</v>
      </c>
      <c r="W27" s="166">
        <v>463867</v>
      </c>
      <c r="X27" s="167">
        <f t="shared" ref="X27:X34" si="17">IFERROR(W27/V27-1,"-")</f>
        <v>-5.6455976339545466E-2</v>
      </c>
      <c r="Y27" s="167">
        <f t="shared" ref="Y27:Y34" si="18">W27/W$8</f>
        <v>0.16588332269444578</v>
      </c>
    </row>
    <row r="28" spans="1:25" s="58" customFormat="1" x14ac:dyDescent="0.25">
      <c r="B28" s="165" t="s">
        <v>116</v>
      </c>
      <c r="C28" s="166">
        <v>6641</v>
      </c>
      <c r="D28" s="166">
        <v>3926</v>
      </c>
      <c r="E28" s="166">
        <v>17608</v>
      </c>
      <c r="F28" s="166">
        <v>20116</v>
      </c>
      <c r="G28" s="166">
        <v>19311</v>
      </c>
      <c r="H28" s="166">
        <v>20114</v>
      </c>
      <c r="I28" s="167">
        <f t="shared" si="15"/>
        <v>4.1582517736005409E-2</v>
      </c>
      <c r="J28" s="167">
        <f t="shared" si="12"/>
        <v>4.0064935711653572E-2</v>
      </c>
      <c r="K28" s="166">
        <v>31887</v>
      </c>
      <c r="L28" s="166">
        <v>30018</v>
      </c>
      <c r="M28" s="166">
        <v>81581</v>
      </c>
      <c r="N28" s="166">
        <v>87763</v>
      </c>
      <c r="O28" s="166">
        <v>89706</v>
      </c>
      <c r="P28" s="166">
        <v>80937</v>
      </c>
      <c r="Q28" s="167">
        <f t="shared" si="16"/>
        <v>-9.7752658685037797E-2</v>
      </c>
      <c r="R28" s="167">
        <f t="shared" si="14"/>
        <v>3.5277272905579457E-2</v>
      </c>
      <c r="S28" s="166">
        <v>38528</v>
      </c>
      <c r="T28" s="166">
        <v>99189</v>
      </c>
      <c r="U28" s="166">
        <v>107879</v>
      </c>
      <c r="V28" s="166">
        <v>109017</v>
      </c>
      <c r="W28" s="166">
        <v>101051</v>
      </c>
      <c r="X28" s="167">
        <f t="shared" si="17"/>
        <v>-7.3071172385958172E-2</v>
      </c>
      <c r="Y28" s="167">
        <f t="shared" si="18"/>
        <v>3.6136814305817055E-2</v>
      </c>
    </row>
    <row r="29" spans="1:25" x14ac:dyDescent="0.25">
      <c r="A29" s="58"/>
      <c r="B29" s="165" t="s">
        <v>119</v>
      </c>
      <c r="C29" s="166">
        <v>2360</v>
      </c>
      <c r="D29" s="166">
        <v>2769</v>
      </c>
      <c r="E29" s="166">
        <v>2684</v>
      </c>
      <c r="F29" s="166">
        <v>2144</v>
      </c>
      <c r="G29" s="166">
        <v>2130</v>
      </c>
      <c r="H29" s="166">
        <v>2321</v>
      </c>
      <c r="I29" s="167">
        <f t="shared" si="15"/>
        <v>8.9671361502347446E-2</v>
      </c>
      <c r="J29" s="167">
        <f t="shared" si="12"/>
        <v>4.6231836425747212E-3</v>
      </c>
      <c r="K29" s="166">
        <v>10420</v>
      </c>
      <c r="L29" s="166">
        <v>18247</v>
      </c>
      <c r="M29" s="166">
        <v>33200</v>
      </c>
      <c r="N29" s="166">
        <v>30913</v>
      </c>
      <c r="O29" s="166">
        <v>28243</v>
      </c>
      <c r="P29" s="166">
        <v>25732</v>
      </c>
      <c r="Q29" s="167">
        <f t="shared" si="16"/>
        <v>-8.8906985801791572E-2</v>
      </c>
      <c r="R29" s="167">
        <f t="shared" si="14"/>
        <v>1.1215572437900719E-2</v>
      </c>
      <c r="S29" s="166">
        <v>12780</v>
      </c>
      <c r="T29" s="166">
        <v>35884</v>
      </c>
      <c r="U29" s="166">
        <v>33057</v>
      </c>
      <c r="V29" s="166">
        <v>30373</v>
      </c>
      <c r="W29" s="166">
        <v>28053</v>
      </c>
      <c r="X29" s="167">
        <f t="shared" si="17"/>
        <v>-7.6383630197873087E-2</v>
      </c>
      <c r="Y29" s="167">
        <f t="shared" si="18"/>
        <v>1.00320239455432E-2</v>
      </c>
    </row>
    <row r="30" spans="1:25" x14ac:dyDescent="0.25">
      <c r="A30" s="58"/>
      <c r="B30" s="165" t="s">
        <v>126</v>
      </c>
      <c r="C30" s="166">
        <v>1702</v>
      </c>
      <c r="D30" s="166">
        <v>360</v>
      </c>
      <c r="E30" s="166">
        <v>5297</v>
      </c>
      <c r="F30" s="166">
        <v>2684</v>
      </c>
      <c r="G30" s="166">
        <v>2176</v>
      </c>
      <c r="H30" s="166">
        <v>2399</v>
      </c>
      <c r="I30" s="167">
        <f t="shared" si="15"/>
        <v>0.10248161764705888</v>
      </c>
      <c r="J30" s="167">
        <f t="shared" si="12"/>
        <v>4.7785512962243669E-3</v>
      </c>
      <c r="K30" s="166">
        <v>10772</v>
      </c>
      <c r="L30" s="166">
        <v>11698</v>
      </c>
      <c r="M30" s="166">
        <v>40688</v>
      </c>
      <c r="N30" s="166">
        <v>36305</v>
      </c>
      <c r="O30" s="166">
        <v>39306</v>
      </c>
      <c r="P30" s="166">
        <v>35857</v>
      </c>
      <c r="Q30" s="167">
        <f t="shared" si="16"/>
        <v>-8.774741769704375E-2</v>
      </c>
      <c r="R30" s="167">
        <f t="shared" si="14"/>
        <v>1.5628663955611927E-2</v>
      </c>
      <c r="S30" s="166">
        <v>12474</v>
      </c>
      <c r="T30" s="166">
        <v>45985</v>
      </c>
      <c r="U30" s="166">
        <v>38989</v>
      </c>
      <c r="V30" s="166">
        <v>41482</v>
      </c>
      <c r="W30" s="166">
        <v>38256</v>
      </c>
      <c r="X30" s="167">
        <f t="shared" si="17"/>
        <v>-7.7768670748758484E-2</v>
      </c>
      <c r="Y30" s="167">
        <f t="shared" si="18"/>
        <v>1.3680715362374814E-2</v>
      </c>
    </row>
    <row r="31" spans="1:25" x14ac:dyDescent="0.25">
      <c r="A31" s="58"/>
      <c r="B31" s="165" t="s">
        <v>122</v>
      </c>
      <c r="C31" s="166">
        <v>1166</v>
      </c>
      <c r="D31" s="166">
        <v>512</v>
      </c>
      <c r="E31" s="166">
        <v>2918</v>
      </c>
      <c r="F31" s="166">
        <v>1922</v>
      </c>
      <c r="G31" s="166">
        <v>1574</v>
      </c>
      <c r="H31" s="166">
        <v>1510</v>
      </c>
      <c r="I31" s="167">
        <f t="shared" si="15"/>
        <v>-4.0660736975857703E-2</v>
      </c>
      <c r="J31" s="167">
        <f t="shared" si="12"/>
        <v>3.0077584232175046E-3</v>
      </c>
      <c r="K31" s="166">
        <v>16013</v>
      </c>
      <c r="L31" s="166">
        <v>16640</v>
      </c>
      <c r="M31" s="166">
        <v>48826</v>
      </c>
      <c r="N31" s="166">
        <v>46467</v>
      </c>
      <c r="O31" s="166">
        <v>48518</v>
      </c>
      <c r="P31" s="166">
        <v>44688</v>
      </c>
      <c r="Q31" s="167">
        <f t="shared" si="16"/>
        <v>-7.893977492889237E-2</v>
      </c>
      <c r="R31" s="167">
        <f t="shared" si="14"/>
        <v>1.9477751480837375E-2</v>
      </c>
      <c r="S31" s="166">
        <v>17179</v>
      </c>
      <c r="T31" s="166">
        <v>51744</v>
      </c>
      <c r="U31" s="166">
        <v>48389</v>
      </c>
      <c r="V31" s="166">
        <v>50092</v>
      </c>
      <c r="W31" s="166">
        <v>46198</v>
      </c>
      <c r="X31" s="167">
        <f t="shared" si="17"/>
        <v>-7.7736963986265284E-2</v>
      </c>
      <c r="Y31" s="167">
        <f t="shared" si="18"/>
        <v>1.6520851325569626E-2</v>
      </c>
    </row>
    <row r="32" spans="1:25" x14ac:dyDescent="0.25">
      <c r="A32" s="58"/>
      <c r="B32" s="165" t="s">
        <v>131</v>
      </c>
      <c r="C32" s="166">
        <v>1374</v>
      </c>
      <c r="D32" s="166">
        <v>56</v>
      </c>
      <c r="E32" s="166">
        <v>1187</v>
      </c>
      <c r="F32" s="166">
        <v>1548</v>
      </c>
      <c r="G32" s="166">
        <v>1573</v>
      </c>
      <c r="H32" s="166">
        <v>1363</v>
      </c>
      <c r="I32" s="167">
        <f t="shared" si="15"/>
        <v>-0.13350286077558804</v>
      </c>
      <c r="J32" s="167">
        <f t="shared" si="12"/>
        <v>2.7149501528777875E-3</v>
      </c>
      <c r="K32" s="166">
        <v>8160</v>
      </c>
      <c r="L32" s="166">
        <v>357</v>
      </c>
      <c r="M32" s="166">
        <v>11297</v>
      </c>
      <c r="N32" s="166">
        <v>12386</v>
      </c>
      <c r="O32" s="166">
        <v>12002</v>
      </c>
      <c r="P32" s="166">
        <v>10522</v>
      </c>
      <c r="Q32" s="167">
        <f t="shared" si="16"/>
        <v>-0.12331278120313283</v>
      </c>
      <c r="R32" s="167">
        <f t="shared" si="14"/>
        <v>4.5861282912945502E-3</v>
      </c>
      <c r="S32" s="166">
        <v>9534</v>
      </c>
      <c r="T32" s="166">
        <v>12484</v>
      </c>
      <c r="U32" s="166">
        <v>13934</v>
      </c>
      <c r="V32" s="166">
        <v>13575</v>
      </c>
      <c r="W32" s="166">
        <v>11885</v>
      </c>
      <c r="X32" s="167">
        <f t="shared" si="17"/>
        <v>-0.12449355432780851</v>
      </c>
      <c r="Y32" s="167">
        <f t="shared" si="18"/>
        <v>4.2501908741589467E-3</v>
      </c>
    </row>
    <row r="33" spans="1:25" x14ac:dyDescent="0.25">
      <c r="A33" s="58"/>
      <c r="B33" s="165" t="s">
        <v>134</v>
      </c>
      <c r="C33" s="166">
        <v>667</v>
      </c>
      <c r="D33" s="166">
        <v>9</v>
      </c>
      <c r="E33" s="166">
        <v>406</v>
      </c>
      <c r="F33" s="166">
        <v>569</v>
      </c>
      <c r="G33" s="166">
        <v>325</v>
      </c>
      <c r="H33" s="166">
        <v>300</v>
      </c>
      <c r="I33" s="167">
        <f t="shared" si="15"/>
        <v>-7.6923076923076872E-2</v>
      </c>
      <c r="J33" s="167">
        <f t="shared" si="12"/>
        <v>5.9756789865248437E-4</v>
      </c>
      <c r="K33" s="166">
        <v>10460</v>
      </c>
      <c r="L33" s="166">
        <v>312</v>
      </c>
      <c r="M33" s="166">
        <v>7170</v>
      </c>
      <c r="N33" s="166">
        <v>11880</v>
      </c>
      <c r="O33" s="166">
        <v>11259</v>
      </c>
      <c r="P33" s="166">
        <v>9558</v>
      </c>
      <c r="Q33" s="167">
        <f t="shared" si="16"/>
        <v>-0.15107913669064743</v>
      </c>
      <c r="R33" s="167">
        <f t="shared" si="14"/>
        <v>4.1659583927193796E-3</v>
      </c>
      <c r="S33" s="166">
        <v>11127</v>
      </c>
      <c r="T33" s="166">
        <v>7576</v>
      </c>
      <c r="U33" s="166">
        <v>12449</v>
      </c>
      <c r="V33" s="166">
        <v>11584</v>
      </c>
      <c r="W33" s="166">
        <v>9858</v>
      </c>
      <c r="X33" s="167">
        <f t="shared" si="17"/>
        <v>-0.14899861878453036</v>
      </c>
      <c r="Y33" s="167">
        <f t="shared" si="18"/>
        <v>3.525316082243071E-3</v>
      </c>
    </row>
    <row r="34" spans="1:25" x14ac:dyDescent="0.25">
      <c r="A34" s="58"/>
      <c r="B34" s="170" t="s">
        <v>148</v>
      </c>
      <c r="C34" s="171">
        <f t="shared" ref="C34" si="19">C26-SUM(C27:C33)</f>
        <v>8560</v>
      </c>
      <c r="D34" s="171">
        <f t="shared" ref="D34:H34" si="20">D26-SUM(D27:D33)</f>
        <v>3613</v>
      </c>
      <c r="E34" s="171">
        <f t="shared" si="20"/>
        <v>25572</v>
      </c>
      <c r="F34" s="171">
        <f t="shared" si="20"/>
        <v>27980</v>
      </c>
      <c r="G34" s="171">
        <f t="shared" si="20"/>
        <v>27391</v>
      </c>
      <c r="H34" s="171">
        <f t="shared" si="20"/>
        <v>29441</v>
      </c>
      <c r="I34" s="172">
        <f t="shared" si="15"/>
        <v>7.4842101420174556E-2</v>
      </c>
      <c r="J34" s="172">
        <f t="shared" si="12"/>
        <v>5.8643321680759308E-2</v>
      </c>
      <c r="K34" s="171">
        <f t="shared" ref="K34:P34" si="21">K26-SUM(K27:K33)</f>
        <v>52699</v>
      </c>
      <c r="L34" s="171">
        <f t="shared" si="21"/>
        <v>64391</v>
      </c>
      <c r="M34" s="171">
        <f t="shared" si="21"/>
        <v>151230</v>
      </c>
      <c r="N34" s="171">
        <f t="shared" si="21"/>
        <v>170115</v>
      </c>
      <c r="O34" s="171">
        <f t="shared" si="21"/>
        <v>192347</v>
      </c>
      <c r="P34" s="171">
        <f t="shared" si="21"/>
        <v>177872</v>
      </c>
      <c r="Q34" s="172">
        <f t="shared" si="16"/>
        <v>-7.5254617956089787E-2</v>
      </c>
      <c r="R34" s="172">
        <f t="shared" si="14"/>
        <v>7.752744833958794E-2</v>
      </c>
      <c r="S34" s="171">
        <f>S26-SUM(S27:S33)</f>
        <v>61259</v>
      </c>
      <c r="T34" s="171">
        <f>T26-SUM(T27:T33)</f>
        <v>176802</v>
      </c>
      <c r="U34" s="171">
        <f>U26-SUM(U27:U33)</f>
        <v>198095</v>
      </c>
      <c r="V34" s="171">
        <f>V26-SUM(V27:V33)</f>
        <v>219738</v>
      </c>
      <c r="W34" s="171">
        <f>W26-SUM(W27:W33)</f>
        <v>207313</v>
      </c>
      <c r="X34" s="172">
        <f t="shared" si="17"/>
        <v>-5.6544612220007506E-2</v>
      </c>
      <c r="Y34" s="172">
        <f t="shared" si="18"/>
        <v>7.4137132578419335E-2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43722</v>
      </c>
      <c r="D36" s="178">
        <f t="shared" si="22"/>
        <v>12659</v>
      </c>
      <c r="E36" s="178">
        <f t="shared" si="22"/>
        <v>116137</v>
      </c>
      <c r="F36" s="178">
        <f t="shared" si="22"/>
        <v>129655</v>
      </c>
      <c r="G36" s="178">
        <f t="shared" si="22"/>
        <v>139247</v>
      </c>
      <c r="H36" s="178">
        <f t="shared" si="22"/>
        <v>125286</v>
      </c>
      <c r="I36" s="179">
        <f>IFERROR(H36/G36-1,"-")</f>
        <v>-0.100260687842467</v>
      </c>
      <c r="J36" s="179">
        <f t="shared" ref="J36:J48" si="23">H36/H$8</f>
        <v>0.24955630583525054</v>
      </c>
      <c r="K36" s="178">
        <f t="shared" ref="K36:P36" si="24">K37+K40</f>
        <v>117565</v>
      </c>
      <c r="L36" s="178">
        <f t="shared" si="24"/>
        <v>58109</v>
      </c>
      <c r="M36" s="178">
        <f t="shared" si="24"/>
        <v>366448</v>
      </c>
      <c r="N36" s="178">
        <f t="shared" si="24"/>
        <v>401446</v>
      </c>
      <c r="O36" s="178">
        <f t="shared" si="24"/>
        <v>428409</v>
      </c>
      <c r="P36" s="178">
        <f t="shared" si="24"/>
        <v>457275</v>
      </c>
      <c r="Q36" s="179">
        <f>IFERROR(P36/O36-1,"-")</f>
        <v>6.7379536844464072E-2</v>
      </c>
      <c r="R36" s="179">
        <f t="shared" ref="R36:R48" si="25">P36/P$8</f>
        <v>0.19930828876655726</v>
      </c>
      <c r="S36" s="178">
        <f>S37+S40</f>
        <v>161287</v>
      </c>
      <c r="T36" s="178">
        <f>T37+T40</f>
        <v>482585</v>
      </c>
      <c r="U36" s="178">
        <f>U37+U40</f>
        <v>531101</v>
      </c>
      <c r="V36" s="178">
        <f>V37+V40</f>
        <v>567656</v>
      </c>
      <c r="W36" s="178">
        <f>W37+W40</f>
        <v>582561</v>
      </c>
      <c r="X36" s="179">
        <f>IFERROR(W36/V36-1,"-")</f>
        <v>2.6257099370041059E-2</v>
      </c>
      <c r="Y36" s="179">
        <f>W36/W$8</f>
        <v>0.20832944432822131</v>
      </c>
    </row>
    <row r="37" spans="1:25" x14ac:dyDescent="0.25">
      <c r="A37" s="58"/>
      <c r="B37" s="161" t="s">
        <v>100</v>
      </c>
      <c r="C37" s="162">
        <v>3720</v>
      </c>
      <c r="D37" s="162">
        <v>3211</v>
      </c>
      <c r="E37" s="162">
        <v>15955</v>
      </c>
      <c r="F37" s="162">
        <v>19496</v>
      </c>
      <c r="G37" s="162">
        <v>22023</v>
      </c>
      <c r="H37" s="162">
        <v>15133</v>
      </c>
      <c r="I37" s="163">
        <f>IFERROR(H37/G37-1,"-")</f>
        <v>-0.31285474276892344</v>
      </c>
      <c r="J37" s="163">
        <f t="shared" si="23"/>
        <v>3.014331670102682E-2</v>
      </c>
      <c r="K37" s="162">
        <v>10885</v>
      </c>
      <c r="L37" s="162">
        <v>16977</v>
      </c>
      <c r="M37" s="162">
        <v>42389</v>
      </c>
      <c r="N37" s="162">
        <v>36893</v>
      </c>
      <c r="O37" s="162">
        <v>33320</v>
      </c>
      <c r="P37" s="162">
        <v>39395</v>
      </c>
      <c r="Q37" s="163">
        <f>IFERROR(P37/O37-1,"-")</f>
        <v>0.18232292917166859</v>
      </c>
      <c r="R37" s="163">
        <f t="shared" si="25"/>
        <v>1.717073978668968E-2</v>
      </c>
      <c r="S37" s="162">
        <v>14605</v>
      </c>
      <c r="T37" s="162">
        <v>58344</v>
      </c>
      <c r="U37" s="162">
        <v>56389</v>
      </c>
      <c r="V37" s="162">
        <v>55343</v>
      </c>
      <c r="W37" s="162">
        <v>54528</v>
      </c>
      <c r="X37" s="163">
        <f>IFERROR(W37/V37-1,"-")</f>
        <v>-1.4726342988273133E-2</v>
      </c>
      <c r="Y37" s="163">
        <f>W37/W$8</f>
        <v>1.9499739838968369E-2</v>
      </c>
    </row>
    <row r="38" spans="1:25" x14ac:dyDescent="0.25">
      <c r="A38" s="58"/>
      <c r="B38" s="165" t="s">
        <v>106</v>
      </c>
      <c r="C38" s="166">
        <v>1367</v>
      </c>
      <c r="D38" s="166">
        <v>2458</v>
      </c>
      <c r="E38" s="166">
        <v>7434</v>
      </c>
      <c r="F38" s="166">
        <v>10633</v>
      </c>
      <c r="G38" s="166">
        <v>15287</v>
      </c>
      <c r="H38" s="166">
        <v>8790</v>
      </c>
      <c r="I38" s="167">
        <f>IFERROR(H38/G38-1,"-")</f>
        <v>-0.42500163537646363</v>
      </c>
      <c r="J38" s="167">
        <f t="shared" si="23"/>
        <v>1.7508739430517794E-2</v>
      </c>
      <c r="K38" s="166">
        <v>1366</v>
      </c>
      <c r="L38" s="166">
        <v>2854</v>
      </c>
      <c r="M38" s="166">
        <v>6289</v>
      </c>
      <c r="N38" s="166">
        <v>9371</v>
      </c>
      <c r="O38" s="166">
        <v>7109</v>
      </c>
      <c r="P38" s="166">
        <v>11633</v>
      </c>
      <c r="Q38" s="167">
        <f>IFERROR(P38/O38-1,"-")</f>
        <v>0.63637642425094954</v>
      </c>
      <c r="R38" s="167">
        <f t="shared" si="25"/>
        <v>5.070369740793528E-3</v>
      </c>
      <c r="S38" s="166">
        <v>2733</v>
      </c>
      <c r="T38" s="166">
        <v>13723</v>
      </c>
      <c r="U38" s="166">
        <v>20004</v>
      </c>
      <c r="V38" s="166">
        <v>22396</v>
      </c>
      <c r="W38" s="166">
        <v>20423</v>
      </c>
      <c r="X38" s="167">
        <f>IFERROR(W38/V38-1,"-")</f>
        <v>-8.8096088587247712E-2</v>
      </c>
      <c r="Y38" s="167">
        <f>W38/W$8</f>
        <v>7.3034621979762866E-3</v>
      </c>
    </row>
    <row r="39" spans="1:25" x14ac:dyDescent="0.25">
      <c r="A39" s="58"/>
      <c r="B39" s="165" t="s">
        <v>103</v>
      </c>
      <c r="C39" s="166">
        <v>2353</v>
      </c>
      <c r="D39" s="166">
        <v>753</v>
      </c>
      <c r="E39" s="166">
        <v>8521</v>
      </c>
      <c r="F39" s="166">
        <v>8863</v>
      </c>
      <c r="G39" s="166">
        <v>6736</v>
      </c>
      <c r="H39" s="166">
        <v>6343</v>
      </c>
      <c r="I39" s="167">
        <f>IFERROR(H39/G39-1,"-")</f>
        <v>-5.8343230403800517E-2</v>
      </c>
      <c r="J39" s="167">
        <f t="shared" si="23"/>
        <v>1.2634577270509028E-2</v>
      </c>
      <c r="K39" s="166">
        <v>9519</v>
      </c>
      <c r="L39" s="166">
        <v>14123</v>
      </c>
      <c r="M39" s="166">
        <v>36100</v>
      </c>
      <c r="N39" s="166">
        <v>27522</v>
      </c>
      <c r="O39" s="166">
        <v>26211</v>
      </c>
      <c r="P39" s="166">
        <v>27762</v>
      </c>
      <c r="Q39" s="167">
        <f>IFERROR(P39/O39-1,"-")</f>
        <v>5.9173629392239802E-2</v>
      </c>
      <c r="R39" s="167">
        <f t="shared" si="25"/>
        <v>1.2100370045896152E-2</v>
      </c>
      <c r="S39" s="166">
        <v>11872</v>
      </c>
      <c r="T39" s="166">
        <v>44621</v>
      </c>
      <c r="U39" s="166">
        <v>36385</v>
      </c>
      <c r="V39" s="166">
        <v>32947</v>
      </c>
      <c r="W39" s="166">
        <v>34105</v>
      </c>
      <c r="X39" s="167">
        <f>IFERROR(W39/V39-1,"-")</f>
        <v>3.5147357877803653E-2</v>
      </c>
      <c r="Y39" s="167">
        <f>W39/W$8</f>
        <v>1.2196277640992081E-2</v>
      </c>
    </row>
    <row r="40" spans="1:25" x14ac:dyDescent="0.25">
      <c r="A40" s="58"/>
      <c r="B40" s="161" t="s">
        <v>110</v>
      </c>
      <c r="C40" s="162">
        <v>40002</v>
      </c>
      <c r="D40" s="162">
        <v>9448</v>
      </c>
      <c r="E40" s="162">
        <v>100182</v>
      </c>
      <c r="F40" s="162">
        <v>110159</v>
      </c>
      <c r="G40" s="162">
        <v>117224</v>
      </c>
      <c r="H40" s="162">
        <v>110153</v>
      </c>
      <c r="I40" s="163">
        <f>IFERROR(H40/G40-1,"-")</f>
        <v>-6.032041220227935E-2</v>
      </c>
      <c r="J40" s="163">
        <f t="shared" si="23"/>
        <v>0.21941298913422372</v>
      </c>
      <c r="K40" s="162">
        <v>106680</v>
      </c>
      <c r="L40" s="162">
        <v>41132</v>
      </c>
      <c r="M40" s="162">
        <v>324059</v>
      </c>
      <c r="N40" s="162">
        <v>364553</v>
      </c>
      <c r="O40" s="162">
        <v>395089</v>
      </c>
      <c r="P40" s="162">
        <v>417880</v>
      </c>
      <c r="Q40" s="163">
        <f>IFERROR(P40/O40-1,"-")</f>
        <v>5.7685736631493123E-2</v>
      </c>
      <c r="R40" s="163">
        <f t="shared" si="25"/>
        <v>0.18213754897986759</v>
      </c>
      <c r="S40" s="162">
        <v>146682</v>
      </c>
      <c r="T40" s="162">
        <v>424241</v>
      </c>
      <c r="U40" s="162">
        <v>474712</v>
      </c>
      <c r="V40" s="162">
        <v>512313</v>
      </c>
      <c r="W40" s="162">
        <v>528033</v>
      </c>
      <c r="X40" s="163">
        <f>IFERROR(W40/V40-1,"-")</f>
        <v>3.0684366783587436E-2</v>
      </c>
      <c r="Y40" s="163">
        <f>W40/W$8</f>
        <v>0.18882970448925293</v>
      </c>
    </row>
    <row r="41" spans="1:25" s="58" customFormat="1" x14ac:dyDescent="0.25">
      <c r="B41" s="165" t="s">
        <v>113</v>
      </c>
      <c r="C41" s="166">
        <v>19320</v>
      </c>
      <c r="D41" s="166">
        <v>2219</v>
      </c>
      <c r="E41" s="166">
        <v>48779</v>
      </c>
      <c r="F41" s="166">
        <v>47879</v>
      </c>
      <c r="G41" s="166">
        <v>50039</v>
      </c>
      <c r="H41" s="166">
        <v>44717</v>
      </c>
      <c r="I41" s="167">
        <f t="shared" ref="I41:I48" si="26">IFERROR(H41/G41-1,"-")</f>
        <v>-0.10635704150762404</v>
      </c>
      <c r="J41" s="167">
        <f t="shared" si="23"/>
        <v>8.9071479080143817E-2</v>
      </c>
      <c r="K41" s="166">
        <v>50104</v>
      </c>
      <c r="L41" s="166">
        <v>7555</v>
      </c>
      <c r="M41" s="166">
        <v>169633</v>
      </c>
      <c r="N41" s="166">
        <v>195278</v>
      </c>
      <c r="O41" s="166">
        <v>221210</v>
      </c>
      <c r="P41" s="166">
        <v>229840</v>
      </c>
      <c r="Q41" s="167">
        <f t="shared" ref="Q41:Q48" si="27">IFERROR(P41/O41-1,"-")</f>
        <v>3.9012702861534354E-2</v>
      </c>
      <c r="R41" s="167">
        <f t="shared" si="25"/>
        <v>0.100178267104271</v>
      </c>
      <c r="S41" s="166">
        <v>69424</v>
      </c>
      <c r="T41" s="166">
        <v>218412</v>
      </c>
      <c r="U41" s="166">
        <v>243157</v>
      </c>
      <c r="V41" s="166">
        <v>271249</v>
      </c>
      <c r="W41" s="166">
        <v>274557</v>
      </c>
      <c r="X41" s="167">
        <f t="shared" ref="X41:X48" si="28">IFERROR(W41/V41-1,"-")</f>
        <v>1.2195436665204396E-2</v>
      </c>
      <c r="Y41" s="167">
        <f t="shared" ref="Y41:Y48" si="29">W41/W$8</f>
        <v>9.8184236923555573E-2</v>
      </c>
    </row>
    <row r="42" spans="1:25" s="58" customFormat="1" x14ac:dyDescent="0.25">
      <c r="B42" s="165" t="s">
        <v>116</v>
      </c>
      <c r="C42" s="166">
        <v>2941</v>
      </c>
      <c r="D42" s="166">
        <v>214</v>
      </c>
      <c r="E42" s="166">
        <v>4580</v>
      </c>
      <c r="F42" s="166">
        <v>6825</v>
      </c>
      <c r="G42" s="166">
        <v>7244</v>
      </c>
      <c r="H42" s="166">
        <v>8062</v>
      </c>
      <c r="I42" s="167">
        <f t="shared" si="26"/>
        <v>0.11292103810049703</v>
      </c>
      <c r="J42" s="167">
        <f t="shared" si="23"/>
        <v>1.6058641329787765E-2</v>
      </c>
      <c r="K42" s="166">
        <v>6234</v>
      </c>
      <c r="L42" s="166">
        <v>2788</v>
      </c>
      <c r="M42" s="166">
        <v>11814</v>
      </c>
      <c r="N42" s="166">
        <v>14535</v>
      </c>
      <c r="O42" s="166">
        <v>12721</v>
      </c>
      <c r="P42" s="166">
        <v>13089</v>
      </c>
      <c r="Q42" s="167">
        <f t="shared" si="27"/>
        <v>2.8928543353510028E-2</v>
      </c>
      <c r="R42" s="167">
        <f t="shared" si="25"/>
        <v>5.7049831975626662E-3</v>
      </c>
      <c r="S42" s="166">
        <v>9175</v>
      </c>
      <c r="T42" s="166">
        <v>16394</v>
      </c>
      <c r="U42" s="166">
        <v>21360</v>
      </c>
      <c r="V42" s="166">
        <v>19965</v>
      </c>
      <c r="W42" s="166">
        <v>21151</v>
      </c>
      <c r="X42" s="167">
        <f t="shared" si="28"/>
        <v>5.9403956924618084E-2</v>
      </c>
      <c r="Y42" s="167">
        <f t="shared" si="29"/>
        <v>7.5638020344413869E-3</v>
      </c>
    </row>
    <row r="43" spans="1:25" x14ac:dyDescent="0.25">
      <c r="A43" s="58"/>
      <c r="B43" s="165" t="s">
        <v>119</v>
      </c>
      <c r="C43" s="166">
        <v>1747</v>
      </c>
      <c r="D43" s="166">
        <v>414</v>
      </c>
      <c r="E43" s="166">
        <v>3474</v>
      </c>
      <c r="F43" s="166">
        <v>5140</v>
      </c>
      <c r="G43" s="166">
        <v>5775</v>
      </c>
      <c r="H43" s="166">
        <v>5598</v>
      </c>
      <c r="I43" s="167">
        <f t="shared" si="26"/>
        <v>-3.0649350649350704E-2</v>
      </c>
      <c r="J43" s="167">
        <f t="shared" si="23"/>
        <v>1.1150616988855359E-2</v>
      </c>
      <c r="K43" s="166">
        <v>2889</v>
      </c>
      <c r="L43" s="166">
        <v>4201</v>
      </c>
      <c r="M43" s="166">
        <v>8084</v>
      </c>
      <c r="N43" s="166">
        <v>8393</v>
      </c>
      <c r="O43" s="166">
        <v>7703</v>
      </c>
      <c r="P43" s="166">
        <v>9053</v>
      </c>
      <c r="Q43" s="167">
        <f t="shared" si="27"/>
        <v>0.17525639361287815</v>
      </c>
      <c r="R43" s="167">
        <f t="shared" si="25"/>
        <v>3.9458486429471166E-3</v>
      </c>
      <c r="S43" s="166">
        <v>4636</v>
      </c>
      <c r="T43" s="166">
        <v>11558</v>
      </c>
      <c r="U43" s="166">
        <v>13533</v>
      </c>
      <c r="V43" s="166">
        <v>13478</v>
      </c>
      <c r="W43" s="166">
        <v>14651</v>
      </c>
      <c r="X43" s="167">
        <f t="shared" si="28"/>
        <v>8.7030716723549562E-2</v>
      </c>
      <c r="Y43" s="167">
        <f t="shared" si="29"/>
        <v>5.2393392088601375E-3</v>
      </c>
    </row>
    <row r="44" spans="1:25" x14ac:dyDescent="0.25">
      <c r="A44" s="58"/>
      <c r="B44" s="165" t="s">
        <v>126</v>
      </c>
      <c r="C44" s="166">
        <v>765</v>
      </c>
      <c r="D44" s="166">
        <v>228</v>
      </c>
      <c r="E44" s="166">
        <v>2017</v>
      </c>
      <c r="F44" s="166">
        <v>2071</v>
      </c>
      <c r="G44" s="166">
        <v>2523</v>
      </c>
      <c r="H44" s="166">
        <v>1994</v>
      </c>
      <c r="I44" s="167">
        <f t="shared" si="26"/>
        <v>-0.2096710265556877</v>
      </c>
      <c r="J44" s="167">
        <f t="shared" si="23"/>
        <v>3.9718346330435131E-3</v>
      </c>
      <c r="K44" s="166">
        <v>5319</v>
      </c>
      <c r="L44" s="166">
        <v>3855</v>
      </c>
      <c r="M44" s="166">
        <v>19256</v>
      </c>
      <c r="N44" s="166">
        <v>17394</v>
      </c>
      <c r="O44" s="166">
        <v>18778</v>
      </c>
      <c r="P44" s="166">
        <v>17497</v>
      </c>
      <c r="Q44" s="167">
        <f t="shared" si="27"/>
        <v>-6.8218127596123113E-2</v>
      </c>
      <c r="R44" s="167">
        <f t="shared" si="25"/>
        <v>7.6262580034956043E-3</v>
      </c>
      <c r="S44" s="166">
        <v>6084</v>
      </c>
      <c r="T44" s="166">
        <v>21273</v>
      </c>
      <c r="U44" s="166">
        <v>19465</v>
      </c>
      <c r="V44" s="166">
        <v>21301</v>
      </c>
      <c r="W44" s="166">
        <v>19491</v>
      </c>
      <c r="X44" s="167">
        <f t="shared" si="28"/>
        <v>-8.4972536500633744E-2</v>
      </c>
      <c r="Y44" s="167">
        <f t="shared" si="29"/>
        <v>6.9701699897544833E-3</v>
      </c>
    </row>
    <row r="45" spans="1:25" x14ac:dyDescent="0.25">
      <c r="A45" s="58"/>
      <c r="B45" s="165" t="s">
        <v>122</v>
      </c>
      <c r="C45" s="166">
        <v>885</v>
      </c>
      <c r="D45" s="166">
        <v>113</v>
      </c>
      <c r="E45" s="166">
        <v>1063</v>
      </c>
      <c r="F45" s="166">
        <v>1345</v>
      </c>
      <c r="G45" s="166">
        <v>1511</v>
      </c>
      <c r="H45" s="166">
        <v>1991</v>
      </c>
      <c r="I45" s="167">
        <f t="shared" si="26"/>
        <v>0.31767041694242226</v>
      </c>
      <c r="J45" s="167">
        <f t="shared" si="23"/>
        <v>3.965858954056988E-3</v>
      </c>
      <c r="K45" s="166">
        <v>7751</v>
      </c>
      <c r="L45" s="166">
        <v>4535</v>
      </c>
      <c r="M45" s="166">
        <v>18088</v>
      </c>
      <c r="N45" s="166">
        <v>21594</v>
      </c>
      <c r="O45" s="166">
        <v>22419</v>
      </c>
      <c r="P45" s="166">
        <v>18490</v>
      </c>
      <c r="Q45" s="167">
        <f t="shared" si="27"/>
        <v>-0.17525313350283245</v>
      </c>
      <c r="R45" s="167">
        <f t="shared" si="25"/>
        <v>8.0590678678992816E-3</v>
      </c>
      <c r="S45" s="166">
        <v>8636</v>
      </c>
      <c r="T45" s="166">
        <v>19151</v>
      </c>
      <c r="U45" s="166">
        <v>22939</v>
      </c>
      <c r="V45" s="166">
        <v>23930</v>
      </c>
      <c r="W45" s="166">
        <v>20481</v>
      </c>
      <c r="X45" s="167">
        <f t="shared" si="28"/>
        <v>-0.1441287087338069</v>
      </c>
      <c r="Y45" s="167">
        <f t="shared" si="29"/>
        <v>7.3242035585737815E-3</v>
      </c>
    </row>
    <row r="46" spans="1:25" x14ac:dyDescent="0.25">
      <c r="A46" s="58"/>
      <c r="B46" s="165" t="s">
        <v>131</v>
      </c>
      <c r="C46" s="166">
        <v>1095</v>
      </c>
      <c r="D46" s="166">
        <v>13</v>
      </c>
      <c r="E46" s="166">
        <v>1595</v>
      </c>
      <c r="F46" s="166">
        <v>1666</v>
      </c>
      <c r="G46" s="166">
        <v>984</v>
      </c>
      <c r="H46" s="166">
        <v>1173</v>
      </c>
      <c r="I46" s="167">
        <f t="shared" si="26"/>
        <v>0.19207317073170738</v>
      </c>
      <c r="J46" s="167">
        <f t="shared" si="23"/>
        <v>2.336490483731214E-3</v>
      </c>
      <c r="K46" s="166">
        <v>2224</v>
      </c>
      <c r="L46" s="166">
        <v>762</v>
      </c>
      <c r="M46" s="166">
        <v>3713</v>
      </c>
      <c r="N46" s="166">
        <v>4562</v>
      </c>
      <c r="O46" s="166">
        <v>4273</v>
      </c>
      <c r="P46" s="166">
        <v>5312</v>
      </c>
      <c r="Q46" s="167">
        <f t="shared" si="27"/>
        <v>0.24315469225368602</v>
      </c>
      <c r="R46" s="167">
        <f t="shared" si="25"/>
        <v>2.3152930510698206E-3</v>
      </c>
      <c r="S46" s="166">
        <v>3319</v>
      </c>
      <c r="T46" s="166">
        <v>5308</v>
      </c>
      <c r="U46" s="166">
        <v>6228</v>
      </c>
      <c r="V46" s="166">
        <v>5257</v>
      </c>
      <c r="W46" s="166">
        <v>6485</v>
      </c>
      <c r="X46" s="167">
        <f t="shared" si="28"/>
        <v>0.23359330416587398</v>
      </c>
      <c r="Y46" s="167">
        <f t="shared" si="29"/>
        <v>2.319098680599139E-3</v>
      </c>
    </row>
    <row r="47" spans="1:25" x14ac:dyDescent="0.25">
      <c r="A47" s="58"/>
      <c r="B47" s="165" t="s">
        <v>134</v>
      </c>
      <c r="C47" s="166">
        <v>1063</v>
      </c>
      <c r="D47" s="166">
        <v>13</v>
      </c>
      <c r="E47" s="166">
        <v>781</v>
      </c>
      <c r="F47" s="166">
        <v>1075</v>
      </c>
      <c r="G47" s="166">
        <v>873</v>
      </c>
      <c r="H47" s="166">
        <v>779</v>
      </c>
      <c r="I47" s="167">
        <f t="shared" si="26"/>
        <v>-0.10767468499427257</v>
      </c>
      <c r="J47" s="167">
        <f t="shared" si="23"/>
        <v>1.5516846435009511E-3</v>
      </c>
      <c r="K47" s="166">
        <v>3685</v>
      </c>
      <c r="L47" s="166">
        <v>642</v>
      </c>
      <c r="M47" s="166">
        <v>3143</v>
      </c>
      <c r="N47" s="166">
        <v>4863</v>
      </c>
      <c r="O47" s="166">
        <v>4514</v>
      </c>
      <c r="P47" s="166">
        <v>3917</v>
      </c>
      <c r="Q47" s="167">
        <f t="shared" si="27"/>
        <v>-0.13225520602569785</v>
      </c>
      <c r="R47" s="167">
        <f t="shared" si="25"/>
        <v>1.7072671086296098E-3</v>
      </c>
      <c r="S47" s="166">
        <v>4748</v>
      </c>
      <c r="T47" s="166">
        <v>3924</v>
      </c>
      <c r="U47" s="166">
        <v>5938</v>
      </c>
      <c r="V47" s="166">
        <v>5387</v>
      </c>
      <c r="W47" s="166">
        <v>4696</v>
      </c>
      <c r="X47" s="167">
        <f t="shared" si="28"/>
        <v>-0.12827176536105434</v>
      </c>
      <c r="Y47" s="167">
        <f t="shared" si="29"/>
        <v>1.6793349890660845E-3</v>
      </c>
    </row>
    <row r="48" spans="1:25" x14ac:dyDescent="0.25">
      <c r="A48" s="58"/>
      <c r="B48" s="170" t="s">
        <v>148</v>
      </c>
      <c r="C48" s="171">
        <f t="shared" ref="C48" si="30">C40-SUM(C41:C47)</f>
        <v>12186</v>
      </c>
      <c r="D48" s="171">
        <f t="shared" ref="D48:H48" si="31">D40-SUM(D41:D47)</f>
        <v>6234</v>
      </c>
      <c r="E48" s="171">
        <f t="shared" si="31"/>
        <v>37893</v>
      </c>
      <c r="F48" s="171">
        <f t="shared" si="31"/>
        <v>44158</v>
      </c>
      <c r="G48" s="171">
        <f t="shared" si="31"/>
        <v>48275</v>
      </c>
      <c r="H48" s="171">
        <f t="shared" si="31"/>
        <v>45839</v>
      </c>
      <c r="I48" s="172">
        <f t="shared" si="26"/>
        <v>-5.0460901087519439E-2</v>
      </c>
      <c r="J48" s="172">
        <f t="shared" si="23"/>
        <v>9.1306383021104109E-2</v>
      </c>
      <c r="K48" s="171">
        <f t="shared" ref="K48:P48" si="32">K40-SUM(K41:K47)</f>
        <v>28474</v>
      </c>
      <c r="L48" s="171">
        <f t="shared" si="32"/>
        <v>16794</v>
      </c>
      <c r="M48" s="171">
        <f t="shared" si="32"/>
        <v>90328</v>
      </c>
      <c r="N48" s="171">
        <f t="shared" si="32"/>
        <v>97934</v>
      </c>
      <c r="O48" s="171">
        <f t="shared" si="32"/>
        <v>103471</v>
      </c>
      <c r="P48" s="171">
        <f t="shared" si="32"/>
        <v>120682</v>
      </c>
      <c r="Q48" s="172">
        <f t="shared" si="27"/>
        <v>0.16633646142397396</v>
      </c>
      <c r="R48" s="172">
        <f t="shared" si="25"/>
        <v>5.2600564003992482E-2</v>
      </c>
      <c r="S48" s="171">
        <f>S40-SUM(S41:S47)</f>
        <v>40660</v>
      </c>
      <c r="T48" s="171">
        <f>T40-SUM(T41:T47)</f>
        <v>128221</v>
      </c>
      <c r="U48" s="171">
        <f>U40-SUM(U41:U47)</f>
        <v>142092</v>
      </c>
      <c r="V48" s="171">
        <f>V40-SUM(V41:V47)</f>
        <v>151746</v>
      </c>
      <c r="W48" s="171">
        <f>W40-SUM(W41:W47)</f>
        <v>166521</v>
      </c>
      <c r="X48" s="172">
        <f t="shared" si="28"/>
        <v>9.736665216875573E-2</v>
      </c>
      <c r="Y48" s="172">
        <f t="shared" si="29"/>
        <v>5.9549519104402357E-2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1055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9247</v>
      </c>
      <c r="T50" s="178">
        <f>T51+T54</f>
        <v>22508</v>
      </c>
      <c r="U50" s="178">
        <f>U51+U54</f>
        <v>32923</v>
      </c>
      <c r="V50" s="178">
        <f>V51+V54</f>
        <v>28494</v>
      </c>
      <c r="W50" s="178">
        <f>W51+W54</f>
        <v>27551</v>
      </c>
      <c r="X50" s="179">
        <f>IFERROR(W50/V50-1,"-")</f>
        <v>-3.3094686600687817E-2</v>
      </c>
      <c r="Y50" s="179">
        <f>W50/W$8</f>
        <v>9.8525038934752333E-3</v>
      </c>
    </row>
    <row r="51" spans="1:25" x14ac:dyDescent="0.25">
      <c r="A51" s="58"/>
      <c r="B51" s="161" t="s">
        <v>100</v>
      </c>
      <c r="C51" s="162">
        <v>890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1663</v>
      </c>
      <c r="T51" s="162">
        <v>3711</v>
      </c>
      <c r="U51" s="162">
        <v>14572</v>
      </c>
      <c r="V51" s="162">
        <v>7752</v>
      </c>
      <c r="W51" s="162">
        <v>5603</v>
      </c>
      <c r="X51" s="163">
        <f>IFERROR(W51/V51-1,"-")</f>
        <v>-0.27721878224974206</v>
      </c>
      <c r="Y51" s="163">
        <f>W51/W$8</f>
        <v>2.0036869556510372E-3</v>
      </c>
    </row>
    <row r="52" spans="1:25" x14ac:dyDescent="0.25">
      <c r="A52" s="58"/>
      <c r="B52" s="165" t="s">
        <v>106</v>
      </c>
      <c r="C52" s="166">
        <v>890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1257</v>
      </c>
      <c r="T52" s="166">
        <v>1903</v>
      </c>
      <c r="U52" s="166">
        <v>10834</v>
      </c>
      <c r="V52" s="166">
        <v>5190</v>
      </c>
      <c r="W52" s="166">
        <v>3256</v>
      </c>
      <c r="X52" s="167">
        <f>IFERROR(W52/V52-1,"-")</f>
        <v>-0.37263969171483624</v>
      </c>
      <c r="Y52" s="167">
        <f>W52/W$8</f>
        <v>1.1643770707834692E-3</v>
      </c>
    </row>
    <row r="53" spans="1:25" x14ac:dyDescent="0.25">
      <c r="A53" s="58"/>
      <c r="B53" s="165" t="s">
        <v>103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1808</v>
      </c>
      <c r="U53" s="166">
        <v>3738</v>
      </c>
      <c r="V53" s="166">
        <v>2562</v>
      </c>
      <c r="W53" s="166">
        <v>2347</v>
      </c>
      <c r="X53" s="167">
        <f>IFERROR(W53/V53-1,"-")</f>
        <v>-8.391881342701013E-2</v>
      </c>
      <c r="Y53" s="167">
        <f>W53/W$8</f>
        <v>8.3930988486756821E-4</v>
      </c>
    </row>
    <row r="54" spans="1:25" x14ac:dyDescent="0.25">
      <c r="A54" s="58"/>
      <c r="B54" s="161" t="s">
        <v>110</v>
      </c>
      <c r="C54" s="162">
        <v>165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7584</v>
      </c>
      <c r="T54" s="162">
        <v>18797</v>
      </c>
      <c r="U54" s="162">
        <v>18351</v>
      </c>
      <c r="V54" s="162">
        <v>20742</v>
      </c>
      <c r="W54" s="162">
        <v>21948</v>
      </c>
      <c r="X54" s="163">
        <f>IFERROR(W54/V54-1,"-")</f>
        <v>5.8142898466878812E-2</v>
      </c>
      <c r="Y54" s="163">
        <f>W54/W$8</f>
        <v>7.8488169378241948E-3</v>
      </c>
    </row>
    <row r="55" spans="1:25" s="58" customFormat="1" x14ac:dyDescent="0.25">
      <c r="B55" s="165" t="s">
        <v>113</v>
      </c>
      <c r="C55" s="166">
        <v>14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2315</v>
      </c>
      <c r="T55" s="166">
        <v>6815</v>
      </c>
      <c r="U55" s="166">
        <v>5827</v>
      </c>
      <c r="V55" s="166">
        <v>7309</v>
      </c>
      <c r="W55" s="166">
        <v>7932</v>
      </c>
      <c r="X55" s="167">
        <f t="shared" ref="X55:X62" si="39">IFERROR(W55/V55-1,"-")</f>
        <v>8.5237378574360312E-2</v>
      </c>
      <c r="Y55" s="167">
        <f t="shared" ref="Y55:Y62" si="40">W55/W$8</f>
        <v>2.836559866540073E-3</v>
      </c>
    </row>
    <row r="56" spans="1:25" s="58" customFormat="1" x14ac:dyDescent="0.25">
      <c r="B56" s="165" t="s">
        <v>116</v>
      </c>
      <c r="C56" s="166">
        <v>37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2201</v>
      </c>
      <c r="T56" s="166">
        <v>4238</v>
      </c>
      <c r="U56" s="166">
        <v>3135</v>
      </c>
      <c r="V56" s="166">
        <v>4049</v>
      </c>
      <c r="W56" s="166">
        <v>4171</v>
      </c>
      <c r="X56" s="167">
        <f t="shared" si="39"/>
        <v>3.0130896517658767E-2</v>
      </c>
      <c r="Y56" s="167">
        <f t="shared" si="40"/>
        <v>1.4915899146922143E-3</v>
      </c>
    </row>
    <row r="57" spans="1:25" x14ac:dyDescent="0.25">
      <c r="A57" s="58"/>
      <c r="B57" s="165" t="s">
        <v>119</v>
      </c>
      <c r="C57" s="166">
        <v>35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428</v>
      </c>
      <c r="T57" s="166">
        <v>1532</v>
      </c>
      <c r="U57" s="166">
        <v>1919</v>
      </c>
      <c r="V57" s="166">
        <v>1507</v>
      </c>
      <c r="W57" s="166">
        <v>1676</v>
      </c>
      <c r="X57" s="167">
        <f t="shared" si="39"/>
        <v>0.11214333112143327</v>
      </c>
      <c r="Y57" s="167">
        <f t="shared" si="40"/>
        <v>5.9935379933448842E-4</v>
      </c>
    </row>
    <row r="58" spans="1:25" x14ac:dyDescent="0.25">
      <c r="A58" s="58"/>
      <c r="B58" s="165" t="s">
        <v>126</v>
      </c>
      <c r="C58" s="166">
        <v>25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230</v>
      </c>
      <c r="T58" s="166">
        <v>558</v>
      </c>
      <c r="U58" s="166">
        <v>409</v>
      </c>
      <c r="V58" s="166">
        <v>679</v>
      </c>
      <c r="W58" s="166">
        <v>657</v>
      </c>
      <c r="X58" s="167">
        <f t="shared" si="39"/>
        <v>-3.2400589101620025E-2</v>
      </c>
      <c r="Y58" s="167">
        <f t="shared" si="40"/>
        <v>2.3494955021644324E-4</v>
      </c>
    </row>
    <row r="59" spans="1:25" x14ac:dyDescent="0.25">
      <c r="A59" s="58"/>
      <c r="B59" s="165" t="s">
        <v>122</v>
      </c>
      <c r="C59" s="166">
        <v>16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151</v>
      </c>
      <c r="T59" s="166">
        <v>484</v>
      </c>
      <c r="U59" s="166">
        <v>429</v>
      </c>
      <c r="V59" s="166">
        <v>435</v>
      </c>
      <c r="W59" s="166">
        <v>564</v>
      </c>
      <c r="X59" s="167">
        <f t="shared" si="39"/>
        <v>0.29655172413793096</v>
      </c>
      <c r="Y59" s="167">
        <f t="shared" si="40"/>
        <v>2.0169185132735767E-4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62</v>
      </c>
      <c r="U60" s="166">
        <v>159</v>
      </c>
      <c r="V60" s="166">
        <v>92</v>
      </c>
      <c r="W60" s="166">
        <v>172</v>
      </c>
      <c r="X60" s="167">
        <f t="shared" si="39"/>
        <v>0.86956521739130443</v>
      </c>
      <c r="Y60" s="167">
        <f t="shared" si="40"/>
        <v>6.1508862461534612E-5</v>
      </c>
    </row>
    <row r="61" spans="1:25" x14ac:dyDescent="0.25">
      <c r="A61" s="58"/>
      <c r="B61" s="165" t="s">
        <v>134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97</v>
      </c>
      <c r="U61" s="166">
        <v>140</v>
      </c>
      <c r="V61" s="166">
        <v>90</v>
      </c>
      <c r="W61" s="166">
        <v>417</v>
      </c>
      <c r="X61" s="167">
        <f t="shared" si="39"/>
        <v>3.6333333333333337</v>
      </c>
      <c r="Y61" s="167">
        <f t="shared" si="40"/>
        <v>1.4912323050267402E-4</v>
      </c>
    </row>
    <row r="62" spans="1:25" x14ac:dyDescent="0.25">
      <c r="A62" s="58"/>
      <c r="B62" s="170" t="s">
        <v>148</v>
      </c>
      <c r="C62" s="171">
        <f t="shared" ref="C62" si="41">C54-SUM(C55:C61)</f>
        <v>38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2078</v>
      </c>
      <c r="T62" s="171">
        <f>T54-SUM(T55:T61)</f>
        <v>5011</v>
      </c>
      <c r="U62" s="171">
        <f>U54-SUM(U55:U61)</f>
        <v>6333</v>
      </c>
      <c r="V62" s="171">
        <f>V54-SUM(V55:V61)</f>
        <v>6581</v>
      </c>
      <c r="W62" s="171">
        <f>W54-SUM(W55:W61)</f>
        <v>6359</v>
      </c>
      <c r="X62" s="172">
        <f t="shared" si="39"/>
        <v>-3.3733475155751425E-2</v>
      </c>
      <c r="Y62" s="172">
        <f t="shared" si="40"/>
        <v>2.2740398627494104E-3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27988</v>
      </c>
      <c r="L64" s="178">
        <f t="shared" si="46"/>
        <v>25235</v>
      </c>
      <c r="M64" s="178">
        <f t="shared" si="46"/>
        <v>0</v>
      </c>
      <c r="N64" s="178">
        <f t="shared" si="46"/>
        <v>54117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29928</v>
      </c>
      <c r="T64" s="178">
        <f>T65+T68</f>
        <v>100008</v>
      </c>
      <c r="U64" s="178">
        <f>U65+U68</f>
        <v>115270</v>
      </c>
      <c r="V64" s="178">
        <f>V65+V68</f>
        <v>132160</v>
      </c>
      <c r="W64" s="178">
        <f>W65+W68</f>
        <v>102901</v>
      </c>
      <c r="X64" s="179">
        <f>IFERROR(W64/V64-1,"-")</f>
        <v>-0.22139073849878932</v>
      </c>
      <c r="Y64" s="179">
        <f>W64/W$8</f>
        <v>3.6798392186944029E-2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11254</v>
      </c>
      <c r="L65" s="162">
        <v>14677</v>
      </c>
      <c r="M65" s="162">
        <v>0</v>
      </c>
      <c r="N65" s="162">
        <v>23432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11351</v>
      </c>
      <c r="T65" s="162">
        <v>27176</v>
      </c>
      <c r="U65" s="162">
        <v>29241</v>
      </c>
      <c r="V65" s="162">
        <v>39888</v>
      </c>
      <c r="W65" s="162">
        <v>29124</v>
      </c>
      <c r="X65" s="163">
        <f>IFERROR(W65/V65-1,"-")</f>
        <v>-0.26985559566786999</v>
      </c>
      <c r="Y65" s="163">
        <f>W65/W$8</f>
        <v>1.0415023897265896E-2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3946</v>
      </c>
      <c r="L66" s="166">
        <v>13481</v>
      </c>
      <c r="M66" s="166">
        <v>0</v>
      </c>
      <c r="N66" s="166">
        <v>16493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4003</v>
      </c>
      <c r="T66" s="166">
        <v>22180</v>
      </c>
      <c r="U66" s="166">
        <v>20844</v>
      </c>
      <c r="V66" s="166">
        <v>23962</v>
      </c>
      <c r="W66" s="166">
        <v>9961</v>
      </c>
      <c r="X66" s="167">
        <f>IFERROR(W66/V66-1,"-")</f>
        <v>-0.58430014189132795</v>
      </c>
      <c r="Y66" s="167">
        <f>W66/W$8</f>
        <v>3.5621498777868967E-3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7308</v>
      </c>
      <c r="L67" s="166">
        <v>1196</v>
      </c>
      <c r="M67" s="166">
        <v>0</v>
      </c>
      <c r="N67" s="166">
        <v>6939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7348</v>
      </c>
      <c r="T67" s="166">
        <v>4996</v>
      </c>
      <c r="U67" s="166">
        <v>8397</v>
      </c>
      <c r="V67" s="166">
        <v>15926</v>
      </c>
      <c r="W67" s="166">
        <v>19163</v>
      </c>
      <c r="X67" s="167">
        <f>IFERROR(W67/V67-1,"-")</f>
        <v>0.20325254301142781</v>
      </c>
      <c r="Y67" s="167">
        <f>W67/W$8</f>
        <v>6.8528740194789984E-3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16734</v>
      </c>
      <c r="L68" s="162">
        <v>10558</v>
      </c>
      <c r="M68" s="162">
        <v>0</v>
      </c>
      <c r="N68" s="162">
        <v>30685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18577</v>
      </c>
      <c r="T68" s="162">
        <v>72832</v>
      </c>
      <c r="U68" s="162">
        <v>86029</v>
      </c>
      <c r="V68" s="162">
        <v>92272</v>
      </c>
      <c r="W68" s="162">
        <v>73777</v>
      </c>
      <c r="X68" s="163">
        <f>IFERROR(W68/V68-1,"-")</f>
        <v>-0.20044000346800761</v>
      </c>
      <c r="Y68" s="163">
        <f>W68/W$8</f>
        <v>2.6383368289678133E-2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932</v>
      </c>
      <c r="M69" s="166">
        <v>0</v>
      </c>
      <c r="N69" s="166">
        <v>12658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35001</v>
      </c>
      <c r="U69" s="166">
        <v>32744</v>
      </c>
      <c r="V69" s="166">
        <v>32081</v>
      </c>
      <c r="W69" s="166">
        <v>31987</v>
      </c>
      <c r="X69" s="167">
        <f t="shared" ref="X69:X76" si="50">IFERROR(W69/V69-1,"-")</f>
        <v>-2.9300832268320809E-3</v>
      </c>
      <c r="Y69" s="167">
        <f t="shared" ref="Y69:Y76" si="51">W69/W$8</f>
        <v>1.1438860369518068E-2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2038</v>
      </c>
      <c r="L70" s="166">
        <v>1276</v>
      </c>
      <c r="M70" s="166">
        <v>0</v>
      </c>
      <c r="N70" s="166">
        <v>2697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2309</v>
      </c>
      <c r="T70" s="166">
        <v>5326</v>
      </c>
      <c r="U70" s="166">
        <v>5826</v>
      </c>
      <c r="V70" s="166">
        <v>6157</v>
      </c>
      <c r="W70" s="166">
        <v>6553</v>
      </c>
      <c r="X70" s="167">
        <f t="shared" si="50"/>
        <v>6.431703751827178E-2</v>
      </c>
      <c r="Y70" s="167">
        <f t="shared" si="51"/>
        <v>2.3434161378513741E-3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1895</v>
      </c>
      <c r="L71" s="166">
        <v>2286</v>
      </c>
      <c r="M71" s="166">
        <v>0</v>
      </c>
      <c r="N71" s="166">
        <v>2728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2459</v>
      </c>
      <c r="T71" s="166">
        <v>9592</v>
      </c>
      <c r="U71" s="166">
        <v>10213</v>
      </c>
      <c r="V71" s="166">
        <v>12857</v>
      </c>
      <c r="W71" s="166">
        <v>6959</v>
      </c>
      <c r="X71" s="167">
        <f t="shared" si="50"/>
        <v>-0.4587384304270048</v>
      </c>
      <c r="Y71" s="167">
        <f t="shared" si="51"/>
        <v>2.4886056620338336E-3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228</v>
      </c>
      <c r="L72" s="166">
        <v>570</v>
      </c>
      <c r="M72" s="166">
        <v>0</v>
      </c>
      <c r="N72" s="166">
        <v>882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250</v>
      </c>
      <c r="T72" s="166">
        <v>1217</v>
      </c>
      <c r="U72" s="166">
        <v>2262</v>
      </c>
      <c r="V72" s="166">
        <v>3104</v>
      </c>
      <c r="W72" s="166">
        <v>1732</v>
      </c>
      <c r="X72" s="167">
        <f t="shared" si="50"/>
        <v>-0.4420103092783505</v>
      </c>
      <c r="Y72" s="167">
        <f t="shared" si="51"/>
        <v>6.1937994060103454E-4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591</v>
      </c>
      <c r="L73" s="166">
        <v>660</v>
      </c>
      <c r="M73" s="166">
        <v>0</v>
      </c>
      <c r="N73" s="166">
        <v>940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591</v>
      </c>
      <c r="T73" s="166">
        <v>1818</v>
      </c>
      <c r="U73" s="166">
        <v>1876</v>
      </c>
      <c r="V73" s="166">
        <v>2598</v>
      </c>
      <c r="W73" s="166">
        <v>1905</v>
      </c>
      <c r="X73" s="167">
        <f t="shared" si="50"/>
        <v>-0.26674364896073899</v>
      </c>
      <c r="Y73" s="167">
        <f t="shared" si="51"/>
        <v>6.8124641272804319E-4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29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890</v>
      </c>
      <c r="U74" s="166">
        <v>3208</v>
      </c>
      <c r="V74" s="166">
        <v>1641</v>
      </c>
      <c r="W74" s="166">
        <v>829</v>
      </c>
      <c r="X74" s="167">
        <f t="shared" si="50"/>
        <v>-0.49482023156611821</v>
      </c>
      <c r="Y74" s="167">
        <f t="shared" si="51"/>
        <v>2.9645841267797788E-4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42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930</v>
      </c>
      <c r="V75" s="166">
        <v>203</v>
      </c>
      <c r="W75" s="166">
        <v>529</v>
      </c>
      <c r="X75" s="167">
        <f t="shared" si="50"/>
        <v>1.6059113300492611</v>
      </c>
      <c r="Y75" s="167">
        <f t="shared" si="51"/>
        <v>1.8917551303576633E-4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3826</v>
      </c>
      <c r="L76" s="171">
        <f t="shared" si="54"/>
        <v>4834</v>
      </c>
      <c r="M76" s="171">
        <f t="shared" si="54"/>
        <v>0</v>
      </c>
      <c r="N76" s="171">
        <f t="shared" si="54"/>
        <v>10709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4449</v>
      </c>
      <c r="T76" s="171">
        <f>T68-SUM(T69:T75)</f>
        <v>18704</v>
      </c>
      <c r="U76" s="171">
        <f>U68-SUM(U69:U75)</f>
        <v>28970</v>
      </c>
      <c r="V76" s="171">
        <f>V68-SUM(V69:V75)</f>
        <v>33631</v>
      </c>
      <c r="W76" s="171">
        <f>W68-SUM(W69:W75)</f>
        <v>23283</v>
      </c>
      <c r="X76" s="172">
        <f t="shared" si="50"/>
        <v>-0.30769230769230771</v>
      </c>
      <c r="Y76" s="172">
        <f t="shared" si="51"/>
        <v>8.3262258412320368E-3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25039</v>
      </c>
      <c r="D78" s="178">
        <f t="shared" si="55"/>
        <v>34362</v>
      </c>
      <c r="E78" s="178">
        <f t="shared" si="55"/>
        <v>67869</v>
      </c>
      <c r="F78" s="178">
        <f t="shared" si="55"/>
        <v>68827</v>
      </c>
      <c r="G78" s="178">
        <f t="shared" si="55"/>
        <v>77895</v>
      </c>
      <c r="H78" s="178">
        <f t="shared" si="55"/>
        <v>85846</v>
      </c>
      <c r="I78" s="179">
        <f>IFERROR(H78/G78-1,"-")</f>
        <v>0.10207330380640611</v>
      </c>
      <c r="J78" s="179">
        <f t="shared" ref="J78:J90" si="56">H78/H$8</f>
        <v>0.1709960460924039</v>
      </c>
      <c r="K78" s="178">
        <f t="shared" ref="K78:P78" si="57">K79+K82</f>
        <v>108496</v>
      </c>
      <c r="L78" s="178">
        <f t="shared" si="57"/>
        <v>92473</v>
      </c>
      <c r="M78" s="178">
        <f t="shared" si="57"/>
        <v>303815</v>
      </c>
      <c r="N78" s="178">
        <f t="shared" si="57"/>
        <v>360307</v>
      </c>
      <c r="O78" s="178">
        <f t="shared" si="57"/>
        <v>418592</v>
      </c>
      <c r="P78" s="178">
        <f t="shared" si="57"/>
        <v>415716</v>
      </c>
      <c r="Q78" s="179">
        <f>IFERROR(P78/O78-1,"-")</f>
        <v>-6.8706520908187185E-3</v>
      </c>
      <c r="R78" s="179">
        <f t="shared" ref="R78:R90" si="58">P78/P$8</f>
        <v>0.18119434601252665</v>
      </c>
      <c r="S78" s="178">
        <f>S79+S82</f>
        <v>133535</v>
      </c>
      <c r="T78" s="178">
        <f>T79+T82</f>
        <v>371684</v>
      </c>
      <c r="U78" s="178">
        <f>U79+U82</f>
        <v>429134</v>
      </c>
      <c r="V78" s="178">
        <f>V79+V82</f>
        <v>496487</v>
      </c>
      <c r="W78" s="178">
        <f>W79+W82</f>
        <v>501562</v>
      </c>
      <c r="X78" s="179">
        <f>IFERROR(W78/V78-1,"-")</f>
        <v>1.0221818496758184E-2</v>
      </c>
      <c r="Y78" s="179">
        <f>W78/W$8</f>
        <v>0.17936341903448966</v>
      </c>
    </row>
    <row r="79" spans="1:25" x14ac:dyDescent="0.25">
      <c r="A79" s="58"/>
      <c r="B79" s="161" t="s">
        <v>100</v>
      </c>
      <c r="C79" s="162">
        <v>8859</v>
      </c>
      <c r="D79" s="162">
        <v>21082</v>
      </c>
      <c r="E79" s="162">
        <v>35703</v>
      </c>
      <c r="F79" s="162">
        <v>35098</v>
      </c>
      <c r="G79" s="162">
        <v>38659</v>
      </c>
      <c r="H79" s="162">
        <v>45312</v>
      </c>
      <c r="I79" s="163">
        <f>IFERROR(H79/G79-1,"-")</f>
        <v>0.17209446700638931</v>
      </c>
      <c r="J79" s="163">
        <f t="shared" si="56"/>
        <v>9.0256655412471243E-2</v>
      </c>
      <c r="K79" s="162">
        <v>43669</v>
      </c>
      <c r="L79" s="162">
        <v>57501</v>
      </c>
      <c r="M79" s="162">
        <v>154371</v>
      </c>
      <c r="N79" s="162">
        <v>163183</v>
      </c>
      <c r="O79" s="162">
        <v>172978</v>
      </c>
      <c r="P79" s="162">
        <v>172183</v>
      </c>
      <c r="Q79" s="163">
        <f>IFERROR(P79/O79-1,"-")</f>
        <v>-4.5959601799072658E-3</v>
      </c>
      <c r="R79" s="163">
        <f t="shared" si="58"/>
        <v>7.5047835732747536E-2</v>
      </c>
      <c r="S79" s="162">
        <v>52528</v>
      </c>
      <c r="T79" s="162">
        <v>190074</v>
      </c>
      <c r="U79" s="162">
        <v>198281</v>
      </c>
      <c r="V79" s="162">
        <v>211637</v>
      </c>
      <c r="W79" s="162">
        <v>217495</v>
      </c>
      <c r="X79" s="163">
        <f>IFERROR(W79/V79-1,"-")</f>
        <v>2.7679470035957721E-2</v>
      </c>
      <c r="Y79" s="163">
        <f>W79/W$8</f>
        <v>7.7778314192275988E-2</v>
      </c>
    </row>
    <row r="80" spans="1:25" x14ac:dyDescent="0.25">
      <c r="A80" s="58"/>
      <c r="B80" s="165" t="s">
        <v>106</v>
      </c>
      <c r="C80" s="166">
        <v>3541</v>
      </c>
      <c r="D80" s="166">
        <v>13515</v>
      </c>
      <c r="E80" s="166">
        <v>22343</v>
      </c>
      <c r="F80" s="166">
        <v>22228</v>
      </c>
      <c r="G80" s="166">
        <v>20841</v>
      </c>
      <c r="H80" s="166">
        <v>22804</v>
      </c>
      <c r="I80" s="167">
        <f>IFERROR(H80/G80-1,"-")</f>
        <v>9.4189338323496852E-2</v>
      </c>
      <c r="J80" s="167">
        <f t="shared" si="56"/>
        <v>4.5423127869570847E-2</v>
      </c>
      <c r="K80" s="166">
        <v>6555</v>
      </c>
      <c r="L80" s="166">
        <v>13202</v>
      </c>
      <c r="M80" s="166">
        <v>23916</v>
      </c>
      <c r="N80" s="166">
        <v>19534</v>
      </c>
      <c r="O80" s="166">
        <v>31988</v>
      </c>
      <c r="P80" s="166">
        <v>26285</v>
      </c>
      <c r="Q80" s="167">
        <f>IFERROR(P80/O80-1,"-")</f>
        <v>-0.1782856071026635</v>
      </c>
      <c r="R80" s="167">
        <f t="shared" si="58"/>
        <v>1.1456603510423614E-2</v>
      </c>
      <c r="S80" s="166">
        <v>10096</v>
      </c>
      <c r="T80" s="166">
        <v>46259</v>
      </c>
      <c r="U80" s="166">
        <v>41762</v>
      </c>
      <c r="V80" s="166">
        <v>52829</v>
      </c>
      <c r="W80" s="166">
        <v>49089</v>
      </c>
      <c r="X80" s="167">
        <f>IFERROR(W80/V80-1,"-")</f>
        <v>-7.0794450017982569E-2</v>
      </c>
      <c r="Y80" s="167">
        <f>W80/W$8</f>
        <v>1.7554700868455071E-2</v>
      </c>
    </row>
    <row r="81" spans="1:25" x14ac:dyDescent="0.25">
      <c r="A81" s="58"/>
      <c r="B81" s="165" t="s">
        <v>103</v>
      </c>
      <c r="C81" s="166">
        <v>5318</v>
      </c>
      <c r="D81" s="166">
        <v>7567</v>
      </c>
      <c r="E81" s="166">
        <v>13360</v>
      </c>
      <c r="F81" s="166">
        <v>12870</v>
      </c>
      <c r="G81" s="166">
        <v>17818</v>
      </c>
      <c r="H81" s="166">
        <v>22508</v>
      </c>
      <c r="I81" s="167">
        <f>IFERROR(H81/G81-1,"-")</f>
        <v>0.26321697160175095</v>
      </c>
      <c r="J81" s="167">
        <f t="shared" si="56"/>
        <v>4.4833527542900396E-2</v>
      </c>
      <c r="K81" s="166">
        <v>37114</v>
      </c>
      <c r="L81" s="166">
        <v>44299</v>
      </c>
      <c r="M81" s="166">
        <v>130455</v>
      </c>
      <c r="N81" s="166">
        <v>143649</v>
      </c>
      <c r="O81" s="166">
        <v>140990</v>
      </c>
      <c r="P81" s="166">
        <v>145898</v>
      </c>
      <c r="Q81" s="167">
        <f>IFERROR(P81/O81-1,"-")</f>
        <v>3.4810979502092332E-2</v>
      </c>
      <c r="R81" s="167">
        <f t="shared" si="58"/>
        <v>6.3591232222323921E-2</v>
      </c>
      <c r="S81" s="166">
        <v>42432</v>
      </c>
      <c r="T81" s="166">
        <v>143815</v>
      </c>
      <c r="U81" s="166">
        <v>156519</v>
      </c>
      <c r="V81" s="166">
        <v>158808</v>
      </c>
      <c r="W81" s="166">
        <v>168406</v>
      </c>
      <c r="X81" s="167">
        <f>IFERROR(W81/V81-1,"-")</f>
        <v>6.043776132184786E-2</v>
      </c>
      <c r="Y81" s="167">
        <f>W81/W$8</f>
        <v>6.0223613323820917E-2</v>
      </c>
    </row>
    <row r="82" spans="1:25" x14ac:dyDescent="0.25">
      <c r="A82" s="58"/>
      <c r="B82" s="161" t="s">
        <v>110</v>
      </c>
      <c r="C82" s="162">
        <v>16180</v>
      </c>
      <c r="D82" s="162">
        <v>13280</v>
      </c>
      <c r="E82" s="162">
        <v>32166</v>
      </c>
      <c r="F82" s="162">
        <v>33729</v>
      </c>
      <c r="G82" s="162">
        <v>39236</v>
      </c>
      <c r="H82" s="162">
        <v>40534</v>
      </c>
      <c r="I82" s="163">
        <f>IFERROR(H82/G82-1,"-")</f>
        <v>3.3081863594657923E-2</v>
      </c>
      <c r="J82" s="163">
        <f t="shared" si="56"/>
        <v>8.0739390679932674E-2</v>
      </c>
      <c r="K82" s="162">
        <v>64827</v>
      </c>
      <c r="L82" s="162">
        <v>34972</v>
      </c>
      <c r="M82" s="162">
        <v>149444</v>
      </c>
      <c r="N82" s="162">
        <v>197124</v>
      </c>
      <c r="O82" s="162">
        <v>245614</v>
      </c>
      <c r="P82" s="162">
        <v>243533</v>
      </c>
      <c r="Q82" s="163">
        <f>IFERROR(P82/O82-1,"-")</f>
        <v>-8.4726440675205739E-3</v>
      </c>
      <c r="R82" s="163">
        <f t="shared" si="58"/>
        <v>0.1061465102797791</v>
      </c>
      <c r="S82" s="162">
        <v>81007</v>
      </c>
      <c r="T82" s="162">
        <v>181610</v>
      </c>
      <c r="U82" s="162">
        <v>230853</v>
      </c>
      <c r="V82" s="162">
        <v>284850</v>
      </c>
      <c r="W82" s="162">
        <v>284067</v>
      </c>
      <c r="X82" s="163">
        <f>IFERROR(W82/V82-1,"-")</f>
        <v>-2.7488151658767723E-3</v>
      </c>
      <c r="Y82" s="163">
        <f>W82/W$8</f>
        <v>0.10158510484221367</v>
      </c>
    </row>
    <row r="83" spans="1:25" s="58" customFormat="1" x14ac:dyDescent="0.25">
      <c r="B83" s="165" t="s">
        <v>113</v>
      </c>
      <c r="C83" s="166">
        <v>2151</v>
      </c>
      <c r="D83" s="166">
        <v>1593</v>
      </c>
      <c r="E83" s="166">
        <v>3516</v>
      </c>
      <c r="F83" s="166">
        <v>4496</v>
      </c>
      <c r="G83" s="166">
        <v>5728</v>
      </c>
      <c r="H83" s="166">
        <v>5854</v>
      </c>
      <c r="I83" s="167">
        <f t="shared" ref="I83:I90" si="59">IFERROR(H83/G83-1,"-")</f>
        <v>2.1997206703910699E-2</v>
      </c>
      <c r="J83" s="167">
        <f t="shared" si="56"/>
        <v>1.1660541595705478E-2</v>
      </c>
      <c r="K83" s="166">
        <v>13375</v>
      </c>
      <c r="L83" s="166">
        <v>2045</v>
      </c>
      <c r="M83" s="166">
        <v>34949</v>
      </c>
      <c r="N83" s="166">
        <v>45631</v>
      </c>
      <c r="O83" s="166">
        <v>56321</v>
      </c>
      <c r="P83" s="166">
        <v>60517</v>
      </c>
      <c r="Q83" s="167">
        <f t="shared" ref="Q83:Q90" si="60">IFERROR(P83/O83-1,"-")</f>
        <v>7.4501518083840867E-2</v>
      </c>
      <c r="R83" s="167">
        <f t="shared" si="58"/>
        <v>2.6376993518748556E-2</v>
      </c>
      <c r="S83" s="166">
        <v>15526</v>
      </c>
      <c r="T83" s="166">
        <v>38465</v>
      </c>
      <c r="U83" s="166">
        <v>50127</v>
      </c>
      <c r="V83" s="166">
        <v>62049</v>
      </c>
      <c r="W83" s="166">
        <v>66371</v>
      </c>
      <c r="X83" s="167">
        <f t="shared" ref="X83:X90" si="61">IFERROR(W83/V83-1,"-")</f>
        <v>6.965462779416276E-2</v>
      </c>
      <c r="Y83" s="167">
        <f t="shared" ref="Y83:Y90" si="62">W83/W$8</f>
        <v>2.3734911107177403E-2</v>
      </c>
    </row>
    <row r="84" spans="1:25" s="58" customFormat="1" x14ac:dyDescent="0.25">
      <c r="B84" s="165" t="s">
        <v>116</v>
      </c>
      <c r="C84" s="166">
        <v>4746</v>
      </c>
      <c r="D84" s="166">
        <v>2687</v>
      </c>
      <c r="E84" s="166">
        <v>7989</v>
      </c>
      <c r="F84" s="166">
        <v>9150</v>
      </c>
      <c r="G84" s="166">
        <v>9578</v>
      </c>
      <c r="H84" s="166">
        <v>9055</v>
      </c>
      <c r="I84" s="167">
        <f t="shared" si="59"/>
        <v>-5.4604301524326604E-2</v>
      </c>
      <c r="J84" s="167">
        <f t="shared" si="56"/>
        <v>1.8036591074327486E-2</v>
      </c>
      <c r="K84" s="166">
        <v>25163</v>
      </c>
      <c r="L84" s="166">
        <v>8482</v>
      </c>
      <c r="M84" s="166">
        <v>50132</v>
      </c>
      <c r="N84" s="166">
        <v>59976</v>
      </c>
      <c r="O84" s="166">
        <v>67700</v>
      </c>
      <c r="P84" s="166">
        <v>66643</v>
      </c>
      <c r="Q84" s="167">
        <f t="shared" si="60"/>
        <v>-1.5612998522895105E-2</v>
      </c>
      <c r="R84" s="167">
        <f t="shared" si="58"/>
        <v>2.9047077334797826E-2</v>
      </c>
      <c r="S84" s="166">
        <v>29909</v>
      </c>
      <c r="T84" s="166">
        <v>58121</v>
      </c>
      <c r="U84" s="166">
        <v>69126</v>
      </c>
      <c r="V84" s="166">
        <v>77278</v>
      </c>
      <c r="W84" s="166">
        <v>75698</v>
      </c>
      <c r="X84" s="167">
        <f t="shared" si="61"/>
        <v>-2.0445663707652884E-2</v>
      </c>
      <c r="Y84" s="167">
        <f t="shared" si="62"/>
        <v>2.707033645705376E-2</v>
      </c>
    </row>
    <row r="85" spans="1:25" x14ac:dyDescent="0.25">
      <c r="A85" s="58"/>
      <c r="B85" s="165" t="s">
        <v>119</v>
      </c>
      <c r="C85" s="166">
        <v>1365</v>
      </c>
      <c r="D85" s="166">
        <v>2999</v>
      </c>
      <c r="E85" s="166">
        <v>4028</v>
      </c>
      <c r="F85" s="166">
        <v>3804</v>
      </c>
      <c r="G85" s="166">
        <v>3985</v>
      </c>
      <c r="H85" s="166">
        <v>4168</v>
      </c>
      <c r="I85" s="167">
        <f t="shared" si="59"/>
        <v>4.5922208281053978E-2</v>
      </c>
      <c r="J85" s="167">
        <f t="shared" si="56"/>
        <v>8.3022100052785163E-3</v>
      </c>
      <c r="K85" s="166">
        <v>4166</v>
      </c>
      <c r="L85" s="166">
        <v>5046</v>
      </c>
      <c r="M85" s="166">
        <v>12720</v>
      </c>
      <c r="N85" s="166">
        <v>19657</v>
      </c>
      <c r="O85" s="166">
        <v>31941</v>
      </c>
      <c r="P85" s="166">
        <v>28305</v>
      </c>
      <c r="Q85" s="167">
        <f t="shared" si="60"/>
        <v>-0.11383488306565226</v>
      </c>
      <c r="R85" s="167">
        <f t="shared" si="58"/>
        <v>1.2337042509512664E-2</v>
      </c>
      <c r="S85" s="166">
        <v>5531</v>
      </c>
      <c r="T85" s="166">
        <v>16748</v>
      </c>
      <c r="U85" s="166">
        <v>23461</v>
      </c>
      <c r="V85" s="166">
        <v>35926</v>
      </c>
      <c r="W85" s="166">
        <v>32473</v>
      </c>
      <c r="X85" s="167">
        <f t="shared" si="61"/>
        <v>-9.6114234816010669E-2</v>
      </c>
      <c r="Y85" s="167">
        <f t="shared" si="62"/>
        <v>1.161265866693845E-2</v>
      </c>
    </row>
    <row r="86" spans="1:25" x14ac:dyDescent="0.25">
      <c r="A86" s="58"/>
      <c r="B86" s="165" t="s">
        <v>126</v>
      </c>
      <c r="C86" s="166">
        <v>236</v>
      </c>
      <c r="D86" s="166">
        <v>248</v>
      </c>
      <c r="E86" s="166">
        <v>790</v>
      </c>
      <c r="F86" s="166">
        <v>728</v>
      </c>
      <c r="G86" s="166">
        <v>952</v>
      </c>
      <c r="H86" s="166">
        <v>1013</v>
      </c>
      <c r="I86" s="167">
        <f t="shared" si="59"/>
        <v>6.4075630252100835E-2</v>
      </c>
      <c r="J86" s="167">
        <f t="shared" si="56"/>
        <v>2.0177876044498891E-3</v>
      </c>
      <c r="K86" s="166">
        <v>1059</v>
      </c>
      <c r="L86" s="166">
        <v>1067</v>
      </c>
      <c r="M86" s="166">
        <v>2872</v>
      </c>
      <c r="N86" s="166">
        <v>3651</v>
      </c>
      <c r="O86" s="166">
        <v>7091</v>
      </c>
      <c r="P86" s="166">
        <v>7339</v>
      </c>
      <c r="Q86" s="167">
        <f t="shared" si="60"/>
        <v>3.4973910590889945E-2</v>
      </c>
      <c r="R86" s="167">
        <f t="shared" si="58"/>
        <v>3.1987830763933385E-3</v>
      </c>
      <c r="S86" s="166">
        <v>1295</v>
      </c>
      <c r="T86" s="166">
        <v>3662</v>
      </c>
      <c r="U86" s="166">
        <v>4379</v>
      </c>
      <c r="V86" s="166">
        <v>8043</v>
      </c>
      <c r="W86" s="166">
        <v>8352</v>
      </c>
      <c r="X86" s="167">
        <f t="shared" si="61"/>
        <v>3.8418500559492808E-2</v>
      </c>
      <c r="Y86" s="167">
        <f t="shared" si="62"/>
        <v>2.9867559260391692E-3</v>
      </c>
    </row>
    <row r="87" spans="1:25" x14ac:dyDescent="0.25">
      <c r="A87" s="58"/>
      <c r="B87" s="165" t="s">
        <v>122</v>
      </c>
      <c r="C87" s="166">
        <v>164</v>
      </c>
      <c r="D87" s="166">
        <v>265</v>
      </c>
      <c r="E87" s="166">
        <v>614</v>
      </c>
      <c r="F87" s="166">
        <v>483</v>
      </c>
      <c r="G87" s="166">
        <v>497</v>
      </c>
      <c r="H87" s="166">
        <v>529</v>
      </c>
      <c r="I87" s="167">
        <f t="shared" si="59"/>
        <v>6.4386317907444646E-2</v>
      </c>
      <c r="J87" s="167">
        <f t="shared" si="56"/>
        <v>1.0537113946238808E-3</v>
      </c>
      <c r="K87" s="166">
        <v>1027</v>
      </c>
      <c r="L87" s="166">
        <v>1231</v>
      </c>
      <c r="M87" s="166">
        <v>2613</v>
      </c>
      <c r="N87" s="166">
        <v>3503</v>
      </c>
      <c r="O87" s="166">
        <v>4554</v>
      </c>
      <c r="P87" s="166">
        <v>4670</v>
      </c>
      <c r="Q87" s="167">
        <f t="shared" si="60"/>
        <v>2.5472112428634119E-2</v>
      </c>
      <c r="R87" s="167">
        <f t="shared" si="58"/>
        <v>2.0354703592801323E-3</v>
      </c>
      <c r="S87" s="166">
        <v>1191</v>
      </c>
      <c r="T87" s="166">
        <v>3227</v>
      </c>
      <c r="U87" s="166">
        <v>3986</v>
      </c>
      <c r="V87" s="166">
        <v>5051</v>
      </c>
      <c r="W87" s="166">
        <v>5199</v>
      </c>
      <c r="X87" s="167">
        <f t="shared" si="61"/>
        <v>2.9301128489408024E-2</v>
      </c>
      <c r="Y87" s="167">
        <f t="shared" si="62"/>
        <v>1.8592126507995259E-3</v>
      </c>
    </row>
    <row r="88" spans="1:25" x14ac:dyDescent="0.25">
      <c r="A88" s="58"/>
      <c r="B88" s="165" t="s">
        <v>131</v>
      </c>
      <c r="C88" s="166">
        <v>282</v>
      </c>
      <c r="D88" s="166">
        <v>84</v>
      </c>
      <c r="E88" s="166">
        <v>268</v>
      </c>
      <c r="F88" s="166">
        <v>296</v>
      </c>
      <c r="G88" s="166">
        <v>344</v>
      </c>
      <c r="H88" s="166">
        <v>359</v>
      </c>
      <c r="I88" s="167">
        <f t="shared" si="59"/>
        <v>4.3604651162790775E-2</v>
      </c>
      <c r="J88" s="167">
        <f t="shared" si="56"/>
        <v>7.15089585387473E-4</v>
      </c>
      <c r="K88" s="166">
        <v>1408</v>
      </c>
      <c r="L88" s="166">
        <v>65</v>
      </c>
      <c r="M88" s="166">
        <v>1626</v>
      </c>
      <c r="N88" s="166">
        <v>2216</v>
      </c>
      <c r="O88" s="166">
        <v>2149</v>
      </c>
      <c r="P88" s="166">
        <v>2217</v>
      </c>
      <c r="Q88" s="167">
        <f t="shared" si="60"/>
        <v>3.164262447650068E-2</v>
      </c>
      <c r="R88" s="167">
        <f t="shared" si="58"/>
        <v>9.6630359454476504E-4</v>
      </c>
      <c r="S88" s="166">
        <v>1690</v>
      </c>
      <c r="T88" s="166">
        <v>1894</v>
      </c>
      <c r="U88" s="166">
        <v>2512</v>
      </c>
      <c r="V88" s="166">
        <v>2493</v>
      </c>
      <c r="W88" s="166">
        <v>2576</v>
      </c>
      <c r="X88" s="167">
        <f t="shared" si="61"/>
        <v>3.3293221018852792E-2</v>
      </c>
      <c r="Y88" s="167">
        <f t="shared" si="62"/>
        <v>9.2120249826112299E-4</v>
      </c>
    </row>
    <row r="89" spans="1:25" x14ac:dyDescent="0.25">
      <c r="A89" s="58"/>
      <c r="B89" s="165" t="s">
        <v>134</v>
      </c>
      <c r="C89" s="166">
        <v>384</v>
      </c>
      <c r="D89" s="166">
        <v>114</v>
      </c>
      <c r="E89" s="166">
        <v>404</v>
      </c>
      <c r="F89" s="166">
        <v>391</v>
      </c>
      <c r="G89" s="166">
        <v>375</v>
      </c>
      <c r="H89" s="166">
        <v>461</v>
      </c>
      <c r="I89" s="167">
        <f t="shared" si="59"/>
        <v>0.22933333333333339</v>
      </c>
      <c r="J89" s="167">
        <f t="shared" si="56"/>
        <v>9.1826267092931773E-4</v>
      </c>
      <c r="K89" s="166">
        <v>1882</v>
      </c>
      <c r="L89" s="166">
        <v>125</v>
      </c>
      <c r="M89" s="166">
        <v>1251</v>
      </c>
      <c r="N89" s="166">
        <v>2159</v>
      </c>
      <c r="O89" s="166">
        <v>2609</v>
      </c>
      <c r="P89" s="166">
        <v>1694</v>
      </c>
      <c r="Q89" s="167">
        <f t="shared" si="60"/>
        <v>-0.35070908394020694</v>
      </c>
      <c r="R89" s="167">
        <f t="shared" si="58"/>
        <v>7.3834834874101577E-4</v>
      </c>
      <c r="S89" s="166">
        <v>2266</v>
      </c>
      <c r="T89" s="166">
        <v>1655</v>
      </c>
      <c r="U89" s="166">
        <v>2550</v>
      </c>
      <c r="V89" s="166">
        <v>2984</v>
      </c>
      <c r="W89" s="166">
        <v>2155</v>
      </c>
      <c r="X89" s="167">
        <f t="shared" si="61"/>
        <v>-0.27781501340482573</v>
      </c>
      <c r="Y89" s="167">
        <f t="shared" si="62"/>
        <v>7.7064882909655278E-4</v>
      </c>
    </row>
    <row r="90" spans="1:25" x14ac:dyDescent="0.25">
      <c r="A90" s="58"/>
      <c r="B90" s="170" t="s">
        <v>148</v>
      </c>
      <c r="C90" s="171">
        <f t="shared" ref="C90" si="63">C82-SUM(C83:C89)</f>
        <v>6852</v>
      </c>
      <c r="D90" s="171">
        <f t="shared" ref="D90:H90" si="64">D82-SUM(D83:D89)</f>
        <v>5290</v>
      </c>
      <c r="E90" s="171">
        <f t="shared" si="64"/>
        <v>14557</v>
      </c>
      <c r="F90" s="171">
        <f t="shared" si="64"/>
        <v>14381</v>
      </c>
      <c r="G90" s="171">
        <f t="shared" si="64"/>
        <v>17777</v>
      </c>
      <c r="H90" s="171">
        <f t="shared" si="64"/>
        <v>19095</v>
      </c>
      <c r="I90" s="172">
        <f t="shared" si="59"/>
        <v>7.414074365753498E-2</v>
      </c>
      <c r="J90" s="172">
        <f t="shared" si="56"/>
        <v>3.8035196749230629E-2</v>
      </c>
      <c r="K90" s="171">
        <f t="shared" ref="K90:P90" si="65">K82-SUM(K83:K89)</f>
        <v>16747</v>
      </c>
      <c r="L90" s="171">
        <f t="shared" si="65"/>
        <v>16911</v>
      </c>
      <c r="M90" s="171">
        <f t="shared" si="65"/>
        <v>43281</v>
      </c>
      <c r="N90" s="171">
        <f t="shared" si="65"/>
        <v>60331</v>
      </c>
      <c r="O90" s="171">
        <f t="shared" si="65"/>
        <v>73249</v>
      </c>
      <c r="P90" s="171">
        <f t="shared" si="65"/>
        <v>72148</v>
      </c>
      <c r="Q90" s="172">
        <f t="shared" si="60"/>
        <v>-1.5030921923848806E-2</v>
      </c>
      <c r="R90" s="172">
        <f t="shared" si="58"/>
        <v>3.1446491537760808E-2</v>
      </c>
      <c r="S90" s="171">
        <f>S82-SUM(S83:S89)</f>
        <v>23599</v>
      </c>
      <c r="T90" s="171">
        <f>T82-SUM(T83:T89)</f>
        <v>57838</v>
      </c>
      <c r="U90" s="171">
        <f>U82-SUM(U83:U89)</f>
        <v>74712</v>
      </c>
      <c r="V90" s="171">
        <f>V82-SUM(V83:V89)</f>
        <v>91026</v>
      </c>
      <c r="W90" s="171">
        <f>W82-SUM(W83:W89)</f>
        <v>91243</v>
      </c>
      <c r="X90" s="172">
        <f t="shared" si="61"/>
        <v>2.3839342605409541E-3</v>
      </c>
      <c r="Y90" s="172">
        <f t="shared" si="62"/>
        <v>3.2629378706847692E-2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2331</v>
      </c>
      <c r="F92" s="178">
        <f t="shared" si="66"/>
        <v>4009</v>
      </c>
      <c r="G92" s="178">
        <f t="shared" si="66"/>
        <v>4809</v>
      </c>
      <c r="H92" s="178">
        <f t="shared" si="66"/>
        <v>5323</v>
      </c>
      <c r="I92" s="179">
        <f>IFERROR(H92/G92-1,"-")</f>
        <v>0.10688292784362652</v>
      </c>
      <c r="J92" s="179">
        <f t="shared" ref="J92:J104" si="67">H92/H$8</f>
        <v>1.0602846415090581E-2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18103</v>
      </c>
      <c r="N92" s="178">
        <f t="shared" si="68"/>
        <v>26674</v>
      </c>
      <c r="O92" s="178">
        <f t="shared" si="68"/>
        <v>31881</v>
      </c>
      <c r="P92" s="178">
        <f t="shared" si="68"/>
        <v>30703</v>
      </c>
      <c r="Q92" s="179">
        <f>IFERROR(P92/O92-1,"-")</f>
        <v>-3.6949907468398102E-2</v>
      </c>
      <c r="R92" s="179">
        <f t="shared" ref="R92:R104" si="69">P92/P$8</f>
        <v>1.3382236925262933E-2</v>
      </c>
      <c r="S92" s="178">
        <f>S93+S96</f>
        <v>15531</v>
      </c>
      <c r="T92" s="178">
        <f>T93+T96</f>
        <v>32878</v>
      </c>
      <c r="U92" s="178">
        <f>U93+U96</f>
        <v>39668</v>
      </c>
      <c r="V92" s="178">
        <f>V93+V96</f>
        <v>36690</v>
      </c>
      <c r="W92" s="178">
        <f>W93+W96</f>
        <v>36026</v>
      </c>
      <c r="X92" s="179">
        <f>IFERROR(W92/V92-1,"-")</f>
        <v>-1.8097574270918515E-2</v>
      </c>
      <c r="Y92" s="179">
        <f>W92/W$8</f>
        <v>1.2883245808367709E-2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1880</v>
      </c>
      <c r="F93" s="162">
        <v>2733</v>
      </c>
      <c r="G93" s="162">
        <v>3448</v>
      </c>
      <c r="H93" s="162">
        <v>3844</v>
      </c>
      <c r="I93" s="163">
        <f>IFERROR(H93/G93-1,"-")</f>
        <v>0.11484918793503485</v>
      </c>
      <c r="J93" s="163">
        <f t="shared" si="67"/>
        <v>7.6568366747338332E-3</v>
      </c>
      <c r="K93" s="162">
        <v>4723</v>
      </c>
      <c r="L93" s="162">
        <v>0</v>
      </c>
      <c r="M93" s="162">
        <v>12694</v>
      </c>
      <c r="N93" s="162">
        <v>17187</v>
      </c>
      <c r="O93" s="162">
        <v>18613</v>
      </c>
      <c r="P93" s="162">
        <v>18194</v>
      </c>
      <c r="Q93" s="163">
        <f>IFERROR(P93/O93-1,"-")</f>
        <v>-2.2511148122280167E-2</v>
      </c>
      <c r="R93" s="163">
        <f t="shared" si="69"/>
        <v>7.9300530442703906E-3</v>
      </c>
      <c r="S93" s="162">
        <v>9589</v>
      </c>
      <c r="T93" s="162">
        <v>21277</v>
      </c>
      <c r="U93" s="162">
        <v>26478</v>
      </c>
      <c r="V93" s="162">
        <v>22061</v>
      </c>
      <c r="W93" s="162">
        <v>22038</v>
      </c>
      <c r="X93" s="163">
        <f>IFERROR(W93/V93-1,"-")</f>
        <v>-1.0425638003717097E-3</v>
      </c>
      <c r="Y93" s="163">
        <f>W93/W$8</f>
        <v>7.881001807716859E-3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1395</v>
      </c>
      <c r="F94" s="166">
        <v>1913</v>
      </c>
      <c r="G94" s="166">
        <v>2498</v>
      </c>
      <c r="H94" s="166">
        <v>2800</v>
      </c>
      <c r="I94" s="167">
        <f>IFERROR(H94/G94-1,"-")</f>
        <v>0.12089671737389907</v>
      </c>
      <c r="J94" s="167">
        <f t="shared" si="67"/>
        <v>5.5773003874231876E-3</v>
      </c>
      <c r="K94" s="166">
        <v>2176</v>
      </c>
      <c r="L94" s="166">
        <v>0</v>
      </c>
      <c r="M94" s="166">
        <v>5585</v>
      </c>
      <c r="N94" s="166">
        <v>4042</v>
      </c>
      <c r="O94" s="166">
        <v>3958</v>
      </c>
      <c r="P94" s="166">
        <v>5018</v>
      </c>
      <c r="Q94" s="167">
        <f>IFERROR(P94/O94-1,"-")</f>
        <v>0.26781202627589695</v>
      </c>
      <c r="R94" s="167">
        <f t="shared" si="69"/>
        <v>2.1871499492222063E-3</v>
      </c>
      <c r="S94" s="166">
        <v>5251</v>
      </c>
      <c r="T94" s="166">
        <v>10214</v>
      </c>
      <c r="U94" s="166">
        <v>8603</v>
      </c>
      <c r="V94" s="166">
        <v>6456</v>
      </c>
      <c r="W94" s="166">
        <v>7818</v>
      </c>
      <c r="X94" s="167">
        <f>IFERROR(W94/V94-1,"-")</f>
        <v>0.2109665427509293</v>
      </c>
      <c r="Y94" s="167">
        <f>W94/W$8</f>
        <v>2.7957923646760325E-3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485</v>
      </c>
      <c r="F95" s="166">
        <v>820</v>
      </c>
      <c r="G95" s="166">
        <v>950</v>
      </c>
      <c r="H95" s="166">
        <v>1044</v>
      </c>
      <c r="I95" s="167">
        <f>IFERROR(H95/G95-1,"-")</f>
        <v>9.8947368421052673E-2</v>
      </c>
      <c r="J95" s="167">
        <f t="shared" si="67"/>
        <v>2.0795362873106456E-3</v>
      </c>
      <c r="K95" s="166">
        <v>2547</v>
      </c>
      <c r="L95" s="166">
        <v>0</v>
      </c>
      <c r="M95" s="166">
        <v>7109</v>
      </c>
      <c r="N95" s="166">
        <v>13145</v>
      </c>
      <c r="O95" s="166">
        <v>14655</v>
      </c>
      <c r="P95" s="166">
        <v>13176</v>
      </c>
      <c r="Q95" s="167">
        <f>IFERROR(P95/O95-1,"-")</f>
        <v>-0.10092118730808597</v>
      </c>
      <c r="R95" s="167">
        <f t="shared" si="69"/>
        <v>5.7429030950481843E-3</v>
      </c>
      <c r="S95" s="166">
        <v>4338</v>
      </c>
      <c r="T95" s="166">
        <v>11063</v>
      </c>
      <c r="U95" s="166">
        <v>17875</v>
      </c>
      <c r="V95" s="166">
        <v>15605</v>
      </c>
      <c r="W95" s="166">
        <v>14220</v>
      </c>
      <c r="X95" s="167">
        <f>IFERROR(W95/V95-1,"-")</f>
        <v>-8.8753604613905801E-2</v>
      </c>
      <c r="Y95" s="167">
        <f>W95/W$8</f>
        <v>5.0852094430408265E-3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451</v>
      </c>
      <c r="F96" s="162">
        <v>1276</v>
      </c>
      <c r="G96" s="162">
        <v>1361</v>
      </c>
      <c r="H96" s="162">
        <v>1479</v>
      </c>
      <c r="I96" s="163">
        <f>IFERROR(H96/G96-1,"-")</f>
        <v>8.6700955180014638E-2</v>
      </c>
      <c r="J96" s="163">
        <f t="shared" si="67"/>
        <v>2.946009740356748E-3</v>
      </c>
      <c r="K96" s="162">
        <v>3970</v>
      </c>
      <c r="L96" s="162">
        <v>0</v>
      </c>
      <c r="M96" s="162">
        <v>5409</v>
      </c>
      <c r="N96" s="162">
        <v>9487</v>
      </c>
      <c r="O96" s="162">
        <v>13268</v>
      </c>
      <c r="P96" s="162">
        <v>12509</v>
      </c>
      <c r="Q96" s="163">
        <f>IFERROR(P96/O96-1,"-")</f>
        <v>-5.7205305999396994E-2</v>
      </c>
      <c r="R96" s="163">
        <f t="shared" si="69"/>
        <v>5.4521838809925421E-3</v>
      </c>
      <c r="S96" s="162">
        <v>5942</v>
      </c>
      <c r="T96" s="162">
        <v>11601</v>
      </c>
      <c r="U96" s="162">
        <v>13190</v>
      </c>
      <c r="V96" s="162">
        <v>14629</v>
      </c>
      <c r="W96" s="162">
        <v>13988</v>
      </c>
      <c r="X96" s="163">
        <f>IFERROR(W96/V96-1,"-")</f>
        <v>-4.3817075671611194E-2</v>
      </c>
      <c r="Y96" s="163">
        <f>W96/W$8</f>
        <v>5.0022440006508495E-3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11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1.5138386765862938E-4</v>
      </c>
      <c r="K97" s="166">
        <v>915</v>
      </c>
      <c r="L97" s="166">
        <v>0</v>
      </c>
      <c r="M97" s="166">
        <v>572</v>
      </c>
      <c r="N97" s="166">
        <v>1496</v>
      </c>
      <c r="O97" s="166">
        <v>1999</v>
      </c>
      <c r="P97" s="166">
        <v>1691</v>
      </c>
      <c r="Q97" s="167">
        <f t="shared" ref="Q97:Q104" si="71">IFERROR(P97/O97-1,"-")</f>
        <v>-0.15407703851925958</v>
      </c>
      <c r="R97" s="167">
        <f t="shared" si="69"/>
        <v>7.3704076606910139E-4</v>
      </c>
      <c r="S97" s="166">
        <v>1018</v>
      </c>
      <c r="T97" s="166">
        <v>1498</v>
      </c>
      <c r="U97" s="166">
        <v>1874</v>
      </c>
      <c r="V97" s="166">
        <v>2123</v>
      </c>
      <c r="W97" s="166">
        <v>1767</v>
      </c>
      <c r="X97" s="167">
        <f t="shared" ref="X97:X104" si="72">IFERROR(W97/V97-1,"-")</f>
        <v>-0.16768723504474803</v>
      </c>
      <c r="Y97" s="167">
        <f t="shared" ref="Y97:Y104" si="73">W97/W$8</f>
        <v>6.3189627889262596E-4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58</v>
      </c>
      <c r="F98" s="166">
        <v>157</v>
      </c>
      <c r="G98" s="166">
        <v>231</v>
      </c>
      <c r="H98" s="166">
        <v>211</v>
      </c>
      <c r="I98" s="167">
        <f t="shared" si="70"/>
        <v>-8.6580086580086535E-2</v>
      </c>
      <c r="J98" s="167">
        <f t="shared" si="67"/>
        <v>4.2028942205224733E-4</v>
      </c>
      <c r="K98" s="166">
        <v>772</v>
      </c>
      <c r="L98" s="166">
        <v>0</v>
      </c>
      <c r="M98" s="166">
        <v>984</v>
      </c>
      <c r="N98" s="166">
        <v>1867</v>
      </c>
      <c r="O98" s="166">
        <v>2555</v>
      </c>
      <c r="P98" s="166">
        <v>2253</v>
      </c>
      <c r="Q98" s="167">
        <f t="shared" si="71"/>
        <v>-0.11819960861056755</v>
      </c>
      <c r="R98" s="167">
        <f t="shared" si="69"/>
        <v>9.8199458660773822E-4</v>
      </c>
      <c r="S98" s="166">
        <v>1157</v>
      </c>
      <c r="T98" s="166">
        <v>2172</v>
      </c>
      <c r="U98" s="166">
        <v>2367</v>
      </c>
      <c r="V98" s="166">
        <v>2786</v>
      </c>
      <c r="W98" s="166">
        <v>2464</v>
      </c>
      <c r="X98" s="167">
        <f t="shared" si="72"/>
        <v>-0.11557788944723613</v>
      </c>
      <c r="Y98" s="167">
        <f t="shared" si="73"/>
        <v>8.8115021572803074E-4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154</v>
      </c>
      <c r="F99" s="166">
        <v>526</v>
      </c>
      <c r="G99" s="166">
        <v>392</v>
      </c>
      <c r="H99" s="166">
        <v>493</v>
      </c>
      <c r="I99" s="167">
        <f t="shared" si="70"/>
        <v>0.25765306122448983</v>
      </c>
      <c r="J99" s="167">
        <f t="shared" si="67"/>
        <v>9.8200324678558259E-4</v>
      </c>
      <c r="K99" s="166">
        <v>622</v>
      </c>
      <c r="L99" s="166">
        <v>0</v>
      </c>
      <c r="M99" s="166">
        <v>1139</v>
      </c>
      <c r="N99" s="166">
        <v>1591</v>
      </c>
      <c r="O99" s="166">
        <v>2208</v>
      </c>
      <c r="P99" s="166">
        <v>2030</v>
      </c>
      <c r="Q99" s="167">
        <f t="shared" si="71"/>
        <v>-8.0615942028985477E-2</v>
      </c>
      <c r="R99" s="167">
        <f t="shared" si="69"/>
        <v>8.847976079954322E-4</v>
      </c>
      <c r="S99" s="166">
        <v>1446</v>
      </c>
      <c r="T99" s="166">
        <v>2389</v>
      </c>
      <c r="U99" s="166">
        <v>2631</v>
      </c>
      <c r="V99" s="166">
        <v>2600</v>
      </c>
      <c r="W99" s="166">
        <v>2523</v>
      </c>
      <c r="X99" s="167">
        <f t="shared" si="72"/>
        <v>-2.9615384615384599E-2</v>
      </c>
      <c r="Y99" s="167">
        <f t="shared" si="73"/>
        <v>9.0224918599099901E-4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15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9.1627077793380945E-5</v>
      </c>
      <c r="K100" s="166">
        <v>210</v>
      </c>
      <c r="L100" s="166">
        <v>0</v>
      </c>
      <c r="M100" s="166">
        <v>403</v>
      </c>
      <c r="N100" s="166">
        <v>514</v>
      </c>
      <c r="O100" s="166">
        <v>613</v>
      </c>
      <c r="P100" s="166">
        <v>599</v>
      </c>
      <c r="Q100" s="167">
        <f t="shared" si="71"/>
        <v>-2.2838499184339334E-2</v>
      </c>
      <c r="R100" s="167">
        <f t="shared" si="69"/>
        <v>2.610806734922482E-4</v>
      </c>
      <c r="S100" s="166">
        <v>274</v>
      </c>
      <c r="T100" s="166">
        <v>820</v>
      </c>
      <c r="U100" s="166">
        <v>615</v>
      </c>
      <c r="V100" s="166">
        <v>670</v>
      </c>
      <c r="W100" s="166">
        <v>645</v>
      </c>
      <c r="X100" s="167">
        <f t="shared" si="72"/>
        <v>-3.7313432835820892E-2</v>
      </c>
      <c r="Y100" s="167">
        <f t="shared" si="73"/>
        <v>2.3065823423075479E-4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9.7602756779905782E-5</v>
      </c>
      <c r="K101" s="166">
        <v>102</v>
      </c>
      <c r="L101" s="166">
        <v>0</v>
      </c>
      <c r="M101" s="166">
        <v>243</v>
      </c>
      <c r="N101" s="166">
        <v>234</v>
      </c>
      <c r="O101" s="166">
        <v>568</v>
      </c>
      <c r="P101" s="166">
        <v>511</v>
      </c>
      <c r="Q101" s="167">
        <f t="shared" si="71"/>
        <v>-0.10035211267605637</v>
      </c>
      <c r="R101" s="167">
        <f t="shared" si="69"/>
        <v>2.2272491511609154E-4</v>
      </c>
      <c r="S101" s="166">
        <v>177</v>
      </c>
      <c r="T101" s="166">
        <v>493</v>
      </c>
      <c r="U101" s="166">
        <v>385</v>
      </c>
      <c r="V101" s="166">
        <v>598</v>
      </c>
      <c r="W101" s="166">
        <v>560</v>
      </c>
      <c r="X101" s="167">
        <f t="shared" si="72"/>
        <v>-6.3545150501672198E-2</v>
      </c>
      <c r="Y101" s="167">
        <f t="shared" si="73"/>
        <v>2.0026141266546153E-4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2.3902715946099375E-5</v>
      </c>
      <c r="K102" s="166">
        <v>90</v>
      </c>
      <c r="L102" s="166">
        <v>0</v>
      </c>
      <c r="M102" s="166">
        <v>58</v>
      </c>
      <c r="N102" s="166">
        <v>81</v>
      </c>
      <c r="O102" s="166">
        <v>149</v>
      </c>
      <c r="P102" s="166">
        <v>143</v>
      </c>
      <c r="Q102" s="167">
        <f t="shared" si="71"/>
        <v>-4.0268456375838979E-2</v>
      </c>
      <c r="R102" s="167">
        <f t="shared" si="69"/>
        <v>6.2328107361254588E-5</v>
      </c>
      <c r="S102" s="166">
        <v>113</v>
      </c>
      <c r="T102" s="166">
        <v>217</v>
      </c>
      <c r="U102" s="166">
        <v>102</v>
      </c>
      <c r="V102" s="166">
        <v>165</v>
      </c>
      <c r="W102" s="166">
        <v>155</v>
      </c>
      <c r="X102" s="167">
        <f t="shared" si="72"/>
        <v>-6.0606060606060552E-2</v>
      </c>
      <c r="Y102" s="167">
        <f t="shared" si="73"/>
        <v>5.5429498148475954E-5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0</v>
      </c>
      <c r="G103" s="166">
        <v>14</v>
      </c>
      <c r="H103" s="166">
        <v>8</v>
      </c>
      <c r="I103" s="167">
        <f t="shared" si="70"/>
        <v>-0.4285714285714286</v>
      </c>
      <c r="J103" s="167">
        <f t="shared" si="67"/>
        <v>1.593514396406625E-5</v>
      </c>
      <c r="K103" s="166">
        <v>61</v>
      </c>
      <c r="L103" s="166">
        <v>0</v>
      </c>
      <c r="M103" s="166">
        <v>39</v>
      </c>
      <c r="N103" s="166">
        <v>155</v>
      </c>
      <c r="O103" s="166">
        <v>258</v>
      </c>
      <c r="P103" s="166">
        <v>145</v>
      </c>
      <c r="Q103" s="167">
        <f t="shared" si="71"/>
        <v>-0.43798449612403101</v>
      </c>
      <c r="R103" s="167">
        <f t="shared" si="69"/>
        <v>6.3199829142530868E-5</v>
      </c>
      <c r="S103" s="166">
        <v>64</v>
      </c>
      <c r="T103" s="166">
        <v>108</v>
      </c>
      <c r="U103" s="166">
        <v>178</v>
      </c>
      <c r="V103" s="166">
        <v>272</v>
      </c>
      <c r="W103" s="166">
        <v>153</v>
      </c>
      <c r="X103" s="167">
        <f t="shared" si="72"/>
        <v>-0.4375</v>
      </c>
      <c r="Y103" s="167">
        <f t="shared" si="73"/>
        <v>5.4714278817527881E-5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213</v>
      </c>
      <c r="F104" s="171">
        <f t="shared" si="75"/>
        <v>446</v>
      </c>
      <c r="G104" s="171">
        <f t="shared" si="75"/>
        <v>497</v>
      </c>
      <c r="H104" s="171">
        <f t="shared" si="75"/>
        <v>584</v>
      </c>
      <c r="I104" s="172">
        <f t="shared" si="70"/>
        <v>0.17505030181086512</v>
      </c>
      <c r="J104" s="172">
        <f t="shared" si="67"/>
        <v>1.1632655093768362E-3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1971</v>
      </c>
      <c r="N104" s="171">
        <f t="shared" si="76"/>
        <v>3549</v>
      </c>
      <c r="O104" s="171">
        <f t="shared" si="76"/>
        <v>4918</v>
      </c>
      <c r="P104" s="171">
        <f t="shared" si="76"/>
        <v>5137</v>
      </c>
      <c r="Q104" s="172">
        <f t="shared" si="71"/>
        <v>4.4530296868645847E-2</v>
      </c>
      <c r="R104" s="172">
        <f t="shared" si="69"/>
        <v>2.2390173952081456E-3</v>
      </c>
      <c r="S104" s="171">
        <f>S96-SUM(S97:S103)</f>
        <v>1693</v>
      </c>
      <c r="T104" s="171">
        <f>T96-SUM(T97:T103)</f>
        <v>3904</v>
      </c>
      <c r="U104" s="171">
        <f>U96-SUM(U97:U103)</f>
        <v>5038</v>
      </c>
      <c r="V104" s="171">
        <f>V96-SUM(V97:V103)</f>
        <v>5415</v>
      </c>
      <c r="W104" s="171">
        <f>W96-SUM(W97:W103)</f>
        <v>5721</v>
      </c>
      <c r="X104" s="172">
        <f t="shared" si="72"/>
        <v>5.6509695290858808E-2</v>
      </c>
      <c r="Y104" s="172">
        <f t="shared" si="73"/>
        <v>2.0458848961769738E-3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34253</v>
      </c>
      <c r="T106" s="178">
        <f>T107+T110</f>
        <v>109813</v>
      </c>
      <c r="U106" s="178">
        <f>U107+U110</f>
        <v>147358</v>
      </c>
      <c r="V106" s="178">
        <f>V107+V110</f>
        <v>139462</v>
      </c>
      <c r="W106" s="178">
        <f>W107+W110</f>
        <v>151078</v>
      </c>
      <c r="X106" s="179">
        <f>IFERROR(W106/V106-1,"-")</f>
        <v>8.3291505929930842E-2</v>
      </c>
      <c r="Y106" s="179">
        <f>W106/W$8</f>
        <v>5.4026953040486776E-2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13775</v>
      </c>
      <c r="T107" s="162">
        <v>26353</v>
      </c>
      <c r="U107" s="162">
        <v>33173</v>
      </c>
      <c r="V107" s="162">
        <v>30723</v>
      </c>
      <c r="W107" s="162">
        <v>33898</v>
      </c>
      <c r="X107" s="163">
        <f>IFERROR(W107/V107-1,"-")</f>
        <v>0.10334277251570478</v>
      </c>
      <c r="Y107" s="163">
        <f>W107/W$8</f>
        <v>1.2122252440238955E-2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308</v>
      </c>
      <c r="T108" s="166">
        <v>7430</v>
      </c>
      <c r="U108" s="166">
        <v>11643</v>
      </c>
      <c r="V108" s="166">
        <v>8822</v>
      </c>
      <c r="W108" s="166">
        <v>11579</v>
      </c>
      <c r="X108" s="167">
        <f>IFERROR(W108/V108-1,"-")</f>
        <v>0.31251416912264784</v>
      </c>
      <c r="Y108" s="167">
        <f>W108/W$8</f>
        <v>4.1407623165238914E-3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13467</v>
      </c>
      <c r="T109" s="166">
        <v>18923</v>
      </c>
      <c r="U109" s="166">
        <v>21530</v>
      </c>
      <c r="V109" s="166">
        <v>21901</v>
      </c>
      <c r="W109" s="166">
        <v>22319</v>
      </c>
      <c r="X109" s="167">
        <f>IFERROR(W109/V109-1,"-")</f>
        <v>1.9085886489201398E-2</v>
      </c>
      <c r="Y109" s="167">
        <f>W109/W$8</f>
        <v>7.9814901237150633E-3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20478</v>
      </c>
      <c r="T110" s="162">
        <v>83460</v>
      </c>
      <c r="U110" s="162">
        <v>114185</v>
      </c>
      <c r="V110" s="162">
        <v>108739</v>
      </c>
      <c r="W110" s="162">
        <v>117180</v>
      </c>
      <c r="X110" s="163">
        <f>IFERROR(W110/V110-1,"-")</f>
        <v>7.7626242654429412E-2</v>
      </c>
      <c r="Y110" s="163">
        <f>W110/W$8</f>
        <v>4.1904700600247827E-2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10709</v>
      </c>
      <c r="T111" s="166">
        <v>49565</v>
      </c>
      <c r="U111" s="166">
        <v>74713</v>
      </c>
      <c r="V111" s="166">
        <v>67869</v>
      </c>
      <c r="W111" s="166">
        <v>71210</v>
      </c>
      <c r="X111" s="167">
        <f t="shared" ref="X111:X118" si="83">IFERROR(W111/V111-1,"-")</f>
        <v>4.9227187670364936E-2</v>
      </c>
      <c r="Y111" s="167">
        <f t="shared" ref="Y111:Y118" si="84">W111/W$8</f>
        <v>2.5465384278406278E-2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1745</v>
      </c>
      <c r="T112" s="166">
        <v>3756</v>
      </c>
      <c r="U112" s="166">
        <v>4908</v>
      </c>
      <c r="V112" s="166">
        <v>4708</v>
      </c>
      <c r="W112" s="166">
        <v>5313</v>
      </c>
      <c r="X112" s="167">
        <f t="shared" si="83"/>
        <v>0.12850467289719636</v>
      </c>
      <c r="Y112" s="167">
        <f t="shared" si="84"/>
        <v>1.8999801526635661E-3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1108</v>
      </c>
      <c r="T113" s="166">
        <v>5391</v>
      </c>
      <c r="U113" s="166">
        <v>9383</v>
      </c>
      <c r="V113" s="166">
        <v>8106</v>
      </c>
      <c r="W113" s="166">
        <v>9684</v>
      </c>
      <c r="X113" s="167">
        <f t="shared" si="83"/>
        <v>0.19467061435973343</v>
      </c>
      <c r="Y113" s="167">
        <f t="shared" si="84"/>
        <v>3.463092000450588E-3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869</v>
      </c>
      <c r="T114" s="166">
        <v>3932</v>
      </c>
      <c r="U114" s="166">
        <v>3603</v>
      </c>
      <c r="V114" s="166">
        <v>3668</v>
      </c>
      <c r="W114" s="166">
        <v>4141</v>
      </c>
      <c r="X114" s="167">
        <f t="shared" si="83"/>
        <v>0.12895310796074155</v>
      </c>
      <c r="Y114" s="167">
        <f t="shared" si="84"/>
        <v>1.4808616247279931E-3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1069</v>
      </c>
      <c r="T115" s="166">
        <v>3050</v>
      </c>
      <c r="U115" s="166">
        <v>3317</v>
      </c>
      <c r="V115" s="166">
        <v>2958</v>
      </c>
      <c r="W115" s="166">
        <v>3054</v>
      </c>
      <c r="X115" s="167">
        <f t="shared" si="83"/>
        <v>3.2454361054766734E-2</v>
      </c>
      <c r="Y115" s="167">
        <f t="shared" si="84"/>
        <v>1.0921399183577134E-3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209</v>
      </c>
      <c r="T116" s="166">
        <v>474</v>
      </c>
      <c r="U116" s="166">
        <v>754</v>
      </c>
      <c r="V116" s="166">
        <v>826</v>
      </c>
      <c r="W116" s="166">
        <v>813</v>
      </c>
      <c r="X116" s="167">
        <f t="shared" si="83"/>
        <v>-1.57384987893463E-2</v>
      </c>
      <c r="Y116" s="167">
        <f t="shared" si="84"/>
        <v>2.9073665803039324E-4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638</v>
      </c>
      <c r="U117" s="166">
        <v>396</v>
      </c>
      <c r="V117" s="166">
        <v>1042</v>
      </c>
      <c r="W117" s="166">
        <v>670</v>
      </c>
      <c r="X117" s="167">
        <f t="shared" si="83"/>
        <v>-0.35700575815738966</v>
      </c>
      <c r="Y117" s="167">
        <f t="shared" si="84"/>
        <v>2.3959847586760576E-4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4243</v>
      </c>
      <c r="T118" s="171">
        <f>T110-SUM(T111:T117)</f>
        <v>16654</v>
      </c>
      <c r="U118" s="171">
        <f>U110-SUM(U111:U117)</f>
        <v>17111</v>
      </c>
      <c r="V118" s="171">
        <f>V110-SUM(V111:V117)</f>
        <v>19562</v>
      </c>
      <c r="W118" s="171">
        <f>W110-SUM(W111:W117)</f>
        <v>22295</v>
      </c>
      <c r="X118" s="172">
        <f t="shared" si="83"/>
        <v>0.13970964114098772</v>
      </c>
      <c r="Y118" s="172">
        <f t="shared" si="84"/>
        <v>7.972907491743687E-3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29796</v>
      </c>
      <c r="D120" s="178">
        <f t="shared" si="88"/>
        <v>32963</v>
      </c>
      <c r="E120" s="178">
        <f t="shared" si="88"/>
        <v>54289</v>
      </c>
      <c r="F120" s="178">
        <f t="shared" si="88"/>
        <v>63334</v>
      </c>
      <c r="G120" s="178">
        <f t="shared" si="88"/>
        <v>67902</v>
      </c>
      <c r="H120" s="178">
        <f t="shared" si="88"/>
        <v>61422</v>
      </c>
      <c r="I120" s="179">
        <f>IFERROR(H120/G120-1,"-")</f>
        <v>-9.5431651497746794E-2</v>
      </c>
      <c r="J120" s="179">
        <f t="shared" ref="J120:J132" si="89">H120/H$8</f>
        <v>0.12234605157010965</v>
      </c>
      <c r="K120" s="178">
        <f t="shared" ref="K120:P120" si="90">K121+K124</f>
        <v>29833</v>
      </c>
      <c r="L120" s="178">
        <f t="shared" si="90"/>
        <v>54163</v>
      </c>
      <c r="M120" s="178">
        <f t="shared" si="90"/>
        <v>83735</v>
      </c>
      <c r="N120" s="178">
        <f t="shared" si="90"/>
        <v>95045</v>
      </c>
      <c r="O120" s="178">
        <f t="shared" si="90"/>
        <v>94341</v>
      </c>
      <c r="P120" s="178">
        <f t="shared" si="90"/>
        <v>120181</v>
      </c>
      <c r="Q120" s="179">
        <f>IFERROR(P120/O120-1,"-")</f>
        <v>0.27390000105998458</v>
      </c>
      <c r="R120" s="179">
        <f t="shared" ref="R120:R132" si="91">P120/P$8</f>
        <v>5.2382197697782774E-2</v>
      </c>
      <c r="S120" s="178">
        <f>S121+S124</f>
        <v>59629</v>
      </c>
      <c r="T120" s="178">
        <f>T121+T124</f>
        <v>138024</v>
      </c>
      <c r="U120" s="178">
        <f>U121+U124</f>
        <v>158379</v>
      </c>
      <c r="V120" s="178">
        <f>V121+V124</f>
        <v>162243</v>
      </c>
      <c r="W120" s="178">
        <f>W121+W124</f>
        <v>181603</v>
      </c>
      <c r="X120" s="179">
        <f>IFERROR(W120/V120-1,"-")</f>
        <v>0.11932718206640658</v>
      </c>
      <c r="Y120" s="179">
        <f>W120/W$8</f>
        <v>6.4942988079081804E-2</v>
      </c>
    </row>
    <row r="121" spans="1:25" x14ac:dyDescent="0.25">
      <c r="A121" s="58"/>
      <c r="B121" s="161" t="s">
        <v>100</v>
      </c>
      <c r="C121" s="162">
        <v>13566</v>
      </c>
      <c r="D121" s="162">
        <v>17654</v>
      </c>
      <c r="E121" s="162">
        <v>31827</v>
      </c>
      <c r="F121" s="162">
        <v>40573</v>
      </c>
      <c r="G121" s="162">
        <v>46647</v>
      </c>
      <c r="H121" s="162">
        <v>39787</v>
      </c>
      <c r="I121" s="163">
        <f>IFERROR(H121/G121-1,"-")</f>
        <v>-0.14706197611850713</v>
      </c>
      <c r="J121" s="163">
        <f t="shared" si="89"/>
        <v>7.9251446612287987E-2</v>
      </c>
      <c r="K121" s="162">
        <v>17566</v>
      </c>
      <c r="L121" s="162">
        <v>40113</v>
      </c>
      <c r="M121" s="162">
        <v>52556</v>
      </c>
      <c r="N121" s="162">
        <v>56441</v>
      </c>
      <c r="O121" s="162">
        <v>54890</v>
      </c>
      <c r="P121" s="162">
        <v>76726</v>
      </c>
      <c r="Q121" s="163">
        <f>IFERROR(P121/O121-1,"-")</f>
        <v>0.39781380943705602</v>
      </c>
      <c r="R121" s="163">
        <f t="shared" si="91"/>
        <v>3.3441862695102229E-2</v>
      </c>
      <c r="S121" s="162">
        <v>31132</v>
      </c>
      <c r="T121" s="162">
        <v>84383</v>
      </c>
      <c r="U121" s="162">
        <v>97014</v>
      </c>
      <c r="V121" s="162">
        <v>101537</v>
      </c>
      <c r="W121" s="162">
        <v>116513</v>
      </c>
      <c r="X121" s="163">
        <f>IFERROR(W121/V121-1,"-")</f>
        <v>0.14749303209667408</v>
      </c>
      <c r="Y121" s="163">
        <f>W121/W$8</f>
        <v>4.1666174953376642E-2</v>
      </c>
    </row>
    <row r="122" spans="1:25" x14ac:dyDescent="0.25">
      <c r="A122" s="58"/>
      <c r="B122" s="165" t="s">
        <v>106</v>
      </c>
      <c r="C122" s="166">
        <v>6872</v>
      </c>
      <c r="D122" s="166">
        <v>8494</v>
      </c>
      <c r="E122" s="166">
        <v>18371</v>
      </c>
      <c r="F122" s="166">
        <v>18163</v>
      </c>
      <c r="G122" s="166">
        <v>27473</v>
      </c>
      <c r="H122" s="166">
        <v>24419</v>
      </c>
      <c r="I122" s="167">
        <f>IFERROR(H122/G122-1,"-")</f>
        <v>-0.11116368798456666</v>
      </c>
      <c r="J122" s="167">
        <f t="shared" si="89"/>
        <v>4.8640035057316719E-2</v>
      </c>
      <c r="K122" s="166">
        <v>8049</v>
      </c>
      <c r="L122" s="166">
        <v>21124</v>
      </c>
      <c r="M122" s="166">
        <v>25652</v>
      </c>
      <c r="N122" s="166">
        <v>25819</v>
      </c>
      <c r="O122" s="166">
        <v>21853</v>
      </c>
      <c r="P122" s="166">
        <v>37542</v>
      </c>
      <c r="Q122" s="167">
        <f>IFERROR(P122/O122-1,"-")</f>
        <v>0.71793346451288143</v>
      </c>
      <c r="R122" s="167">
        <f t="shared" si="91"/>
        <v>1.6363089556337199E-2</v>
      </c>
      <c r="S122" s="166">
        <v>14921</v>
      </c>
      <c r="T122" s="166">
        <v>44023</v>
      </c>
      <c r="U122" s="166">
        <v>43982</v>
      </c>
      <c r="V122" s="166">
        <v>49326</v>
      </c>
      <c r="W122" s="166">
        <v>61961</v>
      </c>
      <c r="X122" s="167">
        <f>IFERROR(W122/V122-1,"-")</f>
        <v>0.25615294165348912</v>
      </c>
      <c r="Y122" s="167">
        <f>W122/W$8</f>
        <v>2.2157852482436895E-2</v>
      </c>
    </row>
    <row r="123" spans="1:25" x14ac:dyDescent="0.25">
      <c r="A123" s="58"/>
      <c r="B123" s="165" t="s">
        <v>103</v>
      </c>
      <c r="C123" s="166">
        <v>6694</v>
      </c>
      <c r="D123" s="166">
        <v>9160</v>
      </c>
      <c r="E123" s="166">
        <v>13456</v>
      </c>
      <c r="F123" s="166">
        <v>22410</v>
      </c>
      <c r="G123" s="166">
        <v>19174</v>
      </c>
      <c r="H123" s="166">
        <v>15368</v>
      </c>
      <c r="I123" s="167">
        <f>IFERROR(H123/G123-1,"-")</f>
        <v>-0.19849796599561909</v>
      </c>
      <c r="J123" s="167">
        <f t="shared" si="89"/>
        <v>3.0611411554971268E-2</v>
      </c>
      <c r="K123" s="166">
        <v>9517</v>
      </c>
      <c r="L123" s="166">
        <v>18989</v>
      </c>
      <c r="M123" s="166">
        <v>26904</v>
      </c>
      <c r="N123" s="166">
        <v>30622</v>
      </c>
      <c r="O123" s="166">
        <v>33037</v>
      </c>
      <c r="P123" s="166">
        <v>39184</v>
      </c>
      <c r="Q123" s="167">
        <f>IFERROR(P123/O123-1,"-")</f>
        <v>0.18606410993734301</v>
      </c>
      <c r="R123" s="167">
        <f t="shared" si="91"/>
        <v>1.7078773138765033E-2</v>
      </c>
      <c r="S123" s="166">
        <v>16211</v>
      </c>
      <c r="T123" s="166">
        <v>40360</v>
      </c>
      <c r="U123" s="166">
        <v>53032</v>
      </c>
      <c r="V123" s="166">
        <v>52211</v>
      </c>
      <c r="W123" s="166">
        <v>54552</v>
      </c>
      <c r="X123" s="167">
        <f>IFERROR(W123/V123-1,"-")</f>
        <v>4.4837294822930085E-2</v>
      </c>
      <c r="Y123" s="167">
        <f>W123/W$8</f>
        <v>1.9508322470939744E-2</v>
      </c>
    </row>
    <row r="124" spans="1:25" x14ac:dyDescent="0.25">
      <c r="A124" s="58"/>
      <c r="B124" s="161" t="s">
        <v>110</v>
      </c>
      <c r="C124" s="162">
        <v>16230</v>
      </c>
      <c r="D124" s="162">
        <v>15309</v>
      </c>
      <c r="E124" s="162">
        <v>22462</v>
      </c>
      <c r="F124" s="162">
        <v>22761</v>
      </c>
      <c r="G124" s="162">
        <v>21255</v>
      </c>
      <c r="H124" s="162">
        <v>21635</v>
      </c>
      <c r="I124" s="163">
        <f>IFERROR(H124/G124-1,"-")</f>
        <v>1.7878146318513366E-2</v>
      </c>
      <c r="J124" s="163">
        <f t="shared" si="89"/>
        <v>4.3094604957821664E-2</v>
      </c>
      <c r="K124" s="162">
        <v>12267</v>
      </c>
      <c r="L124" s="162">
        <v>14050</v>
      </c>
      <c r="M124" s="162">
        <v>31179</v>
      </c>
      <c r="N124" s="162">
        <v>38604</v>
      </c>
      <c r="O124" s="162">
        <v>39451</v>
      </c>
      <c r="P124" s="162">
        <v>43455</v>
      </c>
      <c r="Q124" s="163">
        <f>IFERROR(P124/O124-1,"-")</f>
        <v>0.10149299130567035</v>
      </c>
      <c r="R124" s="163">
        <f t="shared" si="91"/>
        <v>1.8940335002680546E-2</v>
      </c>
      <c r="S124" s="162">
        <v>28497</v>
      </c>
      <c r="T124" s="162">
        <v>53641</v>
      </c>
      <c r="U124" s="162">
        <v>61365</v>
      </c>
      <c r="V124" s="162">
        <v>60706</v>
      </c>
      <c r="W124" s="162">
        <v>65090</v>
      </c>
      <c r="X124" s="163">
        <f>IFERROR(W124/V124-1,"-")</f>
        <v>7.2216914308305569E-2</v>
      </c>
      <c r="Y124" s="163">
        <f>W124/W$8</f>
        <v>2.3276813125705162E-2</v>
      </c>
    </row>
    <row r="125" spans="1:25" s="58" customFormat="1" x14ac:dyDescent="0.25">
      <c r="B125" s="165" t="s">
        <v>113</v>
      </c>
      <c r="C125" s="166">
        <v>1047</v>
      </c>
      <c r="D125" s="166">
        <v>201</v>
      </c>
      <c r="E125" s="166">
        <v>1387</v>
      </c>
      <c r="F125" s="166">
        <v>2385</v>
      </c>
      <c r="G125" s="166">
        <v>1638</v>
      </c>
      <c r="H125" s="166">
        <v>1607</v>
      </c>
      <c r="I125" s="167">
        <f t="shared" ref="I125:I132" si="92">IFERROR(H125/G125-1,"-")</f>
        <v>-1.8925518925518969E-2</v>
      </c>
      <c r="J125" s="167">
        <f t="shared" si="89"/>
        <v>3.2009720437818079E-3</v>
      </c>
      <c r="K125" s="166">
        <v>1867</v>
      </c>
      <c r="L125" s="166">
        <v>838</v>
      </c>
      <c r="M125" s="166">
        <v>4234</v>
      </c>
      <c r="N125" s="166">
        <v>5788</v>
      </c>
      <c r="O125" s="166">
        <v>5537</v>
      </c>
      <c r="P125" s="166">
        <v>5147</v>
      </c>
      <c r="Q125" s="167">
        <f t="shared" ref="Q125:Q132" si="93">IFERROR(P125/O125-1,"-")</f>
        <v>-7.0435253747516691E-2</v>
      </c>
      <c r="R125" s="167">
        <f t="shared" si="91"/>
        <v>2.2433760041145269E-3</v>
      </c>
      <c r="S125" s="166">
        <v>2914</v>
      </c>
      <c r="T125" s="166">
        <v>5621</v>
      </c>
      <c r="U125" s="166">
        <v>8173</v>
      </c>
      <c r="V125" s="166">
        <v>7175</v>
      </c>
      <c r="W125" s="166">
        <v>6754</v>
      </c>
      <c r="X125" s="167">
        <f t="shared" ref="X125:X132" si="94">IFERROR(W125/V125-1,"-")</f>
        <v>-5.8675958188153299E-2</v>
      </c>
      <c r="Y125" s="167">
        <f t="shared" ref="Y125:Y132" si="95">W125/W$8</f>
        <v>2.4152956806116556E-3</v>
      </c>
    </row>
    <row r="126" spans="1:25" s="58" customFormat="1" x14ac:dyDescent="0.25">
      <c r="B126" s="165" t="s">
        <v>116</v>
      </c>
      <c r="C126" s="166">
        <v>1259</v>
      </c>
      <c r="D126" s="166">
        <v>1197</v>
      </c>
      <c r="E126" s="166">
        <v>1791</v>
      </c>
      <c r="F126" s="166">
        <v>3059</v>
      </c>
      <c r="G126" s="166">
        <v>3073</v>
      </c>
      <c r="H126" s="166">
        <v>2875</v>
      </c>
      <c r="I126" s="167">
        <f t="shared" si="92"/>
        <v>-6.4432150992515425E-2</v>
      </c>
      <c r="J126" s="167">
        <f t="shared" si="89"/>
        <v>5.7266923620863091E-3</v>
      </c>
      <c r="K126" s="166">
        <v>1804</v>
      </c>
      <c r="L126" s="166">
        <v>1785</v>
      </c>
      <c r="M126" s="166">
        <v>3870</v>
      </c>
      <c r="N126" s="166">
        <v>5611</v>
      </c>
      <c r="O126" s="166">
        <v>5222</v>
      </c>
      <c r="P126" s="166">
        <v>6119</v>
      </c>
      <c r="Q126" s="167">
        <f t="shared" si="93"/>
        <v>0.17177326694752959</v>
      </c>
      <c r="R126" s="167">
        <f t="shared" si="91"/>
        <v>2.6670327898148027E-3</v>
      </c>
      <c r="S126" s="166">
        <v>3063</v>
      </c>
      <c r="T126" s="166">
        <v>5661</v>
      </c>
      <c r="U126" s="166">
        <v>8670</v>
      </c>
      <c r="V126" s="166">
        <v>8295</v>
      </c>
      <c r="W126" s="166">
        <v>8994</v>
      </c>
      <c r="X126" s="167">
        <f t="shared" si="94"/>
        <v>8.4267631103074114E-2</v>
      </c>
      <c r="Y126" s="167">
        <f t="shared" si="95"/>
        <v>3.2163413312735019E-3</v>
      </c>
    </row>
    <row r="127" spans="1:25" x14ac:dyDescent="0.25">
      <c r="A127" s="58"/>
      <c r="B127" s="165" t="s">
        <v>119</v>
      </c>
      <c r="C127" s="166">
        <v>959</v>
      </c>
      <c r="D127" s="166">
        <v>1246</v>
      </c>
      <c r="E127" s="166">
        <v>1586</v>
      </c>
      <c r="F127" s="166">
        <v>1930</v>
      </c>
      <c r="G127" s="166">
        <v>1774</v>
      </c>
      <c r="H127" s="166">
        <v>1871</v>
      </c>
      <c r="I127" s="167">
        <f t="shared" si="92"/>
        <v>5.467869222096966E-2</v>
      </c>
      <c r="J127" s="167">
        <f t="shared" si="89"/>
        <v>3.7268317945959944E-3</v>
      </c>
      <c r="K127" s="166">
        <v>1162</v>
      </c>
      <c r="L127" s="166">
        <v>3084</v>
      </c>
      <c r="M127" s="166">
        <v>3734</v>
      </c>
      <c r="N127" s="166">
        <v>3843</v>
      </c>
      <c r="O127" s="166">
        <v>3870</v>
      </c>
      <c r="P127" s="166">
        <v>4200</v>
      </c>
      <c r="Q127" s="167">
        <f t="shared" si="93"/>
        <v>8.5271317829457294E-2</v>
      </c>
      <c r="R127" s="167">
        <f t="shared" si="91"/>
        <v>1.8306157406802045E-3</v>
      </c>
      <c r="S127" s="166">
        <v>2121</v>
      </c>
      <c r="T127" s="166">
        <v>5320</v>
      </c>
      <c r="U127" s="166">
        <v>5773</v>
      </c>
      <c r="V127" s="166">
        <v>5644</v>
      </c>
      <c r="W127" s="166">
        <v>6071</v>
      </c>
      <c r="X127" s="167">
        <f t="shared" si="94"/>
        <v>7.5655563430191419E-2</v>
      </c>
      <c r="Y127" s="167">
        <f t="shared" si="95"/>
        <v>2.1710482790928873E-3</v>
      </c>
    </row>
    <row r="128" spans="1:25" x14ac:dyDescent="0.25">
      <c r="A128" s="58"/>
      <c r="B128" s="165" t="s">
        <v>126</v>
      </c>
      <c r="C128" s="166">
        <v>289</v>
      </c>
      <c r="D128" s="166">
        <v>161</v>
      </c>
      <c r="E128" s="166">
        <v>547</v>
      </c>
      <c r="F128" s="166">
        <v>476</v>
      </c>
      <c r="G128" s="166">
        <v>402</v>
      </c>
      <c r="H128" s="166">
        <v>536</v>
      </c>
      <c r="I128" s="167">
        <f t="shared" si="92"/>
        <v>0.33333333333333326</v>
      </c>
      <c r="J128" s="167">
        <f t="shared" si="89"/>
        <v>1.0676546455924388E-3</v>
      </c>
      <c r="K128" s="166">
        <v>286</v>
      </c>
      <c r="L128" s="166">
        <v>383</v>
      </c>
      <c r="M128" s="166">
        <v>1097</v>
      </c>
      <c r="N128" s="166">
        <v>1274</v>
      </c>
      <c r="O128" s="166">
        <v>1186</v>
      </c>
      <c r="P128" s="166">
        <v>1171</v>
      </c>
      <c r="Q128" s="167">
        <f t="shared" si="93"/>
        <v>-1.2647554806070826E-2</v>
      </c>
      <c r="R128" s="167">
        <f t="shared" si="91"/>
        <v>5.103931029372665E-4</v>
      </c>
      <c r="S128" s="166">
        <v>575</v>
      </c>
      <c r="T128" s="166">
        <v>1644</v>
      </c>
      <c r="U128" s="166">
        <v>1750</v>
      </c>
      <c r="V128" s="166">
        <v>1588</v>
      </c>
      <c r="W128" s="166">
        <v>1707</v>
      </c>
      <c r="X128" s="167">
        <f t="shared" si="94"/>
        <v>7.4937027707808523E-2</v>
      </c>
      <c r="Y128" s="167">
        <f t="shared" si="95"/>
        <v>6.1043969896418357E-4</v>
      </c>
    </row>
    <row r="129" spans="1:25" x14ac:dyDescent="0.25">
      <c r="A129" s="58"/>
      <c r="B129" s="165" t="s">
        <v>122</v>
      </c>
      <c r="C129" s="166">
        <v>202</v>
      </c>
      <c r="D129" s="166">
        <v>118</v>
      </c>
      <c r="E129" s="166">
        <v>402</v>
      </c>
      <c r="F129" s="166">
        <v>358</v>
      </c>
      <c r="G129" s="166">
        <v>366</v>
      </c>
      <c r="H129" s="166">
        <v>344</v>
      </c>
      <c r="I129" s="167">
        <f t="shared" si="92"/>
        <v>-6.0109289617486295E-2</v>
      </c>
      <c r="J129" s="167">
        <f t="shared" si="89"/>
        <v>6.8521119045484875E-4</v>
      </c>
      <c r="K129" s="166">
        <v>302</v>
      </c>
      <c r="L129" s="166">
        <v>373</v>
      </c>
      <c r="M129" s="166">
        <v>764</v>
      </c>
      <c r="N129" s="166">
        <v>836</v>
      </c>
      <c r="O129" s="166">
        <v>882</v>
      </c>
      <c r="P129" s="166">
        <v>1228</v>
      </c>
      <c r="Q129" s="167">
        <f t="shared" si="93"/>
        <v>0.39229024943310664</v>
      </c>
      <c r="R129" s="167">
        <f t="shared" si="91"/>
        <v>5.352371737036407E-4</v>
      </c>
      <c r="S129" s="166">
        <v>504</v>
      </c>
      <c r="T129" s="166">
        <v>1166</v>
      </c>
      <c r="U129" s="166">
        <v>1194</v>
      </c>
      <c r="V129" s="166">
        <v>1248</v>
      </c>
      <c r="W129" s="166">
        <v>1572</v>
      </c>
      <c r="X129" s="167">
        <f t="shared" si="94"/>
        <v>0.25961538461538458</v>
      </c>
      <c r="Y129" s="167">
        <f t="shared" si="95"/>
        <v>5.6216239412518838E-4</v>
      </c>
    </row>
    <row r="130" spans="1:25" x14ac:dyDescent="0.25">
      <c r="A130" s="58"/>
      <c r="B130" s="165" t="s">
        <v>131</v>
      </c>
      <c r="C130" s="166">
        <v>174</v>
      </c>
      <c r="D130" s="166">
        <v>24</v>
      </c>
      <c r="E130" s="166">
        <v>163</v>
      </c>
      <c r="F130" s="166">
        <v>160</v>
      </c>
      <c r="G130" s="166">
        <v>169</v>
      </c>
      <c r="H130" s="166">
        <v>195</v>
      </c>
      <c r="I130" s="167">
        <f t="shared" si="92"/>
        <v>0.15384615384615374</v>
      </c>
      <c r="J130" s="167">
        <f t="shared" si="89"/>
        <v>3.8841913412411485E-4</v>
      </c>
      <c r="K130" s="166">
        <v>463</v>
      </c>
      <c r="L130" s="166">
        <v>57</v>
      </c>
      <c r="M130" s="166">
        <v>460</v>
      </c>
      <c r="N130" s="166">
        <v>673</v>
      </c>
      <c r="O130" s="166">
        <v>753</v>
      </c>
      <c r="P130" s="166">
        <v>534</v>
      </c>
      <c r="Q130" s="167">
        <f t="shared" si="93"/>
        <v>-0.29083665338645415</v>
      </c>
      <c r="R130" s="167">
        <f t="shared" si="91"/>
        <v>2.3274971560076886E-4</v>
      </c>
      <c r="S130" s="166">
        <v>637</v>
      </c>
      <c r="T130" s="166">
        <v>623</v>
      </c>
      <c r="U130" s="166">
        <v>833</v>
      </c>
      <c r="V130" s="166">
        <v>922</v>
      </c>
      <c r="W130" s="166">
        <v>729</v>
      </c>
      <c r="X130" s="167">
        <f t="shared" si="94"/>
        <v>-0.20932754880694138</v>
      </c>
      <c r="Y130" s="167">
        <f t="shared" si="95"/>
        <v>2.60697446130574E-4</v>
      </c>
    </row>
    <row r="131" spans="1:25" x14ac:dyDescent="0.25">
      <c r="A131" s="58"/>
      <c r="B131" s="165" t="s">
        <v>134</v>
      </c>
      <c r="C131" s="166">
        <v>153</v>
      </c>
      <c r="D131" s="166">
        <v>74</v>
      </c>
      <c r="E131" s="166">
        <v>144</v>
      </c>
      <c r="F131" s="166">
        <v>266</v>
      </c>
      <c r="G131" s="166">
        <v>187</v>
      </c>
      <c r="H131" s="166">
        <v>200</v>
      </c>
      <c r="I131" s="167">
        <f t="shared" si="92"/>
        <v>6.9518716577540163E-2</v>
      </c>
      <c r="J131" s="167">
        <f t="shared" si="89"/>
        <v>3.9837859910165626E-4</v>
      </c>
      <c r="K131" s="166">
        <v>832</v>
      </c>
      <c r="L131" s="166">
        <v>120</v>
      </c>
      <c r="M131" s="166">
        <v>927</v>
      </c>
      <c r="N131" s="166">
        <v>1261</v>
      </c>
      <c r="O131" s="166">
        <v>1216</v>
      </c>
      <c r="P131" s="166">
        <v>1232</v>
      </c>
      <c r="Q131" s="167">
        <f t="shared" si="93"/>
        <v>1.3157894736842035E-2</v>
      </c>
      <c r="R131" s="167">
        <f t="shared" si="91"/>
        <v>5.3698061726619329E-4</v>
      </c>
      <c r="S131" s="166">
        <v>985</v>
      </c>
      <c r="T131" s="166">
        <v>1071</v>
      </c>
      <c r="U131" s="166">
        <v>1527</v>
      </c>
      <c r="V131" s="166">
        <v>1403</v>
      </c>
      <c r="W131" s="166">
        <v>1432</v>
      </c>
      <c r="X131" s="167">
        <f t="shared" si="94"/>
        <v>2.0669992872416332E-2</v>
      </c>
      <c r="Y131" s="167">
        <f t="shared" si="95"/>
        <v>5.1209704095882302E-4</v>
      </c>
    </row>
    <row r="132" spans="1:25" x14ac:dyDescent="0.25">
      <c r="A132" s="58"/>
      <c r="B132" s="170" t="s">
        <v>148</v>
      </c>
      <c r="C132" s="171">
        <f t="shared" ref="C132" si="96">C124-SUM(C125:C131)</f>
        <v>12147</v>
      </c>
      <c r="D132" s="171">
        <f t="shared" ref="D132:H132" si="97">D124-SUM(D125:D131)</f>
        <v>12288</v>
      </c>
      <c r="E132" s="171">
        <f t="shared" si="97"/>
        <v>16442</v>
      </c>
      <c r="F132" s="171">
        <f t="shared" si="97"/>
        <v>14127</v>
      </c>
      <c r="G132" s="171">
        <f t="shared" si="97"/>
        <v>13646</v>
      </c>
      <c r="H132" s="171">
        <f t="shared" si="97"/>
        <v>14007</v>
      </c>
      <c r="I132" s="172">
        <f t="shared" si="92"/>
        <v>2.6454638721969737E-2</v>
      </c>
      <c r="J132" s="172">
        <f t="shared" si="89"/>
        <v>2.7900445188084495E-2</v>
      </c>
      <c r="K132" s="171">
        <f t="shared" ref="K132:P132" si="98">K124-SUM(K125:K131)</f>
        <v>5551</v>
      </c>
      <c r="L132" s="171">
        <f t="shared" si="98"/>
        <v>7410</v>
      </c>
      <c r="M132" s="171">
        <f t="shared" si="98"/>
        <v>16093</v>
      </c>
      <c r="N132" s="171">
        <f t="shared" si="98"/>
        <v>19318</v>
      </c>
      <c r="O132" s="171">
        <f t="shared" si="98"/>
        <v>20785</v>
      </c>
      <c r="P132" s="171">
        <f t="shared" si="98"/>
        <v>23824</v>
      </c>
      <c r="Q132" s="172">
        <f t="shared" si="93"/>
        <v>0.14621121000721682</v>
      </c>
      <c r="R132" s="172">
        <f t="shared" si="91"/>
        <v>1.0383949858563141E-2</v>
      </c>
      <c r="S132" s="171">
        <f>S124-SUM(S125:S131)</f>
        <v>17698</v>
      </c>
      <c r="T132" s="171">
        <f>T124-SUM(T125:T131)</f>
        <v>32535</v>
      </c>
      <c r="U132" s="171">
        <f>U124-SUM(U125:U131)</f>
        <v>33445</v>
      </c>
      <c r="V132" s="171">
        <f>V124-SUM(V125:V131)</f>
        <v>34431</v>
      </c>
      <c r="W132" s="171">
        <f>W124-SUM(W125:W131)</f>
        <v>37831</v>
      </c>
      <c r="X132" s="172">
        <f t="shared" si="94"/>
        <v>9.8748221079840937E-2</v>
      </c>
      <c r="Y132" s="172">
        <f t="shared" si="95"/>
        <v>1.3528731254548348E-2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8652</v>
      </c>
      <c r="E134" s="178">
        <f t="shared" si="99"/>
        <v>33035</v>
      </c>
      <c r="F134" s="178">
        <f t="shared" si="99"/>
        <v>31977</v>
      </c>
      <c r="G134" s="178">
        <f t="shared" si="99"/>
        <v>35791</v>
      </c>
      <c r="H134" s="178">
        <f t="shared" si="99"/>
        <v>34465</v>
      </c>
      <c r="I134" s="179">
        <f>IFERROR(H134/G134-1,"-")</f>
        <v>-3.7048419993853221E-2</v>
      </c>
      <c r="J134" s="179">
        <f t="shared" ref="J134:J146" si="100">H134/H$8</f>
        <v>6.8650592090192919E-2</v>
      </c>
      <c r="K134" s="178">
        <f t="shared" ref="K134:P134" si="101">K135+K138</f>
        <v>40956</v>
      </c>
      <c r="L134" s="178">
        <f t="shared" si="101"/>
        <v>15474</v>
      </c>
      <c r="M134" s="178">
        <f t="shared" si="101"/>
        <v>107322</v>
      </c>
      <c r="N134" s="178">
        <f t="shared" si="101"/>
        <v>118864</v>
      </c>
      <c r="O134" s="178">
        <f t="shared" si="101"/>
        <v>123267</v>
      </c>
      <c r="P134" s="178">
        <f t="shared" si="101"/>
        <v>118450</v>
      </c>
      <c r="Q134" s="179">
        <f>IFERROR(P134/O134-1,"-")</f>
        <v>-3.9077774262373577E-2</v>
      </c>
      <c r="R134" s="179">
        <f t="shared" ref="R134:R146" si="102">P134/P$8</f>
        <v>5.1627722496088151E-2</v>
      </c>
      <c r="S134" s="178">
        <f>S135+S138</f>
        <v>50818</v>
      </c>
      <c r="T134" s="178">
        <f>T135+T138</f>
        <v>140357</v>
      </c>
      <c r="U134" s="178">
        <f>U135+U138</f>
        <v>150841</v>
      </c>
      <c r="V134" s="178">
        <f>V135+V138</f>
        <v>159058</v>
      </c>
      <c r="W134" s="178">
        <f>W135+W138</f>
        <v>152915</v>
      </c>
      <c r="X134" s="179">
        <f>IFERROR(W134/V134-1,"-")</f>
        <v>-3.8621131914144513E-2</v>
      </c>
      <c r="Y134" s="179">
        <f>W134/W$8</f>
        <v>5.4683881995962587E-2</v>
      </c>
    </row>
    <row r="135" spans="1:25" x14ac:dyDescent="0.25">
      <c r="A135" s="58"/>
      <c r="B135" s="161" t="s">
        <v>100</v>
      </c>
      <c r="C135" s="162">
        <v>2454</v>
      </c>
      <c r="D135" s="162">
        <v>3553</v>
      </c>
      <c r="E135" s="162">
        <v>3911</v>
      </c>
      <c r="F135" s="162">
        <v>5095</v>
      </c>
      <c r="G135" s="162">
        <v>5493</v>
      </c>
      <c r="H135" s="162">
        <v>2273</v>
      </c>
      <c r="I135" s="163">
        <f>IFERROR(H135/G135-1,"-")</f>
        <v>-0.58620061896959763</v>
      </c>
      <c r="J135" s="163">
        <f t="shared" si="100"/>
        <v>4.5275727787903236E-3</v>
      </c>
      <c r="K135" s="162">
        <v>6197</v>
      </c>
      <c r="L135" s="162">
        <v>7032</v>
      </c>
      <c r="M135" s="162">
        <v>11345</v>
      </c>
      <c r="N135" s="162">
        <v>11589</v>
      </c>
      <c r="O135" s="162">
        <v>9045</v>
      </c>
      <c r="P135" s="162">
        <v>12021</v>
      </c>
      <c r="Q135" s="163">
        <f>IFERROR(P135/O135-1,"-")</f>
        <v>0.32902155887230511</v>
      </c>
      <c r="R135" s="163">
        <f t="shared" si="102"/>
        <v>5.2394837663611278E-3</v>
      </c>
      <c r="S135" s="162">
        <v>8651</v>
      </c>
      <c r="T135" s="162">
        <v>15256</v>
      </c>
      <c r="U135" s="162">
        <v>16684</v>
      </c>
      <c r="V135" s="162">
        <v>14538</v>
      </c>
      <c r="W135" s="162">
        <v>14294</v>
      </c>
      <c r="X135" s="163">
        <f>IFERROR(W135/V135-1,"-")</f>
        <v>-1.6783601595817821E-2</v>
      </c>
      <c r="Y135" s="163">
        <f>W135/W$8</f>
        <v>5.1116725582859056E-3</v>
      </c>
    </row>
    <row r="136" spans="1:25" x14ac:dyDescent="0.25">
      <c r="A136" s="58"/>
      <c r="B136" s="165" t="s">
        <v>106</v>
      </c>
      <c r="C136" s="166">
        <v>2454</v>
      </c>
      <c r="D136" s="166">
        <v>3553</v>
      </c>
      <c r="E136" s="166">
        <v>3840</v>
      </c>
      <c r="F136" s="166">
        <v>5095</v>
      </c>
      <c r="G136" s="166">
        <v>5493</v>
      </c>
      <c r="H136" s="166">
        <v>2273</v>
      </c>
      <c r="I136" s="167">
        <f>IFERROR(H136/G136-1,"-")</f>
        <v>-0.58620061896959763</v>
      </c>
      <c r="J136" s="167">
        <f t="shared" si="100"/>
        <v>4.5275727787903236E-3</v>
      </c>
      <c r="K136" s="166">
        <v>3528</v>
      </c>
      <c r="L136" s="166">
        <v>3473</v>
      </c>
      <c r="M136" s="166">
        <v>6767</v>
      </c>
      <c r="N136" s="166">
        <v>5591</v>
      </c>
      <c r="O136" s="166">
        <v>3736</v>
      </c>
      <c r="P136" s="166">
        <v>6063</v>
      </c>
      <c r="Q136" s="167">
        <f>IFERROR(P136/O136-1,"-")</f>
        <v>0.62285867237687365</v>
      </c>
      <c r="R136" s="167">
        <f t="shared" si="102"/>
        <v>2.6426245799390665E-3</v>
      </c>
      <c r="S136" s="166">
        <v>5982</v>
      </c>
      <c r="T136" s="166">
        <v>10607</v>
      </c>
      <c r="U136" s="166">
        <v>10686</v>
      </c>
      <c r="V136" s="166">
        <v>9229</v>
      </c>
      <c r="W136" s="166">
        <v>8336</v>
      </c>
      <c r="X136" s="167">
        <f>IFERROR(W136/V136-1,"-")</f>
        <v>-9.6760212374038312E-2</v>
      </c>
      <c r="Y136" s="167">
        <f>W136/W$8</f>
        <v>2.9810341713915845E-3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3559</v>
      </c>
      <c r="M137" s="166">
        <v>4578</v>
      </c>
      <c r="N137" s="166">
        <v>5998</v>
      </c>
      <c r="O137" s="166">
        <v>5309</v>
      </c>
      <c r="P137" s="166">
        <v>5958</v>
      </c>
      <c r="Q137" s="167">
        <f>IFERROR(P137/O137-1,"-")</f>
        <v>0.12224524392540959</v>
      </c>
      <c r="R137" s="167">
        <f t="shared" si="102"/>
        <v>2.5968591864220614E-3</v>
      </c>
      <c r="S137" s="166">
        <v>2669</v>
      </c>
      <c r="T137" s="166">
        <v>4649</v>
      </c>
      <c r="U137" s="166">
        <v>5998</v>
      </c>
      <c r="V137" s="166">
        <v>5309</v>
      </c>
      <c r="W137" s="166">
        <v>5958</v>
      </c>
      <c r="X137" s="167">
        <f>IFERROR(W137/V137-1,"-")</f>
        <v>0.12224524392540959</v>
      </c>
      <c r="Y137" s="167">
        <f>W137/W$8</f>
        <v>2.1306383868943211E-3</v>
      </c>
    </row>
    <row r="138" spans="1:25" x14ac:dyDescent="0.25">
      <c r="A138" s="58"/>
      <c r="B138" s="161" t="s">
        <v>110</v>
      </c>
      <c r="C138" s="162">
        <v>7408</v>
      </c>
      <c r="D138" s="162">
        <v>5099</v>
      </c>
      <c r="E138" s="162">
        <v>29124</v>
      </c>
      <c r="F138" s="162">
        <v>26882</v>
      </c>
      <c r="G138" s="162">
        <v>30298</v>
      </c>
      <c r="H138" s="162">
        <v>32192</v>
      </c>
      <c r="I138" s="163">
        <f>IFERROR(H138/G138-1,"-")</f>
        <v>6.2512377054591006E-2</v>
      </c>
      <c r="J138" s="163">
        <f t="shared" si="100"/>
        <v>6.4123019311402588E-2</v>
      </c>
      <c r="K138" s="162">
        <v>34759</v>
      </c>
      <c r="L138" s="162">
        <v>8442</v>
      </c>
      <c r="M138" s="162">
        <v>95977</v>
      </c>
      <c r="N138" s="162">
        <v>107275</v>
      </c>
      <c r="O138" s="162">
        <v>114222</v>
      </c>
      <c r="P138" s="162">
        <v>106429</v>
      </c>
      <c r="Q138" s="163">
        <f>IFERROR(P138/O138-1,"-")</f>
        <v>-6.8226786433436604E-2</v>
      </c>
      <c r="R138" s="163">
        <f t="shared" si="102"/>
        <v>4.638823872972702E-2</v>
      </c>
      <c r="S138" s="162">
        <v>42167</v>
      </c>
      <c r="T138" s="162">
        <v>125101</v>
      </c>
      <c r="U138" s="162">
        <v>134157</v>
      </c>
      <c r="V138" s="162">
        <v>144520</v>
      </c>
      <c r="W138" s="162">
        <v>138621</v>
      </c>
      <c r="X138" s="163">
        <f>IFERROR(W138/V138-1,"-")</f>
        <v>-4.08178798782175E-2</v>
      </c>
      <c r="Y138" s="163">
        <f>W138/W$8</f>
        <v>4.9572209437676679E-2</v>
      </c>
    </row>
    <row r="139" spans="1:25" s="58" customFormat="1" x14ac:dyDescent="0.25">
      <c r="B139" s="165" t="s">
        <v>113</v>
      </c>
      <c r="C139" s="166">
        <v>3361</v>
      </c>
      <c r="D139" s="166">
        <v>2156</v>
      </c>
      <c r="E139" s="166">
        <v>14464</v>
      </c>
      <c r="F139" s="166">
        <v>13806</v>
      </c>
      <c r="G139" s="166">
        <v>17363</v>
      </c>
      <c r="H139" s="166">
        <v>18418</v>
      </c>
      <c r="I139" s="167">
        <f t="shared" ref="I139:I146" si="103">IFERROR(H139/G139-1,"-")</f>
        <v>6.076138916085938E-2</v>
      </c>
      <c r="J139" s="167">
        <f t="shared" si="100"/>
        <v>3.6686685191271523E-2</v>
      </c>
      <c r="K139" s="166">
        <v>12472</v>
      </c>
      <c r="L139" s="166">
        <v>841</v>
      </c>
      <c r="M139" s="166">
        <v>39714</v>
      </c>
      <c r="N139" s="166">
        <v>43960</v>
      </c>
      <c r="O139" s="166">
        <v>47643</v>
      </c>
      <c r="P139" s="166">
        <v>46255</v>
      </c>
      <c r="Q139" s="167">
        <f t="shared" ref="Q139:Q146" si="104">IFERROR(P139/O139-1,"-")</f>
        <v>-2.9133345926998677E-2</v>
      </c>
      <c r="R139" s="167">
        <f t="shared" si="102"/>
        <v>2.0160745496467347E-2</v>
      </c>
      <c r="S139" s="166">
        <v>15833</v>
      </c>
      <c r="T139" s="166">
        <v>54178</v>
      </c>
      <c r="U139" s="166">
        <v>57766</v>
      </c>
      <c r="V139" s="166">
        <v>65006</v>
      </c>
      <c r="W139" s="166">
        <v>64673</v>
      </c>
      <c r="X139" s="167">
        <f t="shared" ref="X139:X146" si="105">IFERROR(W139/V139-1,"-")</f>
        <v>-5.1226040673169049E-3</v>
      </c>
      <c r="Y139" s="167">
        <f t="shared" ref="Y139:Y146" si="106">W139/W$8</f>
        <v>2.3127689895202488E-2</v>
      </c>
    </row>
    <row r="140" spans="1:25" s="58" customFormat="1" x14ac:dyDescent="0.25">
      <c r="B140" s="165" t="s">
        <v>116</v>
      </c>
      <c r="C140" s="166">
        <v>1257</v>
      </c>
      <c r="D140" s="166">
        <v>508</v>
      </c>
      <c r="E140" s="166">
        <v>861</v>
      </c>
      <c r="F140" s="166">
        <v>1273</v>
      </c>
      <c r="G140" s="166">
        <v>1115</v>
      </c>
      <c r="H140" s="166">
        <v>1262</v>
      </c>
      <c r="I140" s="167">
        <f t="shared" si="103"/>
        <v>0.13183856502242142</v>
      </c>
      <c r="J140" s="167">
        <f t="shared" si="100"/>
        <v>2.5137689603314511E-3</v>
      </c>
      <c r="K140" s="166">
        <v>2280</v>
      </c>
      <c r="L140" s="166">
        <v>911</v>
      </c>
      <c r="M140" s="166">
        <v>6938</v>
      </c>
      <c r="N140" s="166">
        <v>10323</v>
      </c>
      <c r="O140" s="166">
        <v>11255</v>
      </c>
      <c r="P140" s="166">
        <v>10499</v>
      </c>
      <c r="Q140" s="167">
        <f t="shared" si="104"/>
        <v>-6.7170146601510439E-2</v>
      </c>
      <c r="R140" s="167">
        <f t="shared" si="102"/>
        <v>4.5761034908098734E-3</v>
      </c>
      <c r="S140" s="166">
        <v>3537</v>
      </c>
      <c r="T140" s="166">
        <v>7799</v>
      </c>
      <c r="U140" s="166">
        <v>11596</v>
      </c>
      <c r="V140" s="166">
        <v>12370</v>
      </c>
      <c r="W140" s="166">
        <v>11761</v>
      </c>
      <c r="X140" s="167">
        <f t="shared" si="105"/>
        <v>-4.9232012934518954E-2</v>
      </c>
      <c r="Y140" s="167">
        <f t="shared" si="106"/>
        <v>4.2058472756401656E-3</v>
      </c>
    </row>
    <row r="141" spans="1:25" x14ac:dyDescent="0.25">
      <c r="A141" s="58"/>
      <c r="B141" s="165" t="s">
        <v>119</v>
      </c>
      <c r="C141" s="166">
        <v>147</v>
      </c>
      <c r="D141" s="166">
        <v>300</v>
      </c>
      <c r="E141" s="166">
        <v>4432</v>
      </c>
      <c r="F141" s="166">
        <v>3314</v>
      </c>
      <c r="G141" s="166">
        <v>3497</v>
      </c>
      <c r="H141" s="166">
        <v>3420</v>
      </c>
      <c r="I141" s="167">
        <f t="shared" si="103"/>
        <v>-2.201887331998853E-2</v>
      </c>
      <c r="J141" s="167">
        <f t="shared" si="100"/>
        <v>6.8122740446383218E-3</v>
      </c>
      <c r="K141" s="166">
        <v>3786</v>
      </c>
      <c r="L141" s="166">
        <v>2153</v>
      </c>
      <c r="M141" s="166">
        <v>11843</v>
      </c>
      <c r="N141" s="166">
        <v>10906</v>
      </c>
      <c r="O141" s="166">
        <v>11213</v>
      </c>
      <c r="P141" s="166">
        <v>9386</v>
      </c>
      <c r="Q141" s="167">
        <f t="shared" si="104"/>
        <v>-0.16293587799875142</v>
      </c>
      <c r="R141" s="167">
        <f t="shared" si="102"/>
        <v>4.090990319529619E-3</v>
      </c>
      <c r="S141" s="166">
        <v>3933</v>
      </c>
      <c r="T141" s="166">
        <v>16275</v>
      </c>
      <c r="U141" s="166">
        <v>14220</v>
      </c>
      <c r="V141" s="166">
        <v>14710</v>
      </c>
      <c r="W141" s="166">
        <v>12806</v>
      </c>
      <c r="X141" s="167">
        <f t="shared" si="105"/>
        <v>-0.12943575798776341</v>
      </c>
      <c r="Y141" s="167">
        <f t="shared" si="106"/>
        <v>4.5795493760605365E-3</v>
      </c>
    </row>
    <row r="142" spans="1:25" x14ac:dyDescent="0.25">
      <c r="A142" s="58"/>
      <c r="B142" s="165" t="s">
        <v>126</v>
      </c>
      <c r="C142" s="166">
        <v>113</v>
      </c>
      <c r="D142" s="166">
        <v>109</v>
      </c>
      <c r="E142" s="166">
        <v>3207</v>
      </c>
      <c r="F142" s="166">
        <v>2199</v>
      </c>
      <c r="G142" s="166">
        <v>1280</v>
      </c>
      <c r="H142" s="166">
        <v>856</v>
      </c>
      <c r="I142" s="167">
        <f t="shared" si="103"/>
        <v>-0.33125000000000004</v>
      </c>
      <c r="J142" s="167">
        <f t="shared" si="100"/>
        <v>1.7050604041550887E-3</v>
      </c>
      <c r="K142" s="166">
        <v>447</v>
      </c>
      <c r="L142" s="166">
        <v>152</v>
      </c>
      <c r="M142" s="166">
        <v>2708</v>
      </c>
      <c r="N142" s="166">
        <v>2721</v>
      </c>
      <c r="O142" s="166">
        <v>2158</v>
      </c>
      <c r="P142" s="166">
        <v>2147</v>
      </c>
      <c r="Q142" s="167">
        <f t="shared" si="104"/>
        <v>-5.0973123262280096E-3</v>
      </c>
      <c r="R142" s="167">
        <f t="shared" si="102"/>
        <v>9.3579333220009499E-4</v>
      </c>
      <c r="S142" s="166">
        <v>560</v>
      </c>
      <c r="T142" s="166">
        <v>5915</v>
      </c>
      <c r="U142" s="166">
        <v>4920</v>
      </c>
      <c r="V142" s="166">
        <v>3438</v>
      </c>
      <c r="W142" s="166">
        <v>3003</v>
      </c>
      <c r="X142" s="167">
        <f t="shared" si="105"/>
        <v>-0.12652705061082026</v>
      </c>
      <c r="Y142" s="167">
        <f t="shared" si="106"/>
        <v>1.0739018254185375E-3</v>
      </c>
    </row>
    <row r="143" spans="1:25" x14ac:dyDescent="0.25">
      <c r="A143" s="58"/>
      <c r="B143" s="165" t="s">
        <v>122</v>
      </c>
      <c r="C143" s="166">
        <v>428</v>
      </c>
      <c r="D143" s="166">
        <v>538</v>
      </c>
      <c r="E143" s="166">
        <v>222</v>
      </c>
      <c r="F143" s="166">
        <v>668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221</v>
      </c>
      <c r="M143" s="166">
        <v>2159</v>
      </c>
      <c r="N143" s="166">
        <v>2374</v>
      </c>
      <c r="O143" s="166">
        <v>2764</v>
      </c>
      <c r="P143" s="166">
        <v>2442</v>
      </c>
      <c r="Q143" s="167">
        <f t="shared" si="104"/>
        <v>-0.11649782923299568</v>
      </c>
      <c r="R143" s="167">
        <f t="shared" si="102"/>
        <v>1.0643722949383475E-3</v>
      </c>
      <c r="S143" s="166">
        <v>1201</v>
      </c>
      <c r="T143" s="166">
        <v>2381</v>
      </c>
      <c r="U143" s="166">
        <v>3042</v>
      </c>
      <c r="V143" s="166">
        <v>3555</v>
      </c>
      <c r="W143" s="166">
        <v>2442</v>
      </c>
      <c r="X143" s="167">
        <f t="shared" si="105"/>
        <v>-0.31308016877637135</v>
      </c>
      <c r="Y143" s="167">
        <f t="shared" si="106"/>
        <v>8.7328280308760181E-4</v>
      </c>
    </row>
    <row r="144" spans="1:25" x14ac:dyDescent="0.25">
      <c r="A144" s="58"/>
      <c r="B144" s="165" t="s">
        <v>131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1564</v>
      </c>
      <c r="N144" s="166">
        <v>1815</v>
      </c>
      <c r="O144" s="166">
        <v>1826</v>
      </c>
      <c r="P144" s="166">
        <v>2028</v>
      </c>
      <c r="Q144" s="167">
        <f t="shared" si="104"/>
        <v>0.11062431544359264</v>
      </c>
      <c r="R144" s="167">
        <f t="shared" si="102"/>
        <v>8.8392588621415591E-4</v>
      </c>
      <c r="S144" s="166">
        <v>1581</v>
      </c>
      <c r="T144" s="166">
        <v>1643</v>
      </c>
      <c r="U144" s="166">
        <v>1954</v>
      </c>
      <c r="V144" s="166">
        <v>1832</v>
      </c>
      <c r="W144" s="166">
        <v>2028</v>
      </c>
      <c r="X144" s="167">
        <f t="shared" si="105"/>
        <v>0.10698689956331875</v>
      </c>
      <c r="Y144" s="167">
        <f t="shared" si="106"/>
        <v>7.252324015813499E-4</v>
      </c>
    </row>
    <row r="145" spans="1:25" x14ac:dyDescent="0.25">
      <c r="A145" s="58"/>
      <c r="B145" s="165" t="s">
        <v>134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4</v>
      </c>
      <c r="M145" s="166">
        <v>693</v>
      </c>
      <c r="N145" s="166">
        <v>1256</v>
      </c>
      <c r="O145" s="166">
        <v>1108</v>
      </c>
      <c r="P145" s="166">
        <v>825</v>
      </c>
      <c r="Q145" s="167">
        <f t="shared" si="104"/>
        <v>-0.25541516245487361</v>
      </c>
      <c r="R145" s="167">
        <f t="shared" si="102"/>
        <v>3.5958523477646877E-4</v>
      </c>
      <c r="S145" s="166">
        <v>3280</v>
      </c>
      <c r="T145" s="166">
        <v>742</v>
      </c>
      <c r="U145" s="166">
        <v>1318</v>
      </c>
      <c r="V145" s="166">
        <v>1162</v>
      </c>
      <c r="W145" s="166">
        <v>825</v>
      </c>
      <c r="X145" s="167">
        <f t="shared" si="105"/>
        <v>-0.29001721170395867</v>
      </c>
      <c r="Y145" s="167">
        <f t="shared" si="106"/>
        <v>2.9502797401608172E-4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1486</v>
      </c>
      <c r="E146" s="171">
        <f t="shared" si="108"/>
        <v>5810</v>
      </c>
      <c r="F146" s="171">
        <f t="shared" si="108"/>
        <v>5421</v>
      </c>
      <c r="G146" s="171">
        <f t="shared" si="108"/>
        <v>6192</v>
      </c>
      <c r="H146" s="171">
        <f t="shared" si="108"/>
        <v>8236</v>
      </c>
      <c r="I146" s="172">
        <f t="shared" si="103"/>
        <v>0.33010335917312661</v>
      </c>
      <c r="J146" s="172">
        <f t="shared" si="100"/>
        <v>1.6405230711006205E-2</v>
      </c>
      <c r="K146" s="171">
        <f t="shared" ref="K146:P146" si="109">K138-SUM(K139:K145)</f>
        <v>11097</v>
      </c>
      <c r="L146" s="171">
        <f t="shared" si="109"/>
        <v>4145</v>
      </c>
      <c r="M146" s="171">
        <f t="shared" si="109"/>
        <v>30358</v>
      </c>
      <c r="N146" s="171">
        <f t="shared" si="109"/>
        <v>33920</v>
      </c>
      <c r="O146" s="171">
        <f t="shared" si="109"/>
        <v>36255</v>
      </c>
      <c r="P146" s="171">
        <f t="shared" si="109"/>
        <v>32847</v>
      </c>
      <c r="Q146" s="172">
        <f t="shared" si="104"/>
        <v>-9.4000827472072834E-2</v>
      </c>
      <c r="R146" s="172">
        <f t="shared" si="102"/>
        <v>1.4316722674791114E-2</v>
      </c>
      <c r="S146" s="171">
        <f>S138-SUM(S139:S145)</f>
        <v>12242</v>
      </c>
      <c r="T146" s="171">
        <f>T138-SUM(T139:T145)</f>
        <v>36168</v>
      </c>
      <c r="U146" s="171">
        <f>U138-SUM(U139:U145)</f>
        <v>39341</v>
      </c>
      <c r="V146" s="171">
        <f>V138-SUM(V139:V145)</f>
        <v>42447</v>
      </c>
      <c r="W146" s="171">
        <f>W138-SUM(W139:W145)</f>
        <v>41083</v>
      </c>
      <c r="X146" s="172">
        <f t="shared" si="105"/>
        <v>-3.2134190873324364E-2</v>
      </c>
      <c r="Y146" s="172">
        <f t="shared" si="106"/>
        <v>1.4691677886669922E-2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7012</v>
      </c>
      <c r="D148" s="178">
        <f t="shared" si="110"/>
        <v>6583</v>
      </c>
      <c r="E148" s="178">
        <f t="shared" si="110"/>
        <v>19262</v>
      </c>
      <c r="F148" s="178">
        <f t="shared" si="110"/>
        <v>18910</v>
      </c>
      <c r="G148" s="178">
        <f t="shared" si="110"/>
        <v>23005</v>
      </c>
      <c r="H148" s="178">
        <f t="shared" si="110"/>
        <v>22203</v>
      </c>
      <c r="I148" s="179">
        <f>IFERROR(H148/G148-1,"-")</f>
        <v>-3.4861986524668542E-2</v>
      </c>
      <c r="J148" s="179">
        <f t="shared" ref="J148:J160" si="111">H148/H$8</f>
        <v>4.4226000179270371E-2</v>
      </c>
      <c r="K148" s="178">
        <f t="shared" ref="K148:P148" si="112">K149+K152</f>
        <v>19650</v>
      </c>
      <c r="L148" s="178">
        <f t="shared" si="112"/>
        <v>28236</v>
      </c>
      <c r="M148" s="178">
        <f t="shared" si="112"/>
        <v>50933</v>
      </c>
      <c r="N148" s="178">
        <f t="shared" si="112"/>
        <v>54644</v>
      </c>
      <c r="O148" s="178">
        <f t="shared" si="112"/>
        <v>53069</v>
      </c>
      <c r="P148" s="178">
        <f t="shared" si="112"/>
        <v>52636</v>
      </c>
      <c r="Q148" s="179">
        <f>IFERROR(P148/O148-1,"-")</f>
        <v>-8.1591889803840356E-3</v>
      </c>
      <c r="R148" s="179">
        <f t="shared" ref="R148:R160" si="113">P148/P$8</f>
        <v>2.2941973839629343E-2</v>
      </c>
      <c r="S148" s="178">
        <f>S149+S152</f>
        <v>26662</v>
      </c>
      <c r="T148" s="178">
        <f>T149+T152</f>
        <v>70195</v>
      </c>
      <c r="U148" s="178">
        <f>U149+U152</f>
        <v>73554</v>
      </c>
      <c r="V148" s="178">
        <f>V149+V152</f>
        <v>76074</v>
      </c>
      <c r="W148" s="178">
        <f>W149+W152</f>
        <v>74839</v>
      </c>
      <c r="X148" s="179">
        <f>IFERROR(W148/V148-1,"-")</f>
        <v>-1.6234193022583221E-2</v>
      </c>
      <c r="Y148" s="179">
        <f>W148/W$8</f>
        <v>2.6763149754411561E-2</v>
      </c>
    </row>
    <row r="149" spans="1:25" x14ac:dyDescent="0.25">
      <c r="A149" s="58"/>
      <c r="B149" s="161" t="s">
        <v>100</v>
      </c>
      <c r="C149" s="162">
        <v>4593</v>
      </c>
      <c r="D149" s="162">
        <v>3752</v>
      </c>
      <c r="E149" s="162">
        <v>12035</v>
      </c>
      <c r="F149" s="162">
        <v>12175</v>
      </c>
      <c r="G149" s="162">
        <v>12744</v>
      </c>
      <c r="H149" s="162">
        <v>11537</v>
      </c>
      <c r="I149" s="163">
        <f>IFERROR(H149/G149-1,"-")</f>
        <v>-9.4711236660389164E-2</v>
      </c>
      <c r="J149" s="163">
        <f t="shared" si="111"/>
        <v>2.2980469489179041E-2</v>
      </c>
      <c r="K149" s="162">
        <v>6052</v>
      </c>
      <c r="L149" s="162">
        <v>19303</v>
      </c>
      <c r="M149" s="162">
        <v>26065</v>
      </c>
      <c r="N149" s="162">
        <v>27012</v>
      </c>
      <c r="O149" s="162">
        <v>22531</v>
      </c>
      <c r="P149" s="162">
        <v>21893</v>
      </c>
      <c r="Q149" s="163">
        <f>IFERROR(P149/O149-1,"-")</f>
        <v>-2.831654165372155E-2</v>
      </c>
      <c r="R149" s="163">
        <f t="shared" si="113"/>
        <v>9.5423024787408845E-3</v>
      </c>
      <c r="S149" s="162">
        <v>10645</v>
      </c>
      <c r="T149" s="162">
        <v>38100</v>
      </c>
      <c r="U149" s="162">
        <v>39187</v>
      </c>
      <c r="V149" s="162">
        <v>35275</v>
      </c>
      <c r="W149" s="162">
        <v>33430</v>
      </c>
      <c r="X149" s="163">
        <f>IFERROR(W149/V149-1,"-")</f>
        <v>-5.2303330970942641E-2</v>
      </c>
      <c r="Y149" s="163">
        <f>W149/W$8</f>
        <v>1.1954891116797105E-2</v>
      </c>
    </row>
    <row r="150" spans="1:25" x14ac:dyDescent="0.25">
      <c r="A150" s="58"/>
      <c r="B150" s="165" t="s">
        <v>106</v>
      </c>
      <c r="C150" s="166">
        <v>1112</v>
      </c>
      <c r="D150" s="166">
        <v>1601</v>
      </c>
      <c r="E150" s="166">
        <v>4558</v>
      </c>
      <c r="F150" s="166">
        <v>3388</v>
      </c>
      <c r="G150" s="166">
        <v>3652</v>
      </c>
      <c r="H150" s="166">
        <v>3637</v>
      </c>
      <c r="I150" s="167">
        <f>IFERROR(H150/G150-1,"-")</f>
        <v>-4.1073384446878025E-3</v>
      </c>
      <c r="J150" s="167">
        <f t="shared" si="111"/>
        <v>7.2445148246636192E-3</v>
      </c>
      <c r="K150" s="166">
        <v>4344</v>
      </c>
      <c r="L150" s="166">
        <v>16886</v>
      </c>
      <c r="M150" s="166">
        <v>22789</v>
      </c>
      <c r="N150" s="166">
        <v>25249</v>
      </c>
      <c r="O150" s="166">
        <v>20673</v>
      </c>
      <c r="P150" s="166">
        <v>17867</v>
      </c>
      <c r="Q150" s="167">
        <f>IFERROR(P150/O150-1,"-")</f>
        <v>-0.13573259807478355</v>
      </c>
      <c r="R150" s="167">
        <f t="shared" si="113"/>
        <v>7.7875265330317172E-3</v>
      </c>
      <c r="S150" s="166">
        <v>5456</v>
      </c>
      <c r="T150" s="166">
        <v>27347</v>
      </c>
      <c r="U150" s="166">
        <v>28637</v>
      </c>
      <c r="V150" s="166">
        <v>24325</v>
      </c>
      <c r="W150" s="166">
        <v>21504</v>
      </c>
      <c r="X150" s="167">
        <f>IFERROR(W150/V150-1,"-")</f>
        <v>-0.11597122302158269</v>
      </c>
      <c r="Y150" s="167">
        <f>W150/W$8</f>
        <v>7.6900382463537227E-3</v>
      </c>
    </row>
    <row r="151" spans="1:25" x14ac:dyDescent="0.25">
      <c r="A151" s="58"/>
      <c r="B151" s="165" t="s">
        <v>103</v>
      </c>
      <c r="C151" s="166">
        <v>3481</v>
      </c>
      <c r="D151" s="166">
        <v>2151</v>
      </c>
      <c r="E151" s="166">
        <v>7477</v>
      </c>
      <c r="F151" s="166">
        <v>8787</v>
      </c>
      <c r="G151" s="166">
        <v>9092</v>
      </c>
      <c r="H151" s="166">
        <v>7900</v>
      </c>
      <c r="I151" s="167">
        <f>IFERROR(H151/G151-1,"-")</f>
        <v>-0.13110426748790149</v>
      </c>
      <c r="J151" s="167">
        <f t="shared" si="111"/>
        <v>1.5735954664515422E-2</v>
      </c>
      <c r="K151" s="166">
        <v>1708</v>
      </c>
      <c r="L151" s="166">
        <v>2417</v>
      </c>
      <c r="M151" s="166">
        <v>3276</v>
      </c>
      <c r="N151" s="166">
        <v>1763</v>
      </c>
      <c r="O151" s="166">
        <v>1858</v>
      </c>
      <c r="P151" s="166">
        <v>4026</v>
      </c>
      <c r="Q151" s="167">
        <f>IFERROR(P151/O151-1,"-")</f>
        <v>1.1668460710441333</v>
      </c>
      <c r="R151" s="167">
        <f t="shared" si="113"/>
        <v>1.7547759457091675E-3</v>
      </c>
      <c r="S151" s="166">
        <v>5189</v>
      </c>
      <c r="T151" s="166">
        <v>10753</v>
      </c>
      <c r="U151" s="166">
        <v>10550</v>
      </c>
      <c r="V151" s="166">
        <v>10950</v>
      </c>
      <c r="W151" s="166">
        <v>11926</v>
      </c>
      <c r="X151" s="167">
        <f>IFERROR(W151/V151-1,"-")</f>
        <v>8.913242009132416E-2</v>
      </c>
      <c r="Y151" s="167">
        <f>W151/W$8</f>
        <v>4.2648528704433827E-3</v>
      </c>
    </row>
    <row r="152" spans="1:25" x14ac:dyDescent="0.25">
      <c r="A152" s="58"/>
      <c r="B152" s="161" t="s">
        <v>110</v>
      </c>
      <c r="C152" s="162">
        <v>2419</v>
      </c>
      <c r="D152" s="162">
        <v>2831</v>
      </c>
      <c r="E152" s="162">
        <v>7227</v>
      </c>
      <c r="F152" s="162">
        <v>6735</v>
      </c>
      <c r="G152" s="162">
        <v>10261</v>
      </c>
      <c r="H152" s="162">
        <v>10666</v>
      </c>
      <c r="I152" s="163">
        <f>IFERROR(H152/G152-1,"-")</f>
        <v>3.9469837247831485E-2</v>
      </c>
      <c r="J152" s="163">
        <f t="shared" si="111"/>
        <v>2.124553069009133E-2</v>
      </c>
      <c r="K152" s="162">
        <v>13598</v>
      </c>
      <c r="L152" s="162">
        <v>8933</v>
      </c>
      <c r="M152" s="162">
        <v>24868</v>
      </c>
      <c r="N152" s="162">
        <v>27632</v>
      </c>
      <c r="O152" s="162">
        <v>30538</v>
      </c>
      <c r="P152" s="162">
        <v>30743</v>
      </c>
      <c r="Q152" s="163">
        <f>IFERROR(P152/O152-1,"-")</f>
        <v>6.7129478027376788E-3</v>
      </c>
      <c r="R152" s="163">
        <f t="shared" si="113"/>
        <v>1.3399671360888458E-2</v>
      </c>
      <c r="S152" s="162">
        <v>16017</v>
      </c>
      <c r="T152" s="162">
        <v>32095</v>
      </c>
      <c r="U152" s="162">
        <v>34367</v>
      </c>
      <c r="V152" s="162">
        <v>40799</v>
      </c>
      <c r="W152" s="162">
        <v>41409</v>
      </c>
      <c r="X152" s="163">
        <f>IFERROR(W152/V152-1,"-")</f>
        <v>1.495134684673638E-2</v>
      </c>
      <c r="Y152" s="163">
        <f>W152/W$8</f>
        <v>1.4808258637614457E-2</v>
      </c>
    </row>
    <row r="153" spans="1:25" s="58" customFormat="1" x14ac:dyDescent="0.25">
      <c r="B153" s="165" t="s">
        <v>113</v>
      </c>
      <c r="C153" s="166">
        <v>297</v>
      </c>
      <c r="D153" s="166">
        <v>135</v>
      </c>
      <c r="E153" s="166">
        <v>623</v>
      </c>
      <c r="F153" s="166">
        <v>559</v>
      </c>
      <c r="G153" s="166">
        <v>863</v>
      </c>
      <c r="H153" s="166">
        <v>950</v>
      </c>
      <c r="I153" s="167">
        <f t="shared" ref="I153:I160" si="114">IFERROR(H153/G153-1,"-")</f>
        <v>0.10081112398609493</v>
      </c>
      <c r="J153" s="167">
        <f t="shared" si="111"/>
        <v>1.8922983457328672E-3</v>
      </c>
      <c r="K153" s="166">
        <v>4649</v>
      </c>
      <c r="L153" s="166">
        <v>628</v>
      </c>
      <c r="M153" s="166">
        <v>11552</v>
      </c>
      <c r="N153" s="166">
        <v>11407</v>
      </c>
      <c r="O153" s="166">
        <v>12499</v>
      </c>
      <c r="P153" s="166">
        <v>10727</v>
      </c>
      <c r="Q153" s="167">
        <f t="shared" ref="Q153:Q160" si="115">IFERROR(P153/O153-1,"-")</f>
        <v>-0.14177134170733663</v>
      </c>
      <c r="R153" s="167">
        <f t="shared" si="113"/>
        <v>4.6754797738753698E-3</v>
      </c>
      <c r="S153" s="166">
        <v>4946</v>
      </c>
      <c r="T153" s="166">
        <v>12175</v>
      </c>
      <c r="U153" s="166">
        <v>11966</v>
      </c>
      <c r="V153" s="166">
        <v>13362</v>
      </c>
      <c r="W153" s="166">
        <v>11677</v>
      </c>
      <c r="X153" s="167">
        <f t="shared" ref="X153:X160" si="116">IFERROR(W153/V153-1,"-")</f>
        <v>-0.12610387666516987</v>
      </c>
      <c r="Y153" s="167">
        <f t="shared" ref="Y153:Y160" si="117">W153/W$8</f>
        <v>4.1758080637403468E-3</v>
      </c>
    </row>
    <row r="154" spans="1:25" s="58" customFormat="1" x14ac:dyDescent="0.25">
      <c r="B154" s="165" t="s">
        <v>116</v>
      </c>
      <c r="C154" s="166">
        <v>434</v>
      </c>
      <c r="D154" s="166">
        <v>416</v>
      </c>
      <c r="E154" s="166">
        <v>1308</v>
      </c>
      <c r="F154" s="166">
        <v>1380</v>
      </c>
      <c r="G154" s="166">
        <v>1809</v>
      </c>
      <c r="H154" s="166">
        <v>1781</v>
      </c>
      <c r="I154" s="167">
        <f t="shared" si="114"/>
        <v>-1.5478164731896116E-2</v>
      </c>
      <c r="J154" s="167">
        <f t="shared" si="111"/>
        <v>3.5475614250002488E-3</v>
      </c>
      <c r="K154" s="166">
        <v>3566</v>
      </c>
      <c r="L154" s="166">
        <v>1739</v>
      </c>
      <c r="M154" s="166">
        <v>4702</v>
      </c>
      <c r="N154" s="166">
        <v>4696</v>
      </c>
      <c r="O154" s="166">
        <v>4283</v>
      </c>
      <c r="P154" s="166">
        <v>4277</v>
      </c>
      <c r="Q154" s="167">
        <f t="shared" si="115"/>
        <v>-1.4008872285781182E-3</v>
      </c>
      <c r="R154" s="167">
        <f t="shared" si="113"/>
        <v>1.8641770292593415E-3</v>
      </c>
      <c r="S154" s="166">
        <v>4000</v>
      </c>
      <c r="T154" s="166">
        <v>6010</v>
      </c>
      <c r="U154" s="166">
        <v>6076</v>
      </c>
      <c r="V154" s="166">
        <v>6092</v>
      </c>
      <c r="W154" s="166">
        <v>6058</v>
      </c>
      <c r="X154" s="167">
        <f t="shared" si="116"/>
        <v>-5.5810899540380543E-3</v>
      </c>
      <c r="Y154" s="167">
        <f t="shared" si="117"/>
        <v>2.1663993534417249E-3</v>
      </c>
    </row>
    <row r="155" spans="1:25" x14ac:dyDescent="0.25">
      <c r="A155" s="58"/>
      <c r="B155" s="165" t="s">
        <v>119</v>
      </c>
      <c r="C155" s="166">
        <v>345</v>
      </c>
      <c r="D155" s="166">
        <v>686</v>
      </c>
      <c r="E155" s="166">
        <v>1380</v>
      </c>
      <c r="F155" s="166">
        <v>1244</v>
      </c>
      <c r="G155" s="166">
        <v>1791</v>
      </c>
      <c r="H155" s="166">
        <v>1881</v>
      </c>
      <c r="I155" s="167">
        <f t="shared" si="114"/>
        <v>5.0251256281407031E-2</v>
      </c>
      <c r="J155" s="167">
        <f t="shared" si="111"/>
        <v>3.7467507245510772E-3</v>
      </c>
      <c r="K155" s="166">
        <v>1555</v>
      </c>
      <c r="L155" s="166">
        <v>2352</v>
      </c>
      <c r="M155" s="166">
        <v>2594</v>
      </c>
      <c r="N155" s="166">
        <v>4287</v>
      </c>
      <c r="O155" s="166">
        <v>5235</v>
      </c>
      <c r="P155" s="166">
        <v>8588</v>
      </c>
      <c r="Q155" s="167">
        <f t="shared" si="115"/>
        <v>0.64049665711556836</v>
      </c>
      <c r="R155" s="167">
        <f t="shared" si="113"/>
        <v>3.74317332880038E-3</v>
      </c>
      <c r="S155" s="166">
        <v>1900</v>
      </c>
      <c r="T155" s="166">
        <v>3974</v>
      </c>
      <c r="U155" s="166">
        <v>5531</v>
      </c>
      <c r="V155" s="166">
        <v>7026</v>
      </c>
      <c r="W155" s="166">
        <v>10469</v>
      </c>
      <c r="X155" s="167">
        <f t="shared" si="116"/>
        <v>0.49003700540848283</v>
      </c>
      <c r="Y155" s="167">
        <f t="shared" si="117"/>
        <v>3.7438155878477082E-3</v>
      </c>
    </row>
    <row r="156" spans="1:25" x14ac:dyDescent="0.25">
      <c r="A156" s="58"/>
      <c r="B156" s="165" t="s">
        <v>126</v>
      </c>
      <c r="C156" s="166">
        <v>215</v>
      </c>
      <c r="D156" s="166">
        <v>114</v>
      </c>
      <c r="E156" s="166">
        <v>457</v>
      </c>
      <c r="F156" s="166">
        <v>379</v>
      </c>
      <c r="G156" s="166">
        <v>549</v>
      </c>
      <c r="H156" s="166">
        <v>619</v>
      </c>
      <c r="I156" s="167">
        <f t="shared" si="114"/>
        <v>0.127504553734062</v>
      </c>
      <c r="J156" s="167">
        <f t="shared" si="111"/>
        <v>1.2329817642196261E-3</v>
      </c>
      <c r="K156" s="166">
        <v>313</v>
      </c>
      <c r="L156" s="166">
        <v>261</v>
      </c>
      <c r="M156" s="166">
        <v>526</v>
      </c>
      <c r="N156" s="166">
        <v>511</v>
      </c>
      <c r="O156" s="166">
        <v>666</v>
      </c>
      <c r="P156" s="166">
        <v>612</v>
      </c>
      <c r="Q156" s="167">
        <f t="shared" si="115"/>
        <v>-8.108108108108103E-2</v>
      </c>
      <c r="R156" s="167">
        <f t="shared" si="113"/>
        <v>2.6674686507054406E-4</v>
      </c>
      <c r="S156" s="166">
        <v>528</v>
      </c>
      <c r="T156" s="166">
        <v>983</v>
      </c>
      <c r="U156" s="166">
        <v>890</v>
      </c>
      <c r="V156" s="166">
        <v>1215</v>
      </c>
      <c r="W156" s="166">
        <v>1231</v>
      </c>
      <c r="X156" s="167">
        <f t="shared" si="116"/>
        <v>1.3168724279835287E-2</v>
      </c>
      <c r="Y156" s="167">
        <f t="shared" si="117"/>
        <v>4.402174981985413E-4</v>
      </c>
    </row>
    <row r="157" spans="1:25" x14ac:dyDescent="0.25">
      <c r="A157" s="58"/>
      <c r="B157" s="165" t="s">
        <v>122</v>
      </c>
      <c r="C157" s="166">
        <v>125</v>
      </c>
      <c r="D157" s="166">
        <v>152</v>
      </c>
      <c r="E157" s="166">
        <v>320</v>
      </c>
      <c r="F157" s="166">
        <v>310</v>
      </c>
      <c r="G157" s="166">
        <v>450</v>
      </c>
      <c r="H157" s="166">
        <v>500</v>
      </c>
      <c r="I157" s="167">
        <f t="shared" si="114"/>
        <v>0.11111111111111116</v>
      </c>
      <c r="J157" s="167">
        <f t="shared" si="111"/>
        <v>9.9594649775414058E-4</v>
      </c>
      <c r="K157" s="166">
        <v>686</v>
      </c>
      <c r="L157" s="166">
        <v>800</v>
      </c>
      <c r="M157" s="166">
        <v>1749</v>
      </c>
      <c r="N157" s="166">
        <v>1493</v>
      </c>
      <c r="O157" s="166">
        <v>1780</v>
      </c>
      <c r="P157" s="166">
        <v>1203</v>
      </c>
      <c r="Q157" s="167">
        <f t="shared" si="115"/>
        <v>-0.32415730337078652</v>
      </c>
      <c r="R157" s="167">
        <f t="shared" si="113"/>
        <v>5.243406514376872E-4</v>
      </c>
      <c r="S157" s="166">
        <v>811</v>
      </c>
      <c r="T157" s="166">
        <v>2069</v>
      </c>
      <c r="U157" s="166">
        <v>1803</v>
      </c>
      <c r="V157" s="166">
        <v>2230</v>
      </c>
      <c r="W157" s="166">
        <v>1703</v>
      </c>
      <c r="X157" s="167">
        <f t="shared" si="116"/>
        <v>-0.23632286995515694</v>
      </c>
      <c r="Y157" s="167">
        <f t="shared" si="117"/>
        <v>6.0900926030228741E-4</v>
      </c>
    </row>
    <row r="158" spans="1:25" x14ac:dyDescent="0.25">
      <c r="A158" s="58"/>
      <c r="B158" s="165" t="s">
        <v>131</v>
      </c>
      <c r="C158" s="166">
        <v>44</v>
      </c>
      <c r="D158" s="166">
        <v>21</v>
      </c>
      <c r="E158" s="166">
        <v>78</v>
      </c>
      <c r="F158" s="166">
        <v>72</v>
      </c>
      <c r="G158" s="166">
        <v>71</v>
      </c>
      <c r="H158" s="166">
        <v>52</v>
      </c>
      <c r="I158" s="167">
        <f t="shared" si="114"/>
        <v>-0.26760563380281688</v>
      </c>
      <c r="J158" s="167">
        <f t="shared" si="111"/>
        <v>1.0357843576643063E-4</v>
      </c>
      <c r="K158" s="166">
        <v>170</v>
      </c>
      <c r="L158" s="166">
        <v>16</v>
      </c>
      <c r="M158" s="166">
        <v>189</v>
      </c>
      <c r="N158" s="166">
        <v>183</v>
      </c>
      <c r="O158" s="166">
        <v>201</v>
      </c>
      <c r="P158" s="166">
        <v>152</v>
      </c>
      <c r="Q158" s="167">
        <f t="shared" si="115"/>
        <v>-0.24378109452736318</v>
      </c>
      <c r="R158" s="167">
        <f t="shared" si="113"/>
        <v>6.6250855376997881E-5</v>
      </c>
      <c r="S158" s="166">
        <v>214</v>
      </c>
      <c r="T158" s="166">
        <v>267</v>
      </c>
      <c r="U158" s="166">
        <v>255</v>
      </c>
      <c r="V158" s="166">
        <v>272</v>
      </c>
      <c r="W158" s="166">
        <v>204</v>
      </c>
      <c r="X158" s="167">
        <f t="shared" si="116"/>
        <v>-0.25</v>
      </c>
      <c r="Y158" s="167">
        <f t="shared" si="117"/>
        <v>7.2952371756703846E-5</v>
      </c>
    </row>
    <row r="159" spans="1:25" x14ac:dyDescent="0.25">
      <c r="A159" s="58"/>
      <c r="B159" s="165" t="s">
        <v>134</v>
      </c>
      <c r="C159" s="166">
        <v>56</v>
      </c>
      <c r="D159" s="166">
        <v>28</v>
      </c>
      <c r="E159" s="166">
        <v>60</v>
      </c>
      <c r="F159" s="166">
        <v>49</v>
      </c>
      <c r="G159" s="166">
        <v>50</v>
      </c>
      <c r="H159" s="166">
        <v>68</v>
      </c>
      <c r="I159" s="167">
        <f t="shared" si="114"/>
        <v>0.3600000000000001</v>
      </c>
      <c r="J159" s="167">
        <f t="shared" si="111"/>
        <v>1.3544872369456313E-4</v>
      </c>
      <c r="K159" s="166">
        <v>221</v>
      </c>
      <c r="L159" s="166">
        <v>41</v>
      </c>
      <c r="M159" s="166">
        <v>338</v>
      </c>
      <c r="N159" s="166">
        <v>468</v>
      </c>
      <c r="O159" s="166">
        <v>339</v>
      </c>
      <c r="P159" s="166">
        <v>213</v>
      </c>
      <c r="Q159" s="167">
        <f t="shared" si="115"/>
        <v>-0.37168141592920356</v>
      </c>
      <c r="R159" s="167">
        <f t="shared" si="113"/>
        <v>9.2838369705924655E-5</v>
      </c>
      <c r="S159" s="166">
        <v>277</v>
      </c>
      <c r="T159" s="166">
        <v>398</v>
      </c>
      <c r="U159" s="166">
        <v>517</v>
      </c>
      <c r="V159" s="166">
        <v>389</v>
      </c>
      <c r="W159" s="166">
        <v>281</v>
      </c>
      <c r="X159" s="167">
        <f t="shared" si="116"/>
        <v>-0.27763496143958866</v>
      </c>
      <c r="Y159" s="167">
        <f t="shared" si="117"/>
        <v>1.0048831599820479E-4</v>
      </c>
    </row>
    <row r="160" spans="1:25" x14ac:dyDescent="0.25">
      <c r="A160" s="58"/>
      <c r="B160" s="170" t="s">
        <v>148</v>
      </c>
      <c r="C160" s="171">
        <f t="shared" ref="C160" si="118">C152-SUM(C153:C159)</f>
        <v>903</v>
      </c>
      <c r="D160" s="171">
        <f t="shared" ref="D160:H160" si="119">D152-SUM(D153:D159)</f>
        <v>1279</v>
      </c>
      <c r="E160" s="171">
        <f t="shared" si="119"/>
        <v>3001</v>
      </c>
      <c r="F160" s="171">
        <f t="shared" si="119"/>
        <v>2742</v>
      </c>
      <c r="G160" s="171">
        <f t="shared" si="119"/>
        <v>4678</v>
      </c>
      <c r="H160" s="171">
        <f t="shared" si="119"/>
        <v>4815</v>
      </c>
      <c r="I160" s="172">
        <f t="shared" si="114"/>
        <v>2.928601966652411E-2</v>
      </c>
      <c r="J160" s="172">
        <f t="shared" si="111"/>
        <v>9.5909647733723753E-3</v>
      </c>
      <c r="K160" s="171">
        <f t="shared" ref="K160:P160" si="120">K152-SUM(K153:K159)</f>
        <v>2438</v>
      </c>
      <c r="L160" s="171">
        <f t="shared" si="120"/>
        <v>3096</v>
      </c>
      <c r="M160" s="171">
        <f t="shared" si="120"/>
        <v>3218</v>
      </c>
      <c r="N160" s="171">
        <f t="shared" si="120"/>
        <v>4587</v>
      </c>
      <c r="O160" s="171">
        <f t="shared" si="120"/>
        <v>5535</v>
      </c>
      <c r="P160" s="171">
        <f t="shared" si="120"/>
        <v>4971</v>
      </c>
      <c r="Q160" s="172">
        <f t="shared" si="115"/>
        <v>-0.10189701897018966</v>
      </c>
      <c r="R160" s="172">
        <f t="shared" si="113"/>
        <v>2.1666644873622135E-3</v>
      </c>
      <c r="S160" s="171">
        <f>S152-SUM(S153:S159)</f>
        <v>3341</v>
      </c>
      <c r="T160" s="171">
        <f>T152-SUM(T153:T159)</f>
        <v>6219</v>
      </c>
      <c r="U160" s="171">
        <f>U152-SUM(U153:U159)</f>
        <v>7329</v>
      </c>
      <c r="V160" s="171">
        <f>V152-SUM(V153:V159)</f>
        <v>10213</v>
      </c>
      <c r="W160" s="171">
        <f>W152-SUM(W153:W159)</f>
        <v>9786</v>
      </c>
      <c r="X160" s="172">
        <f t="shared" si="116"/>
        <v>-4.1809458533241917E-2</v>
      </c>
      <c r="Y160" s="172">
        <f t="shared" si="117"/>
        <v>3.4995681863289399E-3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625C-BB6B-476C-B4B1-396D7C60EC1D}">
  <sheetPr>
    <tabColor theme="7" tint="0.79998168889431442"/>
    <pageSetUpPr fitToPage="1"/>
  </sheetPr>
  <dimension ref="A1:Z164"/>
  <sheetViews>
    <sheetView showGridLines="0" topLeftCell="A6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106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16FDF-FE2C-4053-8376-83F3D4328BFF}">
  <sheetPr>
    <tabColor theme="8" tint="0.59999389629810485"/>
  </sheetPr>
  <dimension ref="A4:L76"/>
  <sheetViews>
    <sheetView showGridLines="0" topLeftCell="A23" zoomScaleNormal="100" workbookViewId="0">
      <selection activeCell="G17" sqref="G17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231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232</v>
      </c>
      <c r="F6" s="13" t="s">
        <v>233</v>
      </c>
      <c r="G6" s="13" t="s">
        <v>234</v>
      </c>
      <c r="H6" s="13" t="s">
        <v>235</v>
      </c>
      <c r="I6" s="13" t="s">
        <v>236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2" x14ac:dyDescent="0.25">
      <c r="B7" s="296" t="s">
        <v>50</v>
      </c>
      <c r="C7" s="286" t="s">
        <v>8</v>
      </c>
      <c r="D7" s="15" t="s">
        <v>33</v>
      </c>
      <c r="E7" s="16">
        <v>6446</v>
      </c>
      <c r="F7" s="16">
        <v>14928</v>
      </c>
      <c r="G7" s="16">
        <v>11309</v>
      </c>
      <c r="H7" s="16">
        <v>25050</v>
      </c>
      <c r="I7" s="16">
        <v>16404</v>
      </c>
      <c r="J7" s="17">
        <f>I7/H7-1</f>
        <v>-0.34514970059880234</v>
      </c>
      <c r="K7" s="16">
        <f>I7-H7</f>
        <v>-8646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6327</v>
      </c>
      <c r="F8" s="20">
        <v>14117</v>
      </c>
      <c r="G8" s="20">
        <v>10339</v>
      </c>
      <c r="H8" s="20">
        <v>21855</v>
      </c>
      <c r="I8" s="20">
        <v>12946</v>
      </c>
      <c r="J8" s="21">
        <f t="shared" ref="J8:J20" si="0">I8/H8-1</f>
        <v>-0.40764127202013267</v>
      </c>
      <c r="K8" s="20">
        <f t="shared" ref="K8:K17" si="1">I8-H8</f>
        <v>-8909</v>
      </c>
      <c r="L8" s="22">
        <f>I8/$I$7</f>
        <v>0.7891977566447208</v>
      </c>
    </row>
    <row r="9" spans="2:12" x14ac:dyDescent="0.25">
      <c r="B9" s="284"/>
      <c r="C9" s="288"/>
      <c r="D9" s="23" t="s">
        <v>35</v>
      </c>
      <c r="E9" s="24" t="s">
        <v>237</v>
      </c>
      <c r="F9" s="24" t="s">
        <v>237</v>
      </c>
      <c r="G9" s="24" t="s">
        <v>237</v>
      </c>
      <c r="H9" s="24" t="s">
        <v>237</v>
      </c>
      <c r="I9" s="24" t="s">
        <v>237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4"/>
      <c r="C10" s="289" t="s">
        <v>36</v>
      </c>
      <c r="D10" s="26" t="s">
        <v>33</v>
      </c>
      <c r="E10" s="27">
        <v>6786</v>
      </c>
      <c r="F10" s="27">
        <v>18865</v>
      </c>
      <c r="G10" s="27">
        <v>13528</v>
      </c>
      <c r="H10" s="27">
        <v>29179</v>
      </c>
      <c r="I10" s="27">
        <v>19110</v>
      </c>
      <c r="J10" s="28">
        <f t="shared" si="0"/>
        <v>-0.34507693889441038</v>
      </c>
      <c r="K10" s="27">
        <f t="shared" si="1"/>
        <v>-10069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6643</v>
      </c>
      <c r="F11" s="29">
        <v>17894</v>
      </c>
      <c r="G11" s="29">
        <v>12336</v>
      </c>
      <c r="H11" s="29">
        <v>25429</v>
      </c>
      <c r="I11" s="29">
        <v>15225</v>
      </c>
      <c r="J11" s="30">
        <f t="shared" si="0"/>
        <v>-0.40127413582917137</v>
      </c>
      <c r="K11" s="29">
        <f t="shared" si="1"/>
        <v>-10204</v>
      </c>
      <c r="L11" s="31">
        <f>I11/$I$10</f>
        <v>0.79670329670329665</v>
      </c>
    </row>
    <row r="12" spans="2:12" x14ac:dyDescent="0.25">
      <c r="B12" s="284"/>
      <c r="C12" s="291"/>
      <c r="D12" s="32" t="s">
        <v>35</v>
      </c>
      <c r="E12" s="33" t="s">
        <v>237</v>
      </c>
      <c r="F12" s="33" t="s">
        <v>237</v>
      </c>
      <c r="G12" s="33" t="s">
        <v>237</v>
      </c>
      <c r="H12" s="33" t="s">
        <v>237</v>
      </c>
      <c r="I12" s="33" t="s">
        <v>237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4"/>
      <c r="C13" s="286" t="s">
        <v>22</v>
      </c>
      <c r="D13" s="15" t="s">
        <v>33</v>
      </c>
      <c r="E13" s="16">
        <v>32683</v>
      </c>
      <c r="F13" s="16">
        <v>125617</v>
      </c>
      <c r="G13" s="16">
        <v>71685</v>
      </c>
      <c r="H13" s="16">
        <v>168193</v>
      </c>
      <c r="I13" s="16">
        <v>105506</v>
      </c>
      <c r="J13" s="17">
        <f t="shared" si="0"/>
        <v>-0.37270873341934563</v>
      </c>
      <c r="K13" s="16">
        <f t="shared" si="1"/>
        <v>-62687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31673</v>
      </c>
      <c r="F14" s="20">
        <v>118989</v>
      </c>
      <c r="G14" s="20">
        <v>64414</v>
      </c>
      <c r="H14" s="20">
        <v>149093</v>
      </c>
      <c r="I14" s="20">
        <v>87091</v>
      </c>
      <c r="J14" s="21">
        <f t="shared" si="0"/>
        <v>-0.415861240970401</v>
      </c>
      <c r="K14" s="20">
        <f t="shared" si="1"/>
        <v>-62002</v>
      </c>
      <c r="L14" s="22">
        <f>I14/$I$13</f>
        <v>0.82546016340302919</v>
      </c>
    </row>
    <row r="15" spans="2:12" x14ac:dyDescent="0.25">
      <c r="B15" s="284"/>
      <c r="C15" s="288"/>
      <c r="D15" s="23" t="s">
        <v>35</v>
      </c>
      <c r="E15" s="24" t="s">
        <v>237</v>
      </c>
      <c r="F15" s="24" t="s">
        <v>237</v>
      </c>
      <c r="G15" s="24" t="s">
        <v>237</v>
      </c>
      <c r="H15" s="24" t="s">
        <v>237</v>
      </c>
      <c r="I15" s="24" t="s">
        <v>237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4"/>
      <c r="C16" s="289" t="s">
        <v>23</v>
      </c>
      <c r="D16" s="26" t="s">
        <v>33</v>
      </c>
      <c r="E16" s="35">
        <v>5.0702761402420107</v>
      </c>
      <c r="F16" s="35">
        <v>8.4148579849946401</v>
      </c>
      <c r="G16" s="35">
        <v>6.3387567424175435</v>
      </c>
      <c r="H16" s="35">
        <v>6.7142914171656685</v>
      </c>
      <c r="I16" s="35">
        <v>6.431723969763472</v>
      </c>
      <c r="J16" s="36">
        <f t="shared" si="0"/>
        <v>-4.2084477697793776E-2</v>
      </c>
      <c r="K16" s="37">
        <f t="shared" si="1"/>
        <v>-0.28256744740219641</v>
      </c>
      <c r="L16" s="38"/>
    </row>
    <row r="17" spans="2:12" x14ac:dyDescent="0.25">
      <c r="B17" s="284"/>
      <c r="C17" s="290"/>
      <c r="D17" s="4" t="s">
        <v>34</v>
      </c>
      <c r="E17" s="39">
        <f>E14/E8</f>
        <v>5.0060060060060056</v>
      </c>
      <c r="F17" s="39">
        <f t="shared" ref="F17:I17" si="2">F14/F8</f>
        <v>8.4287738188000283</v>
      </c>
      <c r="G17" s="39">
        <f t="shared" si="2"/>
        <v>6.2301963439404195</v>
      </c>
      <c r="H17" s="39">
        <f t="shared" si="2"/>
        <v>6.8219171814230153</v>
      </c>
      <c r="I17" s="39">
        <f t="shared" si="2"/>
        <v>6.7272516607446313</v>
      </c>
      <c r="J17" s="40">
        <f t="shared" si="0"/>
        <v>-1.3876673984869026E-2</v>
      </c>
      <c r="K17" s="41">
        <f t="shared" si="1"/>
        <v>-9.4665520678383963E-2</v>
      </c>
      <c r="L17" s="42"/>
    </row>
    <row r="18" spans="2:12" x14ac:dyDescent="0.25">
      <c r="B18" s="284"/>
      <c r="C18" s="291"/>
      <c r="D18" s="32" t="s">
        <v>35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44" t="str">
        <f>IFERROR(I18-H18,"-")</f>
        <v>-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0.24660000000000001</v>
      </c>
      <c r="F19" s="18">
        <v>0.88819999999999988</v>
      </c>
      <c r="G19" s="18">
        <v>0.54079999999999995</v>
      </c>
      <c r="H19" s="18">
        <v>1.26</v>
      </c>
      <c r="I19" s="18">
        <v>0.73730000000000007</v>
      </c>
      <c r="J19" s="17">
        <f t="shared" si="0"/>
        <v>-0.41484126984126979</v>
      </c>
      <c r="K19" s="45">
        <f>(I19-H19)*100</f>
        <v>-52.269999999999996</v>
      </c>
      <c r="L19" s="18"/>
    </row>
    <row r="20" spans="2:12" x14ac:dyDescent="0.25">
      <c r="B20" s="284"/>
      <c r="C20" s="293"/>
      <c r="D20" s="19" t="s">
        <v>34</v>
      </c>
      <c r="E20" s="22">
        <v>0.28570000000000001</v>
      </c>
      <c r="F20" s="22">
        <v>0.99390000000000001</v>
      </c>
      <c r="G20" s="22">
        <v>0.58109999999999995</v>
      </c>
      <c r="H20" s="22">
        <v>1.3337000000000001</v>
      </c>
      <c r="I20" s="22">
        <v>0.71739999999999993</v>
      </c>
      <c r="J20" s="21">
        <f t="shared" si="0"/>
        <v>-0.46209792307115549</v>
      </c>
      <c r="K20" s="46">
        <f>(I20-H20)*100</f>
        <v>-61.630000000000017</v>
      </c>
      <c r="L20" s="22"/>
    </row>
    <row r="21" spans="2:12" x14ac:dyDescent="0.25">
      <c r="B21" s="284"/>
      <c r="C21" s="294"/>
      <c r="D21" s="23" t="s">
        <v>35</v>
      </c>
      <c r="E21" s="25" t="s">
        <v>237</v>
      </c>
      <c r="F21" s="25" t="s">
        <v>237</v>
      </c>
      <c r="G21" s="25" t="s">
        <v>237</v>
      </c>
      <c r="H21" s="25" t="s">
        <v>237</v>
      </c>
      <c r="I21" s="25" t="s">
        <v>237</v>
      </c>
      <c r="J21" s="25" t="str">
        <f>IFERROR(I21/H21-1,"-")</f>
        <v>-</v>
      </c>
      <c r="K21" s="47" t="str">
        <f>IFERROR(I21-H21,"-")</f>
        <v>-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4276</v>
      </c>
      <c r="F22" s="27">
        <v>4562</v>
      </c>
      <c r="G22" s="27">
        <v>4276</v>
      </c>
      <c r="H22" s="27">
        <v>4306</v>
      </c>
      <c r="I22" s="27">
        <v>4616</v>
      </c>
      <c r="J22" s="36">
        <f>I22/H22-1</f>
        <v>7.199256850905722E-2</v>
      </c>
      <c r="K22" s="27">
        <f>I22-H22</f>
        <v>310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3576</v>
      </c>
      <c r="F23" s="29">
        <v>3862</v>
      </c>
      <c r="G23" s="29">
        <v>3576</v>
      </c>
      <c r="H23" s="29">
        <v>3606</v>
      </c>
      <c r="I23" s="29">
        <v>3916</v>
      </c>
      <c r="J23" s="40">
        <f>I23/H23-1</f>
        <v>8.5967831392124161E-2</v>
      </c>
      <c r="K23" s="29">
        <f>I23-H23</f>
        <v>310</v>
      </c>
      <c r="L23" s="42">
        <f>I23/$I$22</f>
        <v>0.84835355285961866</v>
      </c>
    </row>
    <row r="24" spans="2:12" x14ac:dyDescent="0.25">
      <c r="B24" s="285"/>
      <c r="C24" s="298"/>
      <c r="D24" s="32" t="s">
        <v>35</v>
      </c>
      <c r="E24" s="33" t="s">
        <v>237</v>
      </c>
      <c r="F24" s="33" t="s">
        <v>237</v>
      </c>
      <c r="G24" s="33" t="s">
        <v>237</v>
      </c>
      <c r="H24" s="33" t="s">
        <v>237</v>
      </c>
      <c r="I24" s="33" t="s">
        <v>237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231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238</v>
      </c>
      <c r="F31" s="13" t="s">
        <v>239</v>
      </c>
      <c r="G31" s="13" t="s">
        <v>240</v>
      </c>
      <c r="H31" s="13" t="s">
        <v>241</v>
      </c>
      <c r="I31" s="13" t="s">
        <v>242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agosto 2025</v>
      </c>
    </row>
    <row r="32" spans="2:12" ht="15" customHeight="1" x14ac:dyDescent="0.25">
      <c r="B32" s="296" t="s">
        <v>50</v>
      </c>
      <c r="C32" s="286" t="s">
        <v>8</v>
      </c>
      <c r="D32" s="15" t="s">
        <v>33</v>
      </c>
      <c r="E32" s="51">
        <v>25824</v>
      </c>
      <c r="F32" s="51">
        <v>106797</v>
      </c>
      <c r="G32" s="51">
        <v>121209</v>
      </c>
      <c r="H32" s="51">
        <v>158757</v>
      </c>
      <c r="I32" s="51">
        <v>128099</v>
      </c>
      <c r="J32" s="17">
        <f>I32/H32-1</f>
        <v>-0.19311274463488226</v>
      </c>
      <c r="K32" s="16">
        <f>I32-H32</f>
        <v>-30658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25235</v>
      </c>
      <c r="F33" s="52">
        <v>100008</v>
      </c>
      <c r="G33" s="52">
        <v>115270</v>
      </c>
      <c r="H33" s="52">
        <v>132160</v>
      </c>
      <c r="I33" s="52">
        <v>102901</v>
      </c>
      <c r="J33" s="21">
        <f t="shared" ref="J33:J45" si="4">I33/H33-1</f>
        <v>-0.22139073849878932</v>
      </c>
      <c r="K33" s="20">
        <f t="shared" ref="K33:K42" si="5">I33-H33</f>
        <v>-29259</v>
      </c>
      <c r="L33" s="22">
        <f>I33/$I$32</f>
        <v>0.80329276575148911</v>
      </c>
    </row>
    <row r="34" spans="1:12" x14ac:dyDescent="0.25">
      <c r="B34" s="284"/>
      <c r="C34" s="288"/>
      <c r="D34" s="23" t="s">
        <v>35</v>
      </c>
      <c r="E34" s="24" t="s">
        <v>237</v>
      </c>
      <c r="F34" s="24" t="s">
        <v>237</v>
      </c>
      <c r="G34" s="24" t="s">
        <v>237</v>
      </c>
      <c r="H34" s="24" t="s">
        <v>237</v>
      </c>
      <c r="I34" s="24" t="s">
        <v>237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4"/>
      <c r="C35" s="289" t="s">
        <v>36</v>
      </c>
      <c r="D35" s="26" t="s">
        <v>33</v>
      </c>
      <c r="E35" s="53">
        <v>26765</v>
      </c>
      <c r="F35" s="53">
        <v>109987</v>
      </c>
      <c r="G35" s="53">
        <v>124740</v>
      </c>
      <c r="H35" s="53">
        <v>161681</v>
      </c>
      <c r="I35" s="53">
        <v>131117</v>
      </c>
      <c r="J35" s="28">
        <f t="shared" si="4"/>
        <v>-0.18903890995231354</v>
      </c>
      <c r="K35" s="27">
        <f t="shared" si="5"/>
        <v>-30564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26158</v>
      </c>
      <c r="F36" s="54">
        <v>102590</v>
      </c>
      <c r="G36" s="54">
        <v>118593</v>
      </c>
      <c r="H36" s="54">
        <v>134483</v>
      </c>
      <c r="I36" s="54">
        <v>105361</v>
      </c>
      <c r="J36" s="30">
        <f t="shared" si="4"/>
        <v>-0.2165478164526371</v>
      </c>
      <c r="K36" s="29">
        <f t="shared" si="5"/>
        <v>-29122</v>
      </c>
      <c r="L36" s="31">
        <f>I36/$I$35</f>
        <v>0.80356475514235381</v>
      </c>
    </row>
    <row r="37" spans="1:12" x14ac:dyDescent="0.25">
      <c r="B37" s="284"/>
      <c r="C37" s="291"/>
      <c r="D37" s="32" t="s">
        <v>35</v>
      </c>
      <c r="E37" s="33" t="e">
        <v>#VALUE!</v>
      </c>
      <c r="F37" s="33" t="e">
        <v>#VALUE!</v>
      </c>
      <c r="G37" s="33" t="e">
        <v>#VALUE!</v>
      </c>
      <c r="H37" s="33" t="e">
        <v>#VALUE!</v>
      </c>
      <c r="I37" s="33" t="e">
        <v>#VALUE!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4"/>
      <c r="C38" s="286" t="s">
        <v>22</v>
      </c>
      <c r="D38" s="15" t="s">
        <v>33</v>
      </c>
      <c r="E38" s="51">
        <v>159370</v>
      </c>
      <c r="F38" s="51">
        <v>654193</v>
      </c>
      <c r="G38" s="51">
        <v>722818</v>
      </c>
      <c r="H38" s="51">
        <v>957820</v>
      </c>
      <c r="I38" s="51">
        <v>753556</v>
      </c>
      <c r="J38" s="17">
        <f t="shared" si="4"/>
        <v>-0.21325927627320374</v>
      </c>
      <c r="K38" s="16">
        <f t="shared" si="5"/>
        <v>-204264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153554</v>
      </c>
      <c r="F39" s="52">
        <v>604237</v>
      </c>
      <c r="G39" s="52">
        <v>681644</v>
      </c>
      <c r="H39" s="52">
        <v>806498</v>
      </c>
      <c r="I39" s="52">
        <v>611943</v>
      </c>
      <c r="J39" s="21">
        <f t="shared" si="4"/>
        <v>-0.2412343242016719</v>
      </c>
      <c r="K39" s="20">
        <f t="shared" si="5"/>
        <v>-194555</v>
      </c>
      <c r="L39" s="22">
        <f>I39/$I$38</f>
        <v>0.81207368795417989</v>
      </c>
    </row>
    <row r="40" spans="1:12" x14ac:dyDescent="0.25">
      <c r="B40" s="284"/>
      <c r="C40" s="288"/>
      <c r="D40" s="23" t="s">
        <v>35</v>
      </c>
      <c r="E40" s="24" t="s">
        <v>237</v>
      </c>
      <c r="F40" s="24" t="s">
        <v>237</v>
      </c>
      <c r="G40" s="24" t="s">
        <v>237</v>
      </c>
      <c r="H40" s="24" t="s">
        <v>237</v>
      </c>
      <c r="I40" s="24" t="s">
        <v>237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4"/>
      <c r="C41" s="289" t="s">
        <v>23</v>
      </c>
      <c r="D41" s="26" t="s">
        <v>33</v>
      </c>
      <c r="E41" s="55">
        <v>6.1713909541511773</v>
      </c>
      <c r="F41" s="55">
        <v>6.1255746884275775</v>
      </c>
      <c r="G41" s="55">
        <v>5.9634020576029831</v>
      </c>
      <c r="H41" s="55">
        <v>6.0332457781389168</v>
      </c>
      <c r="I41" s="55">
        <v>5.8826064215957974</v>
      </c>
      <c r="J41" s="36">
        <f t="shared" si="4"/>
        <v>-2.4968211487248149E-2</v>
      </c>
      <c r="K41" s="37">
        <f t="shared" si="5"/>
        <v>-0.15063935654311944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6.0849613631860509</v>
      </c>
      <c r="F42" s="56">
        <f t="shared" si="6"/>
        <v>6.0418866490680747</v>
      </c>
      <c r="G42" s="56">
        <f t="shared" si="6"/>
        <v>5.9134553656632258</v>
      </c>
      <c r="H42" s="56">
        <f t="shared" si="6"/>
        <v>6.1024364406779661</v>
      </c>
      <c r="I42" s="56">
        <f t="shared" si="6"/>
        <v>5.9469101369277269</v>
      </c>
      <c r="J42" s="40">
        <f t="shared" si="4"/>
        <v>-2.5485935865472209E-2</v>
      </c>
      <c r="K42" s="41">
        <f t="shared" si="5"/>
        <v>-0.15552630375023924</v>
      </c>
      <c r="L42" s="42"/>
    </row>
    <row r="43" spans="1:12" x14ac:dyDescent="0.25">
      <c r="B43" s="284"/>
      <c r="C43" s="291"/>
      <c r="D43" s="32" t="s">
        <v>35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44" t="str">
        <f>IFERROR(I43-H43,"-")</f>
        <v>-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0.17208278804998034</v>
      </c>
      <c r="F44" s="59">
        <v>0.59012544133592404</v>
      </c>
      <c r="G44" s="59">
        <v>0.67339862193354127</v>
      </c>
      <c r="H44" s="59">
        <v>0.89839477895147568</v>
      </c>
      <c r="I44" s="59">
        <v>0.67180535050744949</v>
      </c>
      <c r="J44" s="59">
        <f t="shared" si="4"/>
        <v>-0.25221587853446858</v>
      </c>
      <c r="K44" s="45">
        <f>(I44-H44)*100</f>
        <v>-22.658942844402617</v>
      </c>
      <c r="L44" s="18"/>
    </row>
    <row r="45" spans="1:12" x14ac:dyDescent="0.25">
      <c r="B45" s="284"/>
      <c r="C45" s="293"/>
      <c r="D45" s="19" t="s">
        <v>34</v>
      </c>
      <c r="E45" s="60">
        <v>0.20310730876268479</v>
      </c>
      <c r="F45" s="60">
        <v>0.64385603740572384</v>
      </c>
      <c r="G45" s="60">
        <v>0.75462532437052188</v>
      </c>
      <c r="H45" s="60">
        <v>0.90076685437808401</v>
      </c>
      <c r="I45" s="60">
        <v>0.64307557472351484</v>
      </c>
      <c r="J45" s="60">
        <f t="shared" si="4"/>
        <v>-0.28607988671218021</v>
      </c>
      <c r="K45" s="46">
        <f>(I45-H45)*100</f>
        <v>-25.769127965456917</v>
      </c>
      <c r="L45" s="22"/>
    </row>
    <row r="46" spans="1:12" x14ac:dyDescent="0.25">
      <c r="B46" s="284"/>
      <c r="C46" s="294"/>
      <c r="D46" s="23" t="s">
        <v>35</v>
      </c>
      <c r="E46" s="61" t="s">
        <v>237</v>
      </c>
      <c r="F46" s="61" t="s">
        <v>237</v>
      </c>
      <c r="G46" s="61" t="s">
        <v>237</v>
      </c>
      <c r="H46" s="61" t="s">
        <v>237</v>
      </c>
      <c r="I46" s="61" t="s">
        <v>237</v>
      </c>
      <c r="J46" s="25" t="str">
        <f>IFERROR(I46/H46-1,"-")</f>
        <v>-</v>
      </c>
      <c r="K46" s="47" t="str">
        <f>IFERROR(I46-H46,"-")</f>
        <v>-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3808</v>
      </c>
      <c r="F47" s="53">
        <v>4562</v>
      </c>
      <c r="G47" s="53">
        <v>4419</v>
      </c>
      <c r="H47" s="53">
        <v>4370.5</v>
      </c>
      <c r="I47" s="53">
        <v>4616</v>
      </c>
      <c r="J47" s="36">
        <f>I47/H47-1</f>
        <v>5.6172062693055747E-2</v>
      </c>
      <c r="K47" s="27">
        <f>I47-H47</f>
        <v>245.5</v>
      </c>
      <c r="L47" s="38">
        <f>I47/$I$22</f>
        <v>1</v>
      </c>
    </row>
    <row r="48" spans="1:12" x14ac:dyDescent="0.25">
      <c r="B48" s="284"/>
      <c r="C48" s="290"/>
      <c r="D48" s="4" t="s">
        <v>34</v>
      </c>
      <c r="E48" s="54">
        <v>3108</v>
      </c>
      <c r="F48" s="54">
        <v>3862</v>
      </c>
      <c r="G48" s="54">
        <v>3719</v>
      </c>
      <c r="H48" s="54">
        <v>3670.5</v>
      </c>
      <c r="I48" s="54">
        <v>3916</v>
      </c>
      <c r="J48" s="40">
        <f>I48/H48-1</f>
        <v>6.688462062389311E-2</v>
      </c>
      <c r="K48" s="29">
        <f>I48-H48</f>
        <v>245.5</v>
      </c>
      <c r="L48" s="42">
        <f>I48/$I$22</f>
        <v>0.84835355285961866</v>
      </c>
    </row>
    <row r="49" spans="2:12" x14ac:dyDescent="0.25">
      <c r="B49" s="285"/>
      <c r="C49" s="291"/>
      <c r="D49" s="32" t="s">
        <v>35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IFERROR(I49/I47,"-")</f>
        <v>-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231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84"/>
      <c r="C57" s="286" t="s">
        <v>8</v>
      </c>
      <c r="D57" s="15" t="s">
        <v>33</v>
      </c>
      <c r="E57" s="51">
        <v>55313</v>
      </c>
      <c r="F57" s="51">
        <v>70304</v>
      </c>
      <c r="G57" s="51">
        <v>161080</v>
      </c>
      <c r="H57" s="51">
        <v>179837</v>
      </c>
      <c r="I57" s="51">
        <v>231856</v>
      </c>
      <c r="J57" s="17">
        <f>I57/H57-1</f>
        <v>0.28925638216829674</v>
      </c>
      <c r="K57" s="16">
        <f>I57-H57</f>
        <v>52019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54073</v>
      </c>
      <c r="F58" s="52">
        <v>62020</v>
      </c>
      <c r="G58" s="52">
        <v>151473</v>
      </c>
      <c r="H58" s="52">
        <v>170958</v>
      </c>
      <c r="I58" s="52">
        <v>191595</v>
      </c>
      <c r="J58" s="21">
        <f>I58/H58-1</f>
        <v>0.12071385954444946</v>
      </c>
      <c r="K58" s="20">
        <f>I58-H58</f>
        <v>20637</v>
      </c>
      <c r="L58" s="21">
        <f>I58/$I$57</f>
        <v>0.82635342626457797</v>
      </c>
    </row>
    <row r="59" spans="2:12" x14ac:dyDescent="0.25">
      <c r="B59" s="284"/>
      <c r="C59" s="288"/>
      <c r="D59" s="23" t="s">
        <v>35</v>
      </c>
      <c r="E59" s="24" t="s">
        <v>237</v>
      </c>
      <c r="F59" s="24" t="s">
        <v>237</v>
      </c>
      <c r="G59" s="24" t="s">
        <v>237</v>
      </c>
      <c r="H59" s="24" t="s">
        <v>237</v>
      </c>
      <c r="I59" s="24" t="s">
        <v>237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84"/>
      <c r="C60" s="289" t="s">
        <v>36</v>
      </c>
      <c r="D60" s="26" t="s">
        <v>33</v>
      </c>
      <c r="E60" s="53">
        <v>57877</v>
      </c>
      <c r="F60" s="53">
        <v>71245</v>
      </c>
      <c r="G60" s="53">
        <v>164270</v>
      </c>
      <c r="H60" s="53">
        <v>183368</v>
      </c>
      <c r="I60" s="53">
        <v>234780</v>
      </c>
      <c r="J60" s="36">
        <f t="shared" ref="J60:J73" si="8">I60/H60-1</f>
        <v>0.28037607434230627</v>
      </c>
      <c r="K60" s="53">
        <f t="shared" ref="K60:K73" si="9">I60-H60</f>
        <v>51412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56582</v>
      </c>
      <c r="F61" s="54">
        <v>62943</v>
      </c>
      <c r="G61" s="54">
        <v>154055</v>
      </c>
      <c r="H61" s="54">
        <v>174281</v>
      </c>
      <c r="I61" s="54">
        <v>193918</v>
      </c>
      <c r="J61" s="40">
        <f t="shared" si="8"/>
        <v>0.11267435922447078</v>
      </c>
      <c r="K61" s="54">
        <f t="shared" si="9"/>
        <v>19637</v>
      </c>
      <c r="L61" s="40">
        <f>I61/$I$60</f>
        <v>0.82595621432830735</v>
      </c>
    </row>
    <row r="62" spans="2:12" x14ac:dyDescent="0.25">
      <c r="B62" s="284"/>
      <c r="C62" s="291"/>
      <c r="D62" s="32" t="s">
        <v>35</v>
      </c>
      <c r="E62" s="33" t="s">
        <v>237</v>
      </c>
      <c r="F62" s="33" t="s">
        <v>237</v>
      </c>
      <c r="G62" s="33" t="s">
        <v>237</v>
      </c>
      <c r="H62" s="33" t="s">
        <v>237</v>
      </c>
      <c r="I62" s="33" t="s">
        <v>237</v>
      </c>
      <c r="J62" s="34" t="str">
        <f>IFERROR(I62/H62-1,"-")</f>
        <v>-</v>
      </c>
      <c r="K62" s="33" t="str">
        <f>IFERROR(I62-H62,"-")</f>
        <v>-</v>
      </c>
      <c r="L62" s="63" t="str">
        <f>IFERROR(I62/I60,"-")</f>
        <v>-</v>
      </c>
    </row>
    <row r="63" spans="2:12" x14ac:dyDescent="0.25">
      <c r="B63" s="284"/>
      <c r="C63" s="286" t="s">
        <v>22</v>
      </c>
      <c r="D63" s="15" t="s">
        <v>33</v>
      </c>
      <c r="E63" s="51">
        <v>295880</v>
      </c>
      <c r="F63" s="51">
        <v>419370</v>
      </c>
      <c r="G63" s="51">
        <v>1014697</v>
      </c>
      <c r="H63" s="51">
        <v>1034949</v>
      </c>
      <c r="I63" s="51">
        <v>1361415</v>
      </c>
      <c r="J63" s="17">
        <f t="shared" si="8"/>
        <v>0.31544163045715301</v>
      </c>
      <c r="K63" s="16">
        <f t="shared" si="9"/>
        <v>326466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288930</v>
      </c>
      <c r="F64" s="52">
        <v>361249</v>
      </c>
      <c r="G64" s="52">
        <v>947011</v>
      </c>
      <c r="H64" s="52">
        <v>974648</v>
      </c>
      <c r="I64" s="52">
        <v>1136806</v>
      </c>
      <c r="J64" s="21">
        <f t="shared" si="8"/>
        <v>0.16637596342474414</v>
      </c>
      <c r="K64" s="20">
        <f t="shared" si="9"/>
        <v>162158</v>
      </c>
      <c r="L64" s="21">
        <f t="shared" ref="L64" si="10">I64/$I$63</f>
        <v>0.83501797761887453</v>
      </c>
    </row>
    <row r="65" spans="2:12" x14ac:dyDescent="0.25">
      <c r="B65" s="284"/>
      <c r="C65" s="288"/>
      <c r="D65" s="23" t="s">
        <v>35</v>
      </c>
      <c r="E65" s="24" t="s">
        <v>237</v>
      </c>
      <c r="F65" s="24" t="s">
        <v>237</v>
      </c>
      <c r="G65" s="24" t="s">
        <v>237</v>
      </c>
      <c r="H65" s="24" t="s">
        <v>237</v>
      </c>
      <c r="I65" s="24" t="s">
        <v>237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84"/>
      <c r="C66" s="289" t="s">
        <v>23</v>
      </c>
      <c r="D66" s="26" t="s">
        <v>33</v>
      </c>
      <c r="E66" s="55">
        <v>5.3491945835517871</v>
      </c>
      <c r="F66" s="55">
        <v>5.9650944469731453</v>
      </c>
      <c r="G66" s="55">
        <v>6.2993357337968714</v>
      </c>
      <c r="H66" s="55">
        <v>5.7549280737556785</v>
      </c>
      <c r="I66" s="55">
        <v>5.8718126768338967</v>
      </c>
      <c r="J66" s="36">
        <f t="shared" si="8"/>
        <v>2.0310349943598593E-2</v>
      </c>
      <c r="K66" s="37">
        <f t="shared" si="9"/>
        <v>0.11688460307821824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5.2235460018440509</v>
      </c>
      <c r="F67" s="56">
        <f t="shared" si="11"/>
        <v>5.1383847291761491</v>
      </c>
      <c r="G67" s="56">
        <f t="shared" si="11"/>
        <v>5.8791345915073254</v>
      </c>
      <c r="H67" s="56">
        <f t="shared" si="11"/>
        <v>5.4196188770942575</v>
      </c>
      <c r="I67" s="56">
        <f t="shared" si="11"/>
        <v>4.9030691463667102</v>
      </c>
      <c r="J67" s="40">
        <f t="shared" si="8"/>
        <v>-9.5311080436065065E-2</v>
      </c>
      <c r="K67" s="41">
        <f t="shared" si="9"/>
        <v>-0.51654973072754728</v>
      </c>
      <c r="L67" s="40"/>
    </row>
    <row r="68" spans="2:12" x14ac:dyDescent="0.25">
      <c r="B68" s="284"/>
      <c r="C68" s="291"/>
      <c r="D68" s="32" t="s">
        <v>35</v>
      </c>
      <c r="E68" s="43" t="str">
        <f>IFERROR(E65/E59,"-")</f>
        <v>-</v>
      </c>
      <c r="F68" s="43" t="str">
        <f t="shared" ref="F68:I68" si="12">IFERROR(F65/F59,"-")</f>
        <v>-</v>
      </c>
      <c r="G68" s="43" t="str">
        <f t="shared" si="12"/>
        <v>-</v>
      </c>
      <c r="H68" s="43" t="str">
        <f t="shared" si="12"/>
        <v>-</v>
      </c>
      <c r="I68" s="43" t="str">
        <f t="shared" si="12"/>
        <v>-</v>
      </c>
      <c r="J68" s="34" t="str">
        <f>IFERROR(I68/H68-1,"-")</f>
        <v>-</v>
      </c>
      <c r="K68" s="44" t="str">
        <f>IFERROR(I68-H68,"-")</f>
        <v>-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0.31148476369141237</v>
      </c>
      <c r="F69" s="59">
        <v>0.28621210694206145</v>
      </c>
      <c r="G69" s="59">
        <v>0.60938004840462912</v>
      </c>
      <c r="H69" s="59">
        <v>0.6452598187198163</v>
      </c>
      <c r="I69" s="59">
        <v>0.84038066713662607</v>
      </c>
      <c r="J69" s="59">
        <f t="shared" si="8"/>
        <v>0.30239113416968366</v>
      </c>
      <c r="K69" s="45">
        <f t="shared" si="9"/>
        <v>0.19512084841680977</v>
      </c>
      <c r="L69" s="17"/>
    </row>
    <row r="70" spans="2:12" x14ac:dyDescent="0.25">
      <c r="B70" s="284"/>
      <c r="C70" s="293"/>
      <c r="D70" s="19" t="s">
        <v>34</v>
      </c>
      <c r="E70" s="60">
        <v>0.34528128719544549</v>
      </c>
      <c r="F70" s="60">
        <v>0.2986165645236753</v>
      </c>
      <c r="G70" s="60">
        <v>0.6718152990501054</v>
      </c>
      <c r="H70" s="60">
        <v>0.72280421765821778</v>
      </c>
      <c r="I70" s="60">
        <v>0.83355892881497118</v>
      </c>
      <c r="J70" s="60">
        <f t="shared" si="8"/>
        <v>0.15322919879408392</v>
      </c>
      <c r="K70" s="46">
        <f t="shared" si="9"/>
        <v>0.11075471115675339</v>
      </c>
      <c r="L70" s="21"/>
    </row>
    <row r="71" spans="2:12" x14ac:dyDescent="0.25">
      <c r="B71" s="284"/>
      <c r="C71" s="294"/>
      <c r="D71" s="23" t="s">
        <v>35</v>
      </c>
      <c r="E71" s="61" t="s">
        <v>237</v>
      </c>
      <c r="F71" s="61" t="s">
        <v>237</v>
      </c>
      <c r="G71" s="61" t="s">
        <v>237</v>
      </c>
      <c r="H71" s="61" t="s">
        <v>237</v>
      </c>
      <c r="I71" s="61" t="s">
        <v>237</v>
      </c>
      <c r="J71" s="25" t="str">
        <f>IFERROR(I71/H71-1,"-")</f>
        <v>-</v>
      </c>
      <c r="K71" s="47" t="str">
        <f>IFERROR(I71-H71,"-")</f>
        <v>-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2900</v>
      </c>
      <c r="F72" s="53">
        <v>4012</v>
      </c>
      <c r="G72" s="53">
        <v>4562</v>
      </c>
      <c r="H72" s="53">
        <v>4395</v>
      </c>
      <c r="I72" s="53">
        <v>4427</v>
      </c>
      <c r="J72" s="36">
        <f t="shared" si="8"/>
        <v>7.2810011376565065E-3</v>
      </c>
      <c r="K72" s="27">
        <f t="shared" si="9"/>
        <v>32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2534</v>
      </c>
      <c r="F73" s="54">
        <v>3312</v>
      </c>
      <c r="G73" s="54">
        <v>3862</v>
      </c>
      <c r="H73" s="54">
        <v>3695.0000000000005</v>
      </c>
      <c r="I73" s="54">
        <v>3727.0000000000005</v>
      </c>
      <c r="J73" s="40">
        <f t="shared" si="8"/>
        <v>8.6603518267929225E-3</v>
      </c>
      <c r="K73" s="29">
        <f t="shared" si="9"/>
        <v>32</v>
      </c>
      <c r="L73" s="40">
        <f t="shared" ref="L73" si="13">I73/$I$72</f>
        <v>0.84187937655297052</v>
      </c>
    </row>
    <row r="74" spans="2:12" x14ac:dyDescent="0.25">
      <c r="B74" s="285"/>
      <c r="C74" s="291"/>
      <c r="D74" s="32" t="s">
        <v>35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3">
        <f>IFERROR(I74/I72,"-")</f>
        <v>0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BC6F4-B943-4E9C-8B21-C4198CFD2233}">
  <sheetPr>
    <tabColor rgb="FFFFC000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1F738-ACEF-4E77-8B9C-1908CAF8812F}">
  <sheetPr>
    <tabColor rgb="FFFFC000"/>
  </sheetPr>
  <dimension ref="A1:V164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277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232</v>
      </c>
      <c r="D8" s="174" t="s">
        <v>233</v>
      </c>
      <c r="E8" s="174" t="s">
        <v>234</v>
      </c>
      <c r="F8" s="174" t="s">
        <v>235</v>
      </c>
      <c r="G8" s="174" t="s">
        <v>236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232</v>
      </c>
      <c r="M8" s="174" t="s">
        <v>233</v>
      </c>
      <c r="N8" s="174" t="s">
        <v>234</v>
      </c>
      <c r="O8" s="174" t="s">
        <v>235</v>
      </c>
      <c r="P8" s="174" t="s">
        <v>236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50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323520</v>
      </c>
      <c r="D10" s="178">
        <v>524175</v>
      </c>
      <c r="E10" s="178">
        <v>536478</v>
      </c>
      <c r="F10" s="178">
        <v>584505</v>
      </c>
      <c r="G10" s="178">
        <v>570995</v>
      </c>
      <c r="H10" s="179">
        <f t="shared" ref="H10:H22" si="0">IFERROR(G10/F10-1,"-")</f>
        <v>-2.3113574734176745E-2</v>
      </c>
      <c r="I10" s="179">
        <f t="shared" ref="I10:I22" si="1">G10/G$10</f>
        <v>1</v>
      </c>
      <c r="K10" s="158" t="s">
        <v>71</v>
      </c>
      <c r="L10" s="178">
        <v>6786</v>
      </c>
      <c r="M10" s="178">
        <v>18865</v>
      </c>
      <c r="N10" s="178">
        <v>13528</v>
      </c>
      <c r="O10" s="178">
        <v>29179</v>
      </c>
      <c r="P10" s="178">
        <v>19110</v>
      </c>
      <c r="Q10" s="179">
        <f t="shared" ref="Q10:Q22" si="2">IFERROR(P10/O10-1,"-")</f>
        <v>-0.34507693889441038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133715</v>
      </c>
      <c r="D11" s="162">
        <v>133368</v>
      </c>
      <c r="E11" s="162">
        <v>129856</v>
      </c>
      <c r="F11" s="162">
        <v>141408</v>
      </c>
      <c r="G11" s="162">
        <v>144136</v>
      </c>
      <c r="H11" s="163">
        <f t="shared" si="0"/>
        <v>1.9291694953609495E-2</v>
      </c>
      <c r="I11" s="163">
        <f t="shared" si="1"/>
        <v>0.25242953090657538</v>
      </c>
      <c r="J11" s="81"/>
      <c r="K11" s="161" t="s">
        <v>100</v>
      </c>
      <c r="L11" s="162">
        <v>4036</v>
      </c>
      <c r="M11" s="162">
        <v>1261</v>
      </c>
      <c r="N11" s="162">
        <v>3125</v>
      </c>
      <c r="O11" s="162">
        <v>9446</v>
      </c>
      <c r="P11" s="162">
        <v>5296</v>
      </c>
      <c r="Q11" s="163">
        <f t="shared" si="2"/>
        <v>-0.43933940292187168</v>
      </c>
      <c r="R11" s="163">
        <f t="shared" si="3"/>
        <v>0.27713239141810569</v>
      </c>
    </row>
    <row r="12" spans="1:18" x14ac:dyDescent="0.25">
      <c r="B12" s="165" t="s">
        <v>106</v>
      </c>
      <c r="C12" s="166">
        <v>54254</v>
      </c>
      <c r="D12" s="166">
        <v>53372</v>
      </c>
      <c r="E12" s="166">
        <v>50630</v>
      </c>
      <c r="F12" s="166">
        <v>56113</v>
      </c>
      <c r="G12" s="166">
        <v>59705</v>
      </c>
      <c r="H12" s="167">
        <f t="shared" si="0"/>
        <v>6.4013686667973468E-2</v>
      </c>
      <c r="I12" s="167">
        <f t="shared" si="1"/>
        <v>0.1045630872424452</v>
      </c>
      <c r="J12" s="81"/>
      <c r="K12" s="165" t="s">
        <v>106</v>
      </c>
      <c r="L12" s="166">
        <v>3090</v>
      </c>
      <c r="M12" s="166">
        <v>510</v>
      </c>
      <c r="N12" s="166">
        <v>314</v>
      </c>
      <c r="O12" s="166">
        <v>6163</v>
      </c>
      <c r="P12" s="166">
        <v>1180</v>
      </c>
      <c r="Q12" s="167">
        <f t="shared" si="2"/>
        <v>-0.80853480447833848</v>
      </c>
      <c r="R12" s="167">
        <f t="shared" si="3"/>
        <v>6.1747776033490319E-2</v>
      </c>
    </row>
    <row r="13" spans="1:18" x14ac:dyDescent="0.25">
      <c r="B13" s="165" t="s">
        <v>103</v>
      </c>
      <c r="C13" s="166">
        <v>79461</v>
      </c>
      <c r="D13" s="166">
        <v>79996</v>
      </c>
      <c r="E13" s="166">
        <v>79226</v>
      </c>
      <c r="F13" s="166">
        <v>85295</v>
      </c>
      <c r="G13" s="166">
        <v>84431</v>
      </c>
      <c r="H13" s="167">
        <f t="shared" si="0"/>
        <v>-1.0129550383961572E-2</v>
      </c>
      <c r="I13" s="167">
        <f t="shared" si="1"/>
        <v>0.14786644366413015</v>
      </c>
      <c r="J13" s="81"/>
      <c r="K13" s="165" t="s">
        <v>103</v>
      </c>
      <c r="L13" s="166">
        <v>946</v>
      </c>
      <c r="M13" s="166">
        <v>751</v>
      </c>
      <c r="N13" s="166">
        <v>2811</v>
      </c>
      <c r="O13" s="166">
        <v>3283</v>
      </c>
      <c r="P13" s="166">
        <v>4116</v>
      </c>
      <c r="Q13" s="167">
        <f t="shared" si="2"/>
        <v>0.25373134328358216</v>
      </c>
      <c r="R13" s="167">
        <f>P13/P$10</f>
        <v>0.2153846153846154</v>
      </c>
    </row>
    <row r="14" spans="1:18" x14ac:dyDescent="0.25">
      <c r="B14" s="161" t="s">
        <v>110</v>
      </c>
      <c r="C14" s="162">
        <v>189805</v>
      </c>
      <c r="D14" s="162">
        <v>390807</v>
      </c>
      <c r="E14" s="162">
        <v>406622</v>
      </c>
      <c r="F14" s="162">
        <v>443097</v>
      </c>
      <c r="G14" s="162">
        <v>426859</v>
      </c>
      <c r="H14" s="163">
        <f t="shared" si="0"/>
        <v>-3.6646603339675066E-2</v>
      </c>
      <c r="I14" s="163">
        <f t="shared" si="1"/>
        <v>0.74757046909342462</v>
      </c>
      <c r="J14" s="81"/>
      <c r="K14" s="161" t="s">
        <v>110</v>
      </c>
      <c r="L14" s="162">
        <v>2750</v>
      </c>
      <c r="M14" s="162">
        <v>17604</v>
      </c>
      <c r="N14" s="162">
        <v>10403</v>
      </c>
      <c r="O14" s="162">
        <v>19733</v>
      </c>
      <c r="P14" s="162">
        <v>13814</v>
      </c>
      <c r="Q14" s="163">
        <f t="shared" si="2"/>
        <v>-0.2999543911214716</v>
      </c>
      <c r="R14" s="163">
        <f t="shared" si="3"/>
        <v>0.72286760858189425</v>
      </c>
    </row>
    <row r="15" spans="1:18" x14ac:dyDescent="0.25">
      <c r="B15" s="165" t="s">
        <v>113</v>
      </c>
      <c r="C15" s="166">
        <v>55051</v>
      </c>
      <c r="D15" s="166">
        <v>203676</v>
      </c>
      <c r="E15" s="166">
        <v>207939</v>
      </c>
      <c r="F15" s="166">
        <v>229447</v>
      </c>
      <c r="G15" s="166">
        <v>221335</v>
      </c>
      <c r="H15" s="167">
        <f t="shared" si="0"/>
        <v>-3.5354569900674204E-2</v>
      </c>
      <c r="I15" s="167">
        <f t="shared" si="1"/>
        <v>0.38763036453909405</v>
      </c>
      <c r="J15" s="81"/>
      <c r="K15" s="165" t="s">
        <v>113</v>
      </c>
      <c r="L15" s="166">
        <v>88</v>
      </c>
      <c r="M15" s="166">
        <v>11526</v>
      </c>
      <c r="N15" s="166">
        <v>5253</v>
      </c>
      <c r="O15" s="166">
        <v>10695</v>
      </c>
      <c r="P15" s="166">
        <v>8004</v>
      </c>
      <c r="Q15" s="167">
        <f t="shared" si="2"/>
        <v>-0.25161290322580643</v>
      </c>
      <c r="R15" s="167">
        <f t="shared" si="3"/>
        <v>0.41883830455259025</v>
      </c>
    </row>
    <row r="16" spans="1:18" x14ac:dyDescent="0.25">
      <c r="B16" s="165" t="s">
        <v>116</v>
      </c>
      <c r="C16" s="166">
        <v>24245</v>
      </c>
      <c r="D16" s="166">
        <v>33788</v>
      </c>
      <c r="E16" s="166">
        <v>35898</v>
      </c>
      <c r="F16" s="166">
        <v>35542</v>
      </c>
      <c r="G16" s="166">
        <v>35790</v>
      </c>
      <c r="H16" s="167">
        <f t="shared" si="0"/>
        <v>6.9776602329638671E-3</v>
      </c>
      <c r="I16" s="167">
        <f t="shared" si="1"/>
        <v>6.2680058494382615E-2</v>
      </c>
      <c r="J16" s="81"/>
      <c r="K16" s="165" t="s">
        <v>116</v>
      </c>
      <c r="L16" s="166">
        <v>96</v>
      </c>
      <c r="M16" s="166">
        <v>192</v>
      </c>
      <c r="N16" s="166">
        <v>752</v>
      </c>
      <c r="O16" s="166">
        <v>454</v>
      </c>
      <c r="P16" s="166">
        <v>710</v>
      </c>
      <c r="Q16" s="167">
        <f t="shared" si="2"/>
        <v>0.5638766519823788</v>
      </c>
      <c r="R16" s="167">
        <f t="shared" si="3"/>
        <v>3.7153322867608585E-2</v>
      </c>
    </row>
    <row r="17" spans="2:22" x14ac:dyDescent="0.25">
      <c r="B17" s="165" t="s">
        <v>119</v>
      </c>
      <c r="C17" s="166">
        <v>18413</v>
      </c>
      <c r="D17" s="166">
        <v>22110</v>
      </c>
      <c r="E17" s="166">
        <v>23466</v>
      </c>
      <c r="F17" s="166">
        <v>27270</v>
      </c>
      <c r="G17" s="166">
        <v>27318</v>
      </c>
      <c r="H17" s="167">
        <f t="shared" si="0"/>
        <v>1.7601760176018111E-3</v>
      </c>
      <c r="I17" s="167">
        <f t="shared" si="1"/>
        <v>4.7842800725050129E-2</v>
      </c>
      <c r="J17" s="81"/>
      <c r="K17" s="165" t="s">
        <v>119</v>
      </c>
      <c r="L17" s="166">
        <v>1080</v>
      </c>
      <c r="M17" s="166">
        <v>1870</v>
      </c>
      <c r="N17" s="166">
        <v>265</v>
      </c>
      <c r="O17" s="166">
        <v>2386</v>
      </c>
      <c r="P17" s="166">
        <v>1390</v>
      </c>
      <c r="Q17" s="167">
        <f t="shared" si="2"/>
        <v>-0.41743503772003354</v>
      </c>
      <c r="R17" s="167">
        <f t="shared" si="3"/>
        <v>7.2736787022501304E-2</v>
      </c>
    </row>
    <row r="18" spans="2:22" x14ac:dyDescent="0.25">
      <c r="B18" s="165" t="s">
        <v>126</v>
      </c>
      <c r="C18" s="166">
        <v>13701</v>
      </c>
      <c r="D18" s="166">
        <v>20820</v>
      </c>
      <c r="E18" s="166">
        <v>23092</v>
      </c>
      <c r="F18" s="166">
        <v>21139</v>
      </c>
      <c r="G18" s="166">
        <v>20420</v>
      </c>
      <c r="H18" s="167">
        <f t="shared" si="0"/>
        <v>-3.4012961824116617E-2</v>
      </c>
      <c r="I18" s="167">
        <f t="shared" si="1"/>
        <v>3.5762134519566724E-2</v>
      </c>
      <c r="J18" s="81"/>
      <c r="K18" s="165" t="s">
        <v>126</v>
      </c>
      <c r="L18" s="166">
        <v>160</v>
      </c>
      <c r="M18" s="166">
        <v>311</v>
      </c>
      <c r="N18" s="166">
        <v>425</v>
      </c>
      <c r="O18" s="166">
        <v>702</v>
      </c>
      <c r="P18" s="166">
        <v>519</v>
      </c>
      <c r="Q18" s="167">
        <f t="shared" si="2"/>
        <v>-0.26068376068376065</v>
      </c>
      <c r="R18" s="167">
        <f t="shared" si="3"/>
        <v>2.7158555729984303E-2</v>
      </c>
    </row>
    <row r="19" spans="2:22" x14ac:dyDescent="0.25">
      <c r="B19" s="165" t="s">
        <v>122</v>
      </c>
      <c r="C19" s="166">
        <v>13373</v>
      </c>
      <c r="D19" s="166">
        <v>13089</v>
      </c>
      <c r="E19" s="166">
        <v>15495</v>
      </c>
      <c r="F19" s="166">
        <v>15935</v>
      </c>
      <c r="G19" s="166">
        <v>13913</v>
      </c>
      <c r="H19" s="167">
        <f t="shared" si="0"/>
        <v>-0.12689049262629437</v>
      </c>
      <c r="I19" s="167">
        <f t="shared" si="1"/>
        <v>2.4366237882993722E-2</v>
      </c>
      <c r="J19" s="81"/>
      <c r="K19" s="165" t="s">
        <v>122</v>
      </c>
      <c r="L19" s="166">
        <v>252</v>
      </c>
      <c r="M19" s="166">
        <v>285</v>
      </c>
      <c r="N19" s="166">
        <v>122</v>
      </c>
      <c r="O19" s="166">
        <v>567</v>
      </c>
      <c r="P19" s="166">
        <v>213</v>
      </c>
      <c r="Q19" s="167">
        <f t="shared" si="2"/>
        <v>-0.62433862433862441</v>
      </c>
      <c r="R19" s="167">
        <f t="shared" si="3"/>
        <v>1.1145996860282574E-2</v>
      </c>
    </row>
    <row r="20" spans="2:22" x14ac:dyDescent="0.25">
      <c r="B20" s="165" t="s">
        <v>131</v>
      </c>
      <c r="C20" s="166">
        <v>1157</v>
      </c>
      <c r="D20" s="166">
        <v>2087</v>
      </c>
      <c r="E20" s="166">
        <v>1444</v>
      </c>
      <c r="F20" s="166">
        <v>1435</v>
      </c>
      <c r="G20" s="166">
        <v>1416</v>
      </c>
      <c r="H20" s="167">
        <f t="shared" si="0"/>
        <v>-1.3240418118466879E-2</v>
      </c>
      <c r="I20" s="167">
        <f t="shared" si="1"/>
        <v>2.4798816101717176E-3</v>
      </c>
      <c r="J20" s="81"/>
      <c r="K20" s="165" t="s">
        <v>131</v>
      </c>
      <c r="L20" s="166">
        <v>0</v>
      </c>
      <c r="M20" s="166">
        <v>6</v>
      </c>
      <c r="N20" s="166">
        <v>5</v>
      </c>
      <c r="O20" s="166">
        <v>0</v>
      </c>
      <c r="P20" s="166">
        <v>10</v>
      </c>
      <c r="Q20" s="167" t="str">
        <f t="shared" si="2"/>
        <v>-</v>
      </c>
      <c r="R20" s="167">
        <f t="shared" si="3"/>
        <v>5.2328623757195189E-4</v>
      </c>
    </row>
    <row r="21" spans="2:22" x14ac:dyDescent="0.25">
      <c r="B21" s="165" t="s">
        <v>134</v>
      </c>
      <c r="C21" s="166">
        <v>241</v>
      </c>
      <c r="D21" s="166">
        <v>752</v>
      </c>
      <c r="E21" s="166">
        <v>1089</v>
      </c>
      <c r="F21" s="166">
        <v>486</v>
      </c>
      <c r="G21" s="166">
        <v>450</v>
      </c>
      <c r="H21" s="167">
        <f t="shared" si="0"/>
        <v>-7.407407407407407E-2</v>
      </c>
      <c r="I21" s="167">
        <f t="shared" si="1"/>
        <v>7.8809796933423232E-4</v>
      </c>
      <c r="J21" s="81"/>
      <c r="K21" s="165" t="s">
        <v>134</v>
      </c>
      <c r="L21" s="166">
        <v>0</v>
      </c>
      <c r="M21" s="166">
        <v>17</v>
      </c>
      <c r="N21" s="166">
        <v>9</v>
      </c>
      <c r="O21" s="166">
        <v>0</v>
      </c>
      <c r="P21" s="166">
        <v>61</v>
      </c>
      <c r="Q21" s="167" t="str">
        <f t="shared" si="2"/>
        <v>-</v>
      </c>
      <c r="R21" s="167">
        <f t="shared" si="3"/>
        <v>3.1920460491889065E-3</v>
      </c>
    </row>
    <row r="22" spans="2:22" x14ac:dyDescent="0.25">
      <c r="B22" s="170" t="s">
        <v>148</v>
      </c>
      <c r="C22" s="171">
        <f>C14-SUM(C15:C21)</f>
        <v>63624</v>
      </c>
      <c r="D22" s="171">
        <f>D14-SUM(D15:D21)</f>
        <v>94485</v>
      </c>
      <c r="E22" s="171">
        <f>E14-SUM(E15:E21)</f>
        <v>98199</v>
      </c>
      <c r="F22" s="171">
        <f>F14-SUM(F15:F21)</f>
        <v>111843</v>
      </c>
      <c r="G22" s="171">
        <f>G14-SUM(G15:G21)</f>
        <v>106217</v>
      </c>
      <c r="H22" s="172">
        <f t="shared" si="0"/>
        <v>-5.0302656402278156E-2</v>
      </c>
      <c r="I22" s="172">
        <f t="shared" si="1"/>
        <v>0.18602089335283145</v>
      </c>
      <c r="J22" s="81"/>
      <c r="K22" s="170" t="s">
        <v>148</v>
      </c>
      <c r="L22" s="171">
        <f>L14-SUM(L15:L21)</f>
        <v>1074</v>
      </c>
      <c r="M22" s="171">
        <f>M14-SUM(M15:M21)</f>
        <v>3397</v>
      </c>
      <c r="N22" s="171">
        <f>N14-SUM(N15:N21)</f>
        <v>3572</v>
      </c>
      <c r="O22" s="171">
        <f>O14-SUM(O15:O21)</f>
        <v>4929</v>
      </c>
      <c r="P22" s="171">
        <f>P14-SUM(P15:P21)</f>
        <v>2907</v>
      </c>
      <c r="Q22" s="172">
        <f t="shared" si="2"/>
        <v>-0.41022519780888622</v>
      </c>
      <c r="R22" s="172">
        <f t="shared" si="3"/>
        <v>0.15211930926216641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135673</v>
      </c>
      <c r="D24" s="178">
        <v>198300</v>
      </c>
      <c r="E24" s="178">
        <v>203132</v>
      </c>
      <c r="F24" s="178">
        <v>210914</v>
      </c>
      <c r="G24" s="178">
        <v>197112</v>
      </c>
      <c r="H24" s="179">
        <f t="shared" ref="H24:H36" si="4">IFERROR(G24/F24-1,"-")</f>
        <v>-6.5438994092378855E-2</v>
      </c>
      <c r="I24" s="179">
        <f t="shared" ref="I24:I36" si="5">G24/G$10</f>
        <v>0.3452079265142427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100</v>
      </c>
      <c r="C25" s="162">
        <v>47355</v>
      </c>
      <c r="D25" s="162">
        <v>36241</v>
      </c>
      <c r="E25" s="162">
        <v>29404</v>
      </c>
      <c r="F25" s="162">
        <v>29634</v>
      </c>
      <c r="G25" s="162">
        <v>27657</v>
      </c>
      <c r="H25" s="163">
        <f t="shared" si="4"/>
        <v>-6.6713909698319473E-2</v>
      </c>
      <c r="I25" s="163">
        <f t="shared" si="5"/>
        <v>4.8436501195281922E-2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19391</v>
      </c>
      <c r="D26" s="166">
        <v>14337</v>
      </c>
      <c r="E26" s="166">
        <v>12540</v>
      </c>
      <c r="F26" s="166">
        <v>11203</v>
      </c>
      <c r="G26" s="166">
        <v>13809</v>
      </c>
      <c r="H26" s="167">
        <f t="shared" si="4"/>
        <v>0.23261626350084796</v>
      </c>
      <c r="I26" s="167">
        <f t="shared" si="5"/>
        <v>2.4184099685636475E-2</v>
      </c>
    </row>
    <row r="27" spans="2:22" x14ac:dyDescent="0.25">
      <c r="B27" s="165" t="s">
        <v>103</v>
      </c>
      <c r="C27" s="166">
        <v>27964</v>
      </c>
      <c r="D27" s="166">
        <v>21904</v>
      </c>
      <c r="E27" s="166">
        <v>16864</v>
      </c>
      <c r="F27" s="166">
        <v>18431</v>
      </c>
      <c r="G27" s="166">
        <v>13848</v>
      </c>
      <c r="H27" s="167">
        <f t="shared" si="4"/>
        <v>-0.248657153708426</v>
      </c>
      <c r="I27" s="167">
        <f t="shared" si="5"/>
        <v>2.4252401509645444E-2</v>
      </c>
    </row>
    <row r="28" spans="2:22" x14ac:dyDescent="0.25">
      <c r="B28" s="161" t="s">
        <v>110</v>
      </c>
      <c r="C28" s="162">
        <v>88318</v>
      </c>
      <c r="D28" s="162">
        <v>162059</v>
      </c>
      <c r="E28" s="162">
        <v>173728</v>
      </c>
      <c r="F28" s="162">
        <v>181280</v>
      </c>
      <c r="G28" s="162">
        <v>169455</v>
      </c>
      <c r="H28" s="163">
        <f t="shared" si="4"/>
        <v>-6.523058252427183E-2</v>
      </c>
      <c r="I28" s="163">
        <f t="shared" si="5"/>
        <v>0.29677142531896078</v>
      </c>
    </row>
    <row r="29" spans="2:22" x14ac:dyDescent="0.25">
      <c r="B29" s="165" t="s">
        <v>113</v>
      </c>
      <c r="C29" s="166">
        <v>28800</v>
      </c>
      <c r="D29" s="166">
        <v>89009</v>
      </c>
      <c r="E29" s="166">
        <v>95219</v>
      </c>
      <c r="F29" s="166">
        <v>101712</v>
      </c>
      <c r="G29" s="166">
        <v>94567</v>
      </c>
      <c r="H29" s="167">
        <f t="shared" si="4"/>
        <v>-7.0247365109328275E-2</v>
      </c>
      <c r="I29" s="167">
        <f t="shared" si="5"/>
        <v>0.16561791259117856</v>
      </c>
    </row>
    <row r="30" spans="2:22" x14ac:dyDescent="0.25">
      <c r="B30" s="165" t="s">
        <v>116</v>
      </c>
      <c r="C30" s="166">
        <v>14020</v>
      </c>
      <c r="D30" s="166">
        <v>17512</v>
      </c>
      <c r="E30" s="166">
        <v>17456</v>
      </c>
      <c r="F30" s="166">
        <v>17415</v>
      </c>
      <c r="G30" s="166">
        <v>15953</v>
      </c>
      <c r="H30" s="167">
        <f t="shared" si="4"/>
        <v>-8.395061728395059E-2</v>
      </c>
      <c r="I30" s="167">
        <f t="shared" si="5"/>
        <v>2.7938948677308909E-2</v>
      </c>
    </row>
    <row r="31" spans="2:22" x14ac:dyDescent="0.25">
      <c r="B31" s="165" t="s">
        <v>119</v>
      </c>
      <c r="C31" s="166">
        <v>6475</v>
      </c>
      <c r="D31" s="166">
        <v>7432</v>
      </c>
      <c r="E31" s="166">
        <v>8076</v>
      </c>
      <c r="F31" s="166">
        <v>6722</v>
      </c>
      <c r="G31" s="166">
        <v>6581</v>
      </c>
      <c r="H31" s="167">
        <f t="shared" si="4"/>
        <v>-2.0975900029753025E-2</v>
      </c>
      <c r="I31" s="167">
        <f t="shared" si="5"/>
        <v>1.1525494969307963E-2</v>
      </c>
    </row>
    <row r="32" spans="2:22" x14ac:dyDescent="0.25">
      <c r="B32" s="165" t="s">
        <v>126</v>
      </c>
      <c r="C32" s="166">
        <v>7050</v>
      </c>
      <c r="D32" s="166">
        <v>9314</v>
      </c>
      <c r="E32" s="166">
        <v>9861</v>
      </c>
      <c r="F32" s="166">
        <v>8555</v>
      </c>
      <c r="G32" s="166">
        <v>8714</v>
      </c>
      <c r="H32" s="167">
        <f t="shared" si="4"/>
        <v>1.858562244301587E-2</v>
      </c>
      <c r="I32" s="167">
        <f t="shared" si="5"/>
        <v>1.5261079343952223E-2</v>
      </c>
    </row>
    <row r="33" spans="2:9" x14ac:dyDescent="0.25">
      <c r="B33" s="165" t="s">
        <v>122</v>
      </c>
      <c r="C33" s="166">
        <v>7356</v>
      </c>
      <c r="D33" s="166">
        <v>7162</v>
      </c>
      <c r="E33" s="166">
        <v>7924</v>
      </c>
      <c r="F33" s="166">
        <v>7845</v>
      </c>
      <c r="G33" s="166">
        <v>6463</v>
      </c>
      <c r="H33" s="167">
        <f t="shared" si="4"/>
        <v>-0.17616316124920328</v>
      </c>
      <c r="I33" s="167">
        <f t="shared" si="5"/>
        <v>1.131883816846032E-2</v>
      </c>
    </row>
    <row r="34" spans="2:9" x14ac:dyDescent="0.25">
      <c r="B34" s="165" t="s">
        <v>131</v>
      </c>
      <c r="C34" s="166">
        <v>192</v>
      </c>
      <c r="D34" s="166">
        <v>630</v>
      </c>
      <c r="E34" s="166">
        <v>729</v>
      </c>
      <c r="F34" s="166">
        <v>653</v>
      </c>
      <c r="G34" s="166">
        <v>514</v>
      </c>
      <c r="H34" s="167">
        <f t="shared" si="4"/>
        <v>-0.21286370597243487</v>
      </c>
      <c r="I34" s="167">
        <f t="shared" si="5"/>
        <v>9.0018301386176757E-4</v>
      </c>
    </row>
    <row r="35" spans="2:9" x14ac:dyDescent="0.25">
      <c r="B35" s="165" t="s">
        <v>134</v>
      </c>
      <c r="C35" s="166">
        <v>81</v>
      </c>
      <c r="D35" s="166">
        <v>337</v>
      </c>
      <c r="E35" s="166">
        <v>470</v>
      </c>
      <c r="F35" s="166">
        <v>265</v>
      </c>
      <c r="G35" s="166">
        <v>136</v>
      </c>
      <c r="H35" s="167">
        <f t="shared" si="4"/>
        <v>-0.48679245283018868</v>
      </c>
      <c r="I35" s="167">
        <f t="shared" si="5"/>
        <v>2.3818071962101244E-4</v>
      </c>
    </row>
    <row r="36" spans="2:9" x14ac:dyDescent="0.25">
      <c r="B36" s="170" t="s">
        <v>148</v>
      </c>
      <c r="C36" s="171">
        <f>C28-SUM(C29:C35)</f>
        <v>24344</v>
      </c>
      <c r="D36" s="171">
        <f>D28-SUM(D29:D35)</f>
        <v>30663</v>
      </c>
      <c r="E36" s="171">
        <f>E28-SUM(E29:E35)</f>
        <v>33993</v>
      </c>
      <c r="F36" s="171">
        <f>F28-SUM(F29:F35)</f>
        <v>38113</v>
      </c>
      <c r="G36" s="171">
        <f>G28-SUM(G29:G35)</f>
        <v>36527</v>
      </c>
      <c r="H36" s="172">
        <f t="shared" si="4"/>
        <v>-4.1613097893107298E-2</v>
      </c>
      <c r="I36" s="172">
        <f t="shared" si="5"/>
        <v>6.3970787835270007E-2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60982</v>
      </c>
      <c r="D38" s="178">
        <v>142344</v>
      </c>
      <c r="E38" s="178">
        <v>143539</v>
      </c>
      <c r="F38" s="178">
        <v>152016</v>
      </c>
      <c r="G38" s="178">
        <v>148444</v>
      </c>
      <c r="H38" s="179">
        <f t="shared" ref="H38:H50" si="6">IFERROR(G38/F38-1,"-")</f>
        <v>-2.3497526576149896E-2</v>
      </c>
      <c r="I38" s="179">
        <f t="shared" ref="I38:I50" si="7">G38/G$10</f>
        <v>0.25997425546633507</v>
      </c>
    </row>
    <row r="39" spans="2:9" x14ac:dyDescent="0.25">
      <c r="B39" s="161" t="s">
        <v>100</v>
      </c>
      <c r="C39" s="162">
        <v>13776</v>
      </c>
      <c r="D39" s="162">
        <v>20969</v>
      </c>
      <c r="E39" s="162">
        <v>22947</v>
      </c>
      <c r="F39" s="162">
        <v>20840</v>
      </c>
      <c r="G39" s="162">
        <v>19219</v>
      </c>
      <c r="H39" s="163">
        <f t="shared" si="6"/>
        <v>-7.7783109404990447E-2</v>
      </c>
      <c r="I39" s="163">
        <f t="shared" si="7"/>
        <v>3.3658788605854695E-2</v>
      </c>
    </row>
    <row r="40" spans="2:9" x14ac:dyDescent="0.25">
      <c r="B40" s="165" t="s">
        <v>106</v>
      </c>
      <c r="C40" s="166">
        <v>4547</v>
      </c>
      <c r="D40" s="166">
        <v>8693</v>
      </c>
      <c r="E40" s="166">
        <v>11322</v>
      </c>
      <c r="F40" s="166">
        <v>10333</v>
      </c>
      <c r="G40" s="166">
        <v>9326</v>
      </c>
      <c r="H40" s="167">
        <f t="shared" si="6"/>
        <v>-9.7454756605051762E-2</v>
      </c>
      <c r="I40" s="167">
        <f t="shared" si="7"/>
        <v>1.633289258224678E-2</v>
      </c>
    </row>
    <row r="41" spans="2:9" x14ac:dyDescent="0.25">
      <c r="B41" s="165" t="s">
        <v>103</v>
      </c>
      <c r="C41" s="166">
        <v>9229</v>
      </c>
      <c r="D41" s="166">
        <v>12276</v>
      </c>
      <c r="E41" s="166">
        <v>11625</v>
      </c>
      <c r="F41" s="166">
        <v>10507</v>
      </c>
      <c r="G41" s="166">
        <v>9893</v>
      </c>
      <c r="H41" s="167">
        <f t="shared" si="6"/>
        <v>-5.8437232321309596E-2</v>
      </c>
      <c r="I41" s="167">
        <f t="shared" si="7"/>
        <v>1.7325896023607911E-2</v>
      </c>
    </row>
    <row r="42" spans="2:9" x14ac:dyDescent="0.25">
      <c r="B42" s="161" t="s">
        <v>110</v>
      </c>
      <c r="C42" s="162">
        <v>47206</v>
      </c>
      <c r="D42" s="162">
        <v>121375</v>
      </c>
      <c r="E42" s="162">
        <v>120592</v>
      </c>
      <c r="F42" s="162">
        <v>131176</v>
      </c>
      <c r="G42" s="162">
        <v>129225</v>
      </c>
      <c r="H42" s="163">
        <f t="shared" si="6"/>
        <v>-1.4873147526986652E-2</v>
      </c>
      <c r="I42" s="163">
        <f t="shared" si="7"/>
        <v>0.2263154668604804</v>
      </c>
    </row>
    <row r="43" spans="2:9" x14ac:dyDescent="0.25">
      <c r="B43" s="165" t="s">
        <v>113</v>
      </c>
      <c r="C43" s="166">
        <v>16412</v>
      </c>
      <c r="D43" s="166">
        <v>67927</v>
      </c>
      <c r="E43" s="166">
        <v>68857</v>
      </c>
      <c r="F43" s="166">
        <v>76327</v>
      </c>
      <c r="G43" s="166">
        <v>74721</v>
      </c>
      <c r="H43" s="167">
        <f t="shared" si="6"/>
        <v>-2.1041047073774632E-2</v>
      </c>
      <c r="I43" s="167">
        <f t="shared" si="7"/>
        <v>0.13086104081471817</v>
      </c>
    </row>
    <row r="44" spans="2:9" x14ac:dyDescent="0.25">
      <c r="B44" s="165" t="s">
        <v>116</v>
      </c>
      <c r="C44" s="166">
        <v>1557</v>
      </c>
      <c r="D44" s="166">
        <v>3350</v>
      </c>
      <c r="E44" s="166">
        <v>3774</v>
      </c>
      <c r="F44" s="166">
        <v>3779</v>
      </c>
      <c r="G44" s="166">
        <v>4241</v>
      </c>
      <c r="H44" s="167">
        <f t="shared" si="6"/>
        <v>0.12225456469965601</v>
      </c>
      <c r="I44" s="167">
        <f t="shared" si="7"/>
        <v>7.4273855287699539E-3</v>
      </c>
    </row>
    <row r="45" spans="2:9" x14ac:dyDescent="0.25">
      <c r="B45" s="165" t="s">
        <v>119</v>
      </c>
      <c r="C45" s="166">
        <v>2833</v>
      </c>
      <c r="D45" s="166">
        <v>3444</v>
      </c>
      <c r="E45" s="166">
        <v>3622</v>
      </c>
      <c r="F45" s="166">
        <v>3914</v>
      </c>
      <c r="G45" s="166">
        <v>4368</v>
      </c>
      <c r="H45" s="167">
        <f t="shared" si="6"/>
        <v>0.11599386816555946</v>
      </c>
      <c r="I45" s="167">
        <f t="shared" si="7"/>
        <v>7.6498042890042819E-3</v>
      </c>
    </row>
    <row r="46" spans="2:9" x14ac:dyDescent="0.25">
      <c r="B46" s="165" t="s">
        <v>126</v>
      </c>
      <c r="C46" s="166">
        <v>4526</v>
      </c>
      <c r="D46" s="166">
        <v>7311</v>
      </c>
      <c r="E46" s="166">
        <v>8276</v>
      </c>
      <c r="F46" s="166">
        <v>7598</v>
      </c>
      <c r="G46" s="166">
        <v>7251</v>
      </c>
      <c r="H46" s="167">
        <f t="shared" si="6"/>
        <v>-4.5669913135035545E-2</v>
      </c>
      <c r="I46" s="167">
        <f t="shared" si="7"/>
        <v>1.2698885279205598E-2</v>
      </c>
    </row>
    <row r="47" spans="2:9" x14ac:dyDescent="0.25">
      <c r="B47" s="165" t="s">
        <v>122</v>
      </c>
      <c r="C47" s="166">
        <v>2898</v>
      </c>
      <c r="D47" s="166">
        <v>3422</v>
      </c>
      <c r="E47" s="166">
        <v>4872</v>
      </c>
      <c r="F47" s="166">
        <v>4672</v>
      </c>
      <c r="G47" s="166">
        <v>4443</v>
      </c>
      <c r="H47" s="167">
        <f t="shared" si="6"/>
        <v>-4.901541095890416E-2</v>
      </c>
      <c r="I47" s="167">
        <f t="shared" si="7"/>
        <v>7.7811539505599873E-3</v>
      </c>
    </row>
    <row r="48" spans="2:9" x14ac:dyDescent="0.25">
      <c r="B48" s="165" t="s">
        <v>131</v>
      </c>
      <c r="C48" s="166">
        <v>760</v>
      </c>
      <c r="D48" s="166">
        <v>971</v>
      </c>
      <c r="E48" s="166">
        <v>445</v>
      </c>
      <c r="F48" s="166">
        <v>513</v>
      </c>
      <c r="G48" s="166">
        <v>491</v>
      </c>
      <c r="H48" s="167">
        <f t="shared" si="6"/>
        <v>-4.2884990253411304E-2</v>
      </c>
      <c r="I48" s="167">
        <f t="shared" si="7"/>
        <v>8.5990245098468466E-4</v>
      </c>
    </row>
    <row r="49" spans="2:9" x14ac:dyDescent="0.25">
      <c r="B49" s="165" t="s">
        <v>134</v>
      </c>
      <c r="C49" s="166">
        <v>79</v>
      </c>
      <c r="D49" s="166">
        <v>153</v>
      </c>
      <c r="E49" s="166">
        <v>384</v>
      </c>
      <c r="F49" s="166">
        <v>63</v>
      </c>
      <c r="G49" s="166">
        <v>108</v>
      </c>
      <c r="H49" s="167">
        <f t="shared" si="6"/>
        <v>0.71428571428571419</v>
      </c>
      <c r="I49" s="167">
        <f t="shared" si="7"/>
        <v>1.8914351264021577E-4</v>
      </c>
    </row>
    <row r="50" spans="2:9" x14ac:dyDescent="0.25">
      <c r="B50" s="170" t="s">
        <v>148</v>
      </c>
      <c r="C50" s="171">
        <f>C42-SUM(C43:C49)</f>
        <v>18141</v>
      </c>
      <c r="D50" s="171">
        <f>D42-SUM(D43:D49)</f>
        <v>34797</v>
      </c>
      <c r="E50" s="171">
        <f>E42-SUM(E43:E49)</f>
        <v>30362</v>
      </c>
      <c r="F50" s="171">
        <f>F42-SUM(F43:F49)</f>
        <v>34310</v>
      </c>
      <c r="G50" s="171">
        <f>G42-SUM(G43:G49)</f>
        <v>33602</v>
      </c>
      <c r="H50" s="172">
        <f t="shared" si="6"/>
        <v>-2.063538327018366E-2</v>
      </c>
      <c r="I50" s="172">
        <f t="shared" si="7"/>
        <v>5.88481510345975E-2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2524</v>
      </c>
      <c r="D52" s="178">
        <v>3626</v>
      </c>
      <c r="E52" s="178">
        <v>3264</v>
      </c>
      <c r="F52" s="178">
        <v>3498</v>
      </c>
      <c r="G52" s="178">
        <v>3952</v>
      </c>
      <c r="H52" s="179">
        <f t="shared" ref="H52:H64" si="8">IFERROR(G52/F52-1,"-")</f>
        <v>0.12978845054316746</v>
      </c>
      <c r="I52" s="179">
        <f t="shared" ref="I52:I64" si="9">G52/G$10</f>
        <v>6.9212514995753028E-3</v>
      </c>
    </row>
    <row r="53" spans="2:9" x14ac:dyDescent="0.25">
      <c r="B53" s="161" t="s">
        <v>100</v>
      </c>
      <c r="C53" s="162">
        <v>1027</v>
      </c>
      <c r="D53" s="162">
        <v>1196</v>
      </c>
      <c r="E53" s="162">
        <v>1321</v>
      </c>
      <c r="F53" s="162">
        <v>697</v>
      </c>
      <c r="G53" s="162">
        <v>945</v>
      </c>
      <c r="H53" s="163">
        <f t="shared" si="8"/>
        <v>0.35581061692969862</v>
      </c>
      <c r="I53" s="163">
        <f t="shared" si="9"/>
        <v>1.655005735601888E-3</v>
      </c>
    </row>
    <row r="54" spans="2:9" x14ac:dyDescent="0.25">
      <c r="B54" s="165" t="s">
        <v>106</v>
      </c>
      <c r="C54" s="166">
        <v>524</v>
      </c>
      <c r="D54" s="166">
        <v>864</v>
      </c>
      <c r="E54" s="166">
        <v>903</v>
      </c>
      <c r="F54" s="166">
        <v>386</v>
      </c>
      <c r="G54" s="166">
        <v>433</v>
      </c>
      <c r="H54" s="167">
        <f t="shared" si="8"/>
        <v>0.12176165803108807</v>
      </c>
      <c r="I54" s="167">
        <f t="shared" si="9"/>
        <v>7.5832537938160579E-4</v>
      </c>
    </row>
    <row r="55" spans="2:9" x14ac:dyDescent="0.25">
      <c r="B55" s="165" t="s">
        <v>103</v>
      </c>
      <c r="C55" s="166">
        <v>503</v>
      </c>
      <c r="D55" s="166">
        <v>332</v>
      </c>
      <c r="E55" s="166">
        <v>418</v>
      </c>
      <c r="F55" s="166">
        <v>311</v>
      </c>
      <c r="G55" s="166">
        <v>512</v>
      </c>
      <c r="H55" s="167">
        <f t="shared" si="8"/>
        <v>0.6463022508038585</v>
      </c>
      <c r="I55" s="167">
        <f t="shared" si="9"/>
        <v>8.9668035622028218E-4</v>
      </c>
    </row>
    <row r="56" spans="2:9" x14ac:dyDescent="0.25">
      <c r="B56" s="161" t="s">
        <v>110</v>
      </c>
      <c r="C56" s="162">
        <v>1497</v>
      </c>
      <c r="D56" s="162">
        <v>2430</v>
      </c>
      <c r="E56" s="162">
        <v>1943</v>
      </c>
      <c r="F56" s="162">
        <v>2801</v>
      </c>
      <c r="G56" s="162">
        <v>3007</v>
      </c>
      <c r="H56" s="163">
        <f t="shared" si="8"/>
        <v>7.3545162441984946E-2</v>
      </c>
      <c r="I56" s="163">
        <f t="shared" si="9"/>
        <v>5.266245763973415E-3</v>
      </c>
    </row>
    <row r="57" spans="2:9" x14ac:dyDescent="0.25">
      <c r="B57" s="165" t="s">
        <v>113</v>
      </c>
      <c r="C57" s="166">
        <v>288</v>
      </c>
      <c r="D57" s="166">
        <v>895</v>
      </c>
      <c r="E57" s="166">
        <v>683</v>
      </c>
      <c r="F57" s="166">
        <v>1094</v>
      </c>
      <c r="G57" s="166">
        <v>1145</v>
      </c>
      <c r="H57" s="167">
        <f t="shared" si="8"/>
        <v>4.6617915904936025E-2</v>
      </c>
      <c r="I57" s="167">
        <f t="shared" si="9"/>
        <v>2.0052714997504358E-3</v>
      </c>
    </row>
    <row r="58" spans="2:9" x14ac:dyDescent="0.25">
      <c r="B58" s="165" t="s">
        <v>116</v>
      </c>
      <c r="C58" s="166">
        <v>386</v>
      </c>
      <c r="D58" s="166">
        <v>447</v>
      </c>
      <c r="E58" s="166">
        <v>296</v>
      </c>
      <c r="F58" s="166">
        <v>461</v>
      </c>
      <c r="G58" s="166">
        <v>437</v>
      </c>
      <c r="H58" s="167">
        <f t="shared" si="8"/>
        <v>-5.2060737527114931E-2</v>
      </c>
      <c r="I58" s="167">
        <f t="shared" si="9"/>
        <v>7.6533069466457678E-4</v>
      </c>
    </row>
    <row r="59" spans="2:9" x14ac:dyDescent="0.25">
      <c r="B59" s="165" t="s">
        <v>119</v>
      </c>
      <c r="C59" s="166">
        <v>230</v>
      </c>
      <c r="D59" s="166">
        <v>253</v>
      </c>
      <c r="E59" s="166">
        <v>212</v>
      </c>
      <c r="F59" s="166">
        <v>235</v>
      </c>
      <c r="G59" s="166">
        <v>351</v>
      </c>
      <c r="H59" s="167">
        <f t="shared" si="8"/>
        <v>0.49361702127659579</v>
      </c>
      <c r="I59" s="167">
        <f t="shared" si="9"/>
        <v>6.1471641608070121E-4</v>
      </c>
    </row>
    <row r="60" spans="2:9" x14ac:dyDescent="0.25">
      <c r="B60" s="165" t="s">
        <v>126</v>
      </c>
      <c r="C60" s="166">
        <v>45</v>
      </c>
      <c r="D60" s="166">
        <v>76</v>
      </c>
      <c r="E60" s="166">
        <v>29</v>
      </c>
      <c r="F60" s="166">
        <v>106</v>
      </c>
      <c r="G60" s="166">
        <v>125</v>
      </c>
      <c r="H60" s="167">
        <f t="shared" si="8"/>
        <v>0.179245283018868</v>
      </c>
      <c r="I60" s="167">
        <f t="shared" si="9"/>
        <v>2.1891610259284233E-4</v>
      </c>
    </row>
    <row r="61" spans="2:9" x14ac:dyDescent="0.25">
      <c r="B61" s="165" t="s">
        <v>122</v>
      </c>
      <c r="C61" s="166">
        <v>40</v>
      </c>
      <c r="D61" s="166">
        <v>56</v>
      </c>
      <c r="E61" s="166">
        <v>60</v>
      </c>
      <c r="F61" s="166">
        <v>40</v>
      </c>
      <c r="G61" s="166">
        <v>36</v>
      </c>
      <c r="H61" s="167">
        <f t="shared" si="8"/>
        <v>-9.9999999999999978E-2</v>
      </c>
      <c r="I61" s="167">
        <f t="shared" si="9"/>
        <v>6.3047837546738582E-5</v>
      </c>
    </row>
    <row r="62" spans="2:9" x14ac:dyDescent="0.25">
      <c r="B62" s="165" t="s">
        <v>131</v>
      </c>
      <c r="C62" s="166">
        <v>3</v>
      </c>
      <c r="D62" s="166">
        <v>5</v>
      </c>
      <c r="E62" s="166">
        <v>5</v>
      </c>
      <c r="F62" s="166">
        <v>8</v>
      </c>
      <c r="G62" s="166">
        <v>4</v>
      </c>
      <c r="H62" s="167">
        <f t="shared" si="8"/>
        <v>-0.5</v>
      </c>
      <c r="I62" s="167">
        <f t="shared" si="9"/>
        <v>7.0053152829709545E-6</v>
      </c>
    </row>
    <row r="63" spans="2:9" x14ac:dyDescent="0.25">
      <c r="B63" s="165" t="s">
        <v>134</v>
      </c>
      <c r="C63" s="166">
        <v>4</v>
      </c>
      <c r="D63" s="166">
        <v>2</v>
      </c>
      <c r="E63" s="166">
        <v>2</v>
      </c>
      <c r="F63" s="166">
        <v>6</v>
      </c>
      <c r="G63" s="166">
        <v>2</v>
      </c>
      <c r="H63" s="167">
        <f t="shared" si="8"/>
        <v>-0.66666666666666674</v>
      </c>
      <c r="I63" s="167">
        <f t="shared" si="9"/>
        <v>3.5026576414854773E-6</v>
      </c>
    </row>
    <row r="64" spans="2:9" x14ac:dyDescent="0.25">
      <c r="B64" s="170" t="s">
        <v>148</v>
      </c>
      <c r="C64" s="171">
        <f>C56-SUM(C57:C63)</f>
        <v>501</v>
      </c>
      <c r="D64" s="171">
        <f>D56-SUM(D57:D63)</f>
        <v>696</v>
      </c>
      <c r="E64" s="171">
        <f>E56-SUM(E57:E63)</f>
        <v>656</v>
      </c>
      <c r="F64" s="171">
        <f>F56-SUM(F57:F63)</f>
        <v>851</v>
      </c>
      <c r="G64" s="171">
        <f>G56-SUM(G57:G63)</f>
        <v>907</v>
      </c>
      <c r="H64" s="172">
        <f t="shared" si="8"/>
        <v>6.5804935370152862E-2</v>
      </c>
      <c r="I64" s="172">
        <f t="shared" si="9"/>
        <v>1.5884552404136639E-3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6786</v>
      </c>
      <c r="D66" s="178">
        <v>18865</v>
      </c>
      <c r="E66" s="178">
        <v>13528</v>
      </c>
      <c r="F66" s="178">
        <v>29179</v>
      </c>
      <c r="G66" s="178">
        <v>19110</v>
      </c>
      <c r="H66" s="179">
        <f t="shared" ref="H66:H78" si="10">IFERROR(G66/F66-1,"-")</f>
        <v>-0.34507693889441038</v>
      </c>
      <c r="I66" s="179">
        <f t="shared" ref="I66:I78" si="11">G66/G$10</f>
        <v>3.3467893764393734E-2</v>
      </c>
    </row>
    <row r="67" spans="2:9" x14ac:dyDescent="0.25">
      <c r="B67" s="161" t="s">
        <v>100</v>
      </c>
      <c r="C67" s="162">
        <v>4036</v>
      </c>
      <c r="D67" s="162">
        <v>1261</v>
      </c>
      <c r="E67" s="162">
        <v>3125</v>
      </c>
      <c r="F67" s="162">
        <v>9446</v>
      </c>
      <c r="G67" s="162">
        <v>5296</v>
      </c>
      <c r="H67" s="163">
        <f t="shared" si="10"/>
        <v>-0.43933940292187168</v>
      </c>
      <c r="I67" s="163">
        <f t="shared" si="11"/>
        <v>9.2750374346535439E-3</v>
      </c>
    </row>
    <row r="68" spans="2:9" x14ac:dyDescent="0.25">
      <c r="B68" s="165" t="s">
        <v>106</v>
      </c>
      <c r="C68" s="166">
        <v>3090</v>
      </c>
      <c r="D68" s="166">
        <v>510</v>
      </c>
      <c r="E68" s="166">
        <v>314</v>
      </c>
      <c r="F68" s="166">
        <v>6163</v>
      </c>
      <c r="G68" s="166">
        <v>1180</v>
      </c>
      <c r="H68" s="167">
        <f t="shared" si="10"/>
        <v>-0.80853480447833848</v>
      </c>
      <c r="I68" s="167">
        <f t="shared" si="11"/>
        <v>2.0665680084764313E-3</v>
      </c>
    </row>
    <row r="69" spans="2:9" x14ac:dyDescent="0.25">
      <c r="B69" s="165" t="s">
        <v>103</v>
      </c>
      <c r="C69" s="166">
        <v>946</v>
      </c>
      <c r="D69" s="166">
        <v>751</v>
      </c>
      <c r="E69" s="166">
        <v>2811</v>
      </c>
      <c r="F69" s="166">
        <v>3283</v>
      </c>
      <c r="G69" s="166">
        <v>4116</v>
      </c>
      <c r="H69" s="167">
        <f t="shared" si="10"/>
        <v>0.25373134328358216</v>
      </c>
      <c r="I69" s="167">
        <f t="shared" si="11"/>
        <v>7.2084694261771122E-3</v>
      </c>
    </row>
    <row r="70" spans="2:9" x14ac:dyDescent="0.25">
      <c r="B70" s="161" t="s">
        <v>110</v>
      </c>
      <c r="C70" s="162">
        <v>2750</v>
      </c>
      <c r="D70" s="162">
        <v>17604</v>
      </c>
      <c r="E70" s="162">
        <v>10403</v>
      </c>
      <c r="F70" s="162">
        <v>19733</v>
      </c>
      <c r="G70" s="162">
        <v>13814</v>
      </c>
      <c r="H70" s="163">
        <f t="shared" si="10"/>
        <v>-0.2999543911214716</v>
      </c>
      <c r="I70" s="163">
        <f t="shared" si="11"/>
        <v>2.4192856329740189E-2</v>
      </c>
    </row>
    <row r="71" spans="2:9" x14ac:dyDescent="0.25">
      <c r="B71" s="165" t="s">
        <v>113</v>
      </c>
      <c r="C71" s="166">
        <v>88</v>
      </c>
      <c r="D71" s="166">
        <v>11526</v>
      </c>
      <c r="E71" s="166">
        <v>5253</v>
      </c>
      <c r="F71" s="166">
        <v>10695</v>
      </c>
      <c r="G71" s="166">
        <v>8004</v>
      </c>
      <c r="H71" s="167">
        <f t="shared" si="10"/>
        <v>-0.25161290322580643</v>
      </c>
      <c r="I71" s="167">
        <f t="shared" si="11"/>
        <v>1.401763588122488E-2</v>
      </c>
    </row>
    <row r="72" spans="2:9" x14ac:dyDescent="0.25">
      <c r="B72" s="165" t="s">
        <v>116</v>
      </c>
      <c r="C72" s="166">
        <v>96</v>
      </c>
      <c r="D72" s="166">
        <v>192</v>
      </c>
      <c r="E72" s="166">
        <v>752</v>
      </c>
      <c r="F72" s="166">
        <v>454</v>
      </c>
      <c r="G72" s="166">
        <v>710</v>
      </c>
      <c r="H72" s="167">
        <f t="shared" si="10"/>
        <v>0.5638766519823788</v>
      </c>
      <c r="I72" s="167">
        <f t="shared" si="11"/>
        <v>1.2434434627273444E-3</v>
      </c>
    </row>
    <row r="73" spans="2:9" x14ac:dyDescent="0.25">
      <c r="B73" s="165" t="s">
        <v>119</v>
      </c>
      <c r="C73" s="166">
        <v>1080</v>
      </c>
      <c r="D73" s="166">
        <v>1870</v>
      </c>
      <c r="E73" s="166">
        <v>265</v>
      </c>
      <c r="F73" s="166">
        <v>2386</v>
      </c>
      <c r="G73" s="166">
        <v>1390</v>
      </c>
      <c r="H73" s="167">
        <f t="shared" si="10"/>
        <v>-0.41743503772003354</v>
      </c>
      <c r="I73" s="167">
        <f t="shared" si="11"/>
        <v>2.4343470608324067E-3</v>
      </c>
    </row>
    <row r="74" spans="2:9" x14ac:dyDescent="0.25">
      <c r="B74" s="165" t="s">
        <v>126</v>
      </c>
      <c r="C74" s="166">
        <v>160</v>
      </c>
      <c r="D74" s="166">
        <v>311</v>
      </c>
      <c r="E74" s="166">
        <v>425</v>
      </c>
      <c r="F74" s="166">
        <v>702</v>
      </c>
      <c r="G74" s="166">
        <v>519</v>
      </c>
      <c r="H74" s="167">
        <f t="shared" si="10"/>
        <v>-0.26068376068376065</v>
      </c>
      <c r="I74" s="167">
        <f t="shared" si="11"/>
        <v>9.0893965796548135E-4</v>
      </c>
    </row>
    <row r="75" spans="2:9" x14ac:dyDescent="0.25">
      <c r="B75" s="165" t="s">
        <v>122</v>
      </c>
      <c r="C75" s="166">
        <v>252</v>
      </c>
      <c r="D75" s="166">
        <v>285</v>
      </c>
      <c r="E75" s="166">
        <v>122</v>
      </c>
      <c r="F75" s="166">
        <v>567</v>
      </c>
      <c r="G75" s="166">
        <v>213</v>
      </c>
      <c r="H75" s="167">
        <f t="shared" si="10"/>
        <v>-0.62433862433862441</v>
      </c>
      <c r="I75" s="167">
        <f t="shared" si="11"/>
        <v>3.7303303881820331E-4</v>
      </c>
    </row>
    <row r="76" spans="2:9" x14ac:dyDescent="0.25">
      <c r="B76" s="165" t="s">
        <v>131</v>
      </c>
      <c r="C76" s="166">
        <v>0</v>
      </c>
      <c r="D76" s="166">
        <v>6</v>
      </c>
      <c r="E76" s="166">
        <v>5</v>
      </c>
      <c r="F76" s="166">
        <v>0</v>
      </c>
      <c r="G76" s="166">
        <v>10</v>
      </c>
      <c r="H76" s="167" t="str">
        <f t="shared" si="10"/>
        <v>-</v>
      </c>
      <c r="I76" s="167">
        <f t="shared" si="11"/>
        <v>1.7513288207427386E-5</v>
      </c>
    </row>
    <row r="77" spans="2:9" x14ac:dyDescent="0.25">
      <c r="B77" s="165" t="s">
        <v>134</v>
      </c>
      <c r="C77" s="166">
        <v>0</v>
      </c>
      <c r="D77" s="166">
        <v>17</v>
      </c>
      <c r="E77" s="166">
        <v>9</v>
      </c>
      <c r="F77" s="166">
        <v>0</v>
      </c>
      <c r="G77" s="166">
        <v>61</v>
      </c>
      <c r="H77" s="167" t="str">
        <f t="shared" si="10"/>
        <v>-</v>
      </c>
      <c r="I77" s="167">
        <f t="shared" si="11"/>
        <v>1.0683105806530705E-4</v>
      </c>
    </row>
    <row r="78" spans="2:9" x14ac:dyDescent="0.25">
      <c r="B78" s="170" t="s">
        <v>148</v>
      </c>
      <c r="C78" s="171">
        <f>C70-SUM(C71:C77)</f>
        <v>1074</v>
      </c>
      <c r="D78" s="171">
        <f>D70-SUM(D71:D77)</f>
        <v>3397</v>
      </c>
      <c r="E78" s="171">
        <f>E70-SUM(E71:E77)</f>
        <v>3572</v>
      </c>
      <c r="F78" s="171">
        <f>F70-SUM(F71:F77)</f>
        <v>4929</v>
      </c>
      <c r="G78" s="171">
        <f>G70-SUM(G71:G77)</f>
        <v>2907</v>
      </c>
      <c r="H78" s="172">
        <f t="shared" si="10"/>
        <v>-0.41022519780888622</v>
      </c>
      <c r="I78" s="172">
        <f t="shared" si="11"/>
        <v>5.0911128818991406E-3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55912</v>
      </c>
      <c r="D80" s="178">
        <v>75727</v>
      </c>
      <c r="E80" s="178">
        <v>86056</v>
      </c>
      <c r="F80" s="178">
        <v>102682</v>
      </c>
      <c r="G80" s="178">
        <v>109164</v>
      </c>
      <c r="H80" s="179">
        <f t="shared" ref="H80:H92" si="12">IFERROR(G80/F80-1,"-")</f>
        <v>6.3126935587542121E-2</v>
      </c>
      <c r="I80" s="179">
        <f t="shared" ref="I80:I92" si="13">G80/G$10</f>
        <v>0.1911820593875603</v>
      </c>
    </row>
    <row r="81" spans="2:9" x14ac:dyDescent="0.25">
      <c r="B81" s="161" t="s">
        <v>100</v>
      </c>
      <c r="C81" s="162">
        <v>35462</v>
      </c>
      <c r="D81" s="162">
        <v>41665</v>
      </c>
      <c r="E81" s="162">
        <v>41606</v>
      </c>
      <c r="F81" s="162">
        <v>52170</v>
      </c>
      <c r="G81" s="162">
        <v>56404</v>
      </c>
      <c r="H81" s="163">
        <f t="shared" si="12"/>
        <v>8.1157753498179108E-2</v>
      </c>
      <c r="I81" s="163">
        <f t="shared" si="13"/>
        <v>9.8781950805173421E-2</v>
      </c>
    </row>
    <row r="82" spans="2:9" x14ac:dyDescent="0.25">
      <c r="B82" s="165" t="s">
        <v>106</v>
      </c>
      <c r="C82" s="166">
        <v>10186</v>
      </c>
      <c r="D82" s="166">
        <v>10727</v>
      </c>
      <c r="E82" s="166">
        <v>9291</v>
      </c>
      <c r="F82" s="166">
        <v>13618</v>
      </c>
      <c r="G82" s="166">
        <v>15669</v>
      </c>
      <c r="H82" s="167">
        <f t="shared" si="12"/>
        <v>0.15060948744309011</v>
      </c>
      <c r="I82" s="167">
        <f t="shared" si="13"/>
        <v>2.744157129221797E-2</v>
      </c>
    </row>
    <row r="83" spans="2:9" x14ac:dyDescent="0.25">
      <c r="B83" s="165" t="s">
        <v>103</v>
      </c>
      <c r="C83" s="166">
        <v>25276</v>
      </c>
      <c r="D83" s="166">
        <v>30938</v>
      </c>
      <c r="E83" s="166">
        <v>32315</v>
      </c>
      <c r="F83" s="166">
        <v>38552</v>
      </c>
      <c r="G83" s="166">
        <v>40735</v>
      </c>
      <c r="H83" s="167">
        <f t="shared" si="12"/>
        <v>5.6624818427059465E-2</v>
      </c>
      <c r="I83" s="167">
        <f t="shared" si="13"/>
        <v>7.1340379512955451E-2</v>
      </c>
    </row>
    <row r="84" spans="2:9" x14ac:dyDescent="0.25">
      <c r="B84" s="161" t="s">
        <v>110</v>
      </c>
      <c r="C84" s="162">
        <v>20450</v>
      </c>
      <c r="D84" s="162">
        <v>34062</v>
      </c>
      <c r="E84" s="162">
        <v>44450</v>
      </c>
      <c r="F84" s="162">
        <v>50512</v>
      </c>
      <c r="G84" s="162">
        <v>52760</v>
      </c>
      <c r="H84" s="163">
        <f t="shared" si="12"/>
        <v>4.4504276211593252E-2</v>
      </c>
      <c r="I84" s="163">
        <f t="shared" si="13"/>
        <v>9.2400108582386883E-2</v>
      </c>
    </row>
    <row r="85" spans="2:9" x14ac:dyDescent="0.25">
      <c r="B85" s="165" t="s">
        <v>113</v>
      </c>
      <c r="C85" s="166">
        <v>1465</v>
      </c>
      <c r="D85" s="166">
        <v>8841</v>
      </c>
      <c r="E85" s="166">
        <v>11048</v>
      </c>
      <c r="F85" s="166">
        <v>12200</v>
      </c>
      <c r="G85" s="166">
        <v>13890</v>
      </c>
      <c r="H85" s="167">
        <f t="shared" si="12"/>
        <v>0.13852459016393448</v>
      </c>
      <c r="I85" s="167">
        <f t="shared" si="13"/>
        <v>2.4325957320116637E-2</v>
      </c>
    </row>
    <row r="86" spans="2:9" x14ac:dyDescent="0.25">
      <c r="B86" s="165" t="s">
        <v>116</v>
      </c>
      <c r="C86" s="166">
        <v>5372</v>
      </c>
      <c r="D86" s="166">
        <v>8998</v>
      </c>
      <c r="E86" s="166">
        <v>9535</v>
      </c>
      <c r="F86" s="166">
        <v>9567</v>
      </c>
      <c r="G86" s="166">
        <v>10555</v>
      </c>
      <c r="H86" s="167">
        <f t="shared" si="12"/>
        <v>0.10327166300825752</v>
      </c>
      <c r="I86" s="167">
        <f t="shared" si="13"/>
        <v>1.8485275702939605E-2</v>
      </c>
    </row>
    <row r="87" spans="2:9" x14ac:dyDescent="0.25">
      <c r="B87" s="165" t="s">
        <v>119</v>
      </c>
      <c r="C87" s="166">
        <v>2634</v>
      </c>
      <c r="D87" s="166">
        <v>2781</v>
      </c>
      <c r="E87" s="166">
        <v>4969</v>
      </c>
      <c r="F87" s="166">
        <v>6658</v>
      </c>
      <c r="G87" s="166">
        <v>6714</v>
      </c>
      <c r="H87" s="167">
        <f t="shared" si="12"/>
        <v>8.4109342144789156E-3</v>
      </c>
      <c r="I87" s="167">
        <f t="shared" si="13"/>
        <v>1.1758421702466746E-2</v>
      </c>
    </row>
    <row r="88" spans="2:9" x14ac:dyDescent="0.25">
      <c r="B88" s="165" t="s">
        <v>126</v>
      </c>
      <c r="C88" s="166">
        <v>925</v>
      </c>
      <c r="D88" s="166">
        <v>1502</v>
      </c>
      <c r="E88" s="166">
        <v>2130</v>
      </c>
      <c r="F88" s="166">
        <v>2677</v>
      </c>
      <c r="G88" s="166">
        <v>2305</v>
      </c>
      <c r="H88" s="167">
        <f t="shared" si="12"/>
        <v>-0.1389615240941352</v>
      </c>
      <c r="I88" s="167">
        <f t="shared" si="13"/>
        <v>4.036812931812012E-3</v>
      </c>
    </row>
    <row r="89" spans="2:9" x14ac:dyDescent="0.25">
      <c r="B89" s="165" t="s">
        <v>122</v>
      </c>
      <c r="C89" s="166">
        <v>874</v>
      </c>
      <c r="D89" s="166">
        <v>432</v>
      </c>
      <c r="E89" s="166">
        <v>953</v>
      </c>
      <c r="F89" s="166">
        <v>1022</v>
      </c>
      <c r="G89" s="166">
        <v>1172</v>
      </c>
      <c r="H89" s="167">
        <f t="shared" si="12"/>
        <v>0.14677103718199613</v>
      </c>
      <c r="I89" s="167">
        <f t="shared" si="13"/>
        <v>2.0525573779104898E-3</v>
      </c>
    </row>
    <row r="90" spans="2:9" x14ac:dyDescent="0.25">
      <c r="B90" s="165" t="s">
        <v>131</v>
      </c>
      <c r="C90" s="166">
        <v>150</v>
      </c>
      <c r="D90" s="166">
        <v>329</v>
      </c>
      <c r="E90" s="166">
        <v>182</v>
      </c>
      <c r="F90" s="166">
        <v>195</v>
      </c>
      <c r="G90" s="166">
        <v>338</v>
      </c>
      <c r="H90" s="167">
        <f t="shared" si="12"/>
        <v>0.73333333333333339</v>
      </c>
      <c r="I90" s="167">
        <f t="shared" si="13"/>
        <v>5.9194914141104567E-4</v>
      </c>
    </row>
    <row r="91" spans="2:9" x14ac:dyDescent="0.25">
      <c r="B91" s="165" t="s">
        <v>134</v>
      </c>
      <c r="C91" s="166">
        <v>34</v>
      </c>
      <c r="D91" s="166">
        <v>186</v>
      </c>
      <c r="E91" s="166">
        <v>112</v>
      </c>
      <c r="F91" s="166">
        <v>81</v>
      </c>
      <c r="G91" s="166">
        <v>106</v>
      </c>
      <c r="H91" s="167">
        <f t="shared" si="12"/>
        <v>0.30864197530864201</v>
      </c>
      <c r="I91" s="167">
        <f t="shared" si="13"/>
        <v>1.8564085499873028E-4</v>
      </c>
    </row>
    <row r="92" spans="2:9" x14ac:dyDescent="0.25">
      <c r="B92" s="170" t="s">
        <v>148</v>
      </c>
      <c r="C92" s="171">
        <f>C84-SUM(C85:C91)</f>
        <v>8996</v>
      </c>
      <c r="D92" s="171">
        <f>D84-SUM(D85:D91)</f>
        <v>10993</v>
      </c>
      <c r="E92" s="171">
        <f>E84-SUM(E85:E91)</f>
        <v>15521</v>
      </c>
      <c r="F92" s="171">
        <f>F84-SUM(F85:F91)</f>
        <v>18112</v>
      </c>
      <c r="G92" s="171">
        <f>G84-SUM(G85:G91)</f>
        <v>17680</v>
      </c>
      <c r="H92" s="172">
        <f t="shared" si="12"/>
        <v>-2.3851590106007015E-2</v>
      </c>
      <c r="I92" s="172">
        <f t="shared" si="13"/>
        <v>3.0963493550731618E-2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3078</v>
      </c>
      <c r="D94" s="178">
        <v>4073</v>
      </c>
      <c r="E94" s="178">
        <v>4816</v>
      </c>
      <c r="F94" s="178">
        <v>3075</v>
      </c>
      <c r="G94" s="178">
        <v>4293</v>
      </c>
      <c r="H94" s="179">
        <f t="shared" ref="H94:H106" si="14">IFERROR(G94/F94-1,"-")</f>
        <v>0.39609756097560966</v>
      </c>
      <c r="I94" s="179">
        <f t="shared" ref="I94:I106" si="15">G94/G$10</f>
        <v>7.5184546274485765E-3</v>
      </c>
    </row>
    <row r="95" spans="2:9" x14ac:dyDescent="0.25">
      <c r="B95" s="161" t="s">
        <v>100</v>
      </c>
      <c r="C95" s="162">
        <v>1870</v>
      </c>
      <c r="D95" s="162">
        <v>2670</v>
      </c>
      <c r="E95" s="162">
        <v>3465</v>
      </c>
      <c r="F95" s="162">
        <v>1793</v>
      </c>
      <c r="G95" s="162">
        <v>3043</v>
      </c>
      <c r="H95" s="163">
        <f t="shared" si="14"/>
        <v>0.69715560513106523</v>
      </c>
      <c r="I95" s="163">
        <f t="shared" si="15"/>
        <v>5.3292936015201537E-3</v>
      </c>
    </row>
    <row r="96" spans="2:9" x14ac:dyDescent="0.25">
      <c r="B96" s="165" t="s">
        <v>106</v>
      </c>
      <c r="C96" s="166">
        <v>633</v>
      </c>
      <c r="D96" s="166">
        <v>1026</v>
      </c>
      <c r="E96" s="166">
        <v>1472</v>
      </c>
      <c r="F96" s="166">
        <v>178</v>
      </c>
      <c r="G96" s="166">
        <v>1650</v>
      </c>
      <c r="H96" s="167">
        <f t="shared" si="14"/>
        <v>8.2696629213483153</v>
      </c>
      <c r="I96" s="167">
        <f t="shared" si="15"/>
        <v>2.8896925542255185E-3</v>
      </c>
    </row>
    <row r="97" spans="2:9" x14ac:dyDescent="0.25">
      <c r="B97" s="165" t="s">
        <v>103</v>
      </c>
      <c r="C97" s="166">
        <v>1237</v>
      </c>
      <c r="D97" s="166">
        <v>1644</v>
      </c>
      <c r="E97" s="166">
        <v>1993</v>
      </c>
      <c r="F97" s="166">
        <v>1615</v>
      </c>
      <c r="G97" s="166">
        <v>1393</v>
      </c>
      <c r="H97" s="167">
        <f t="shared" si="14"/>
        <v>-0.13746130030959758</v>
      </c>
      <c r="I97" s="167">
        <f t="shared" si="15"/>
        <v>2.4396010472946348E-3</v>
      </c>
    </row>
    <row r="98" spans="2:9" x14ac:dyDescent="0.25">
      <c r="B98" s="161" t="s">
        <v>110</v>
      </c>
      <c r="C98" s="162">
        <v>1208</v>
      </c>
      <c r="D98" s="162">
        <v>1403</v>
      </c>
      <c r="E98" s="162">
        <v>1351</v>
      </c>
      <c r="F98" s="162">
        <v>1282</v>
      </c>
      <c r="G98" s="162">
        <v>1250</v>
      </c>
      <c r="H98" s="163">
        <f t="shared" si="14"/>
        <v>-2.4960998439937598E-2</v>
      </c>
      <c r="I98" s="163">
        <f t="shared" si="15"/>
        <v>2.1891610259284233E-3</v>
      </c>
    </row>
    <row r="99" spans="2:9" x14ac:dyDescent="0.25">
      <c r="B99" s="165" t="s">
        <v>113</v>
      </c>
      <c r="C99" s="166">
        <v>83</v>
      </c>
      <c r="D99" s="166">
        <v>113</v>
      </c>
      <c r="E99" s="166">
        <v>164</v>
      </c>
      <c r="F99" s="166">
        <v>130</v>
      </c>
      <c r="G99" s="166">
        <v>80</v>
      </c>
      <c r="H99" s="167">
        <f t="shared" si="14"/>
        <v>-0.38461538461538458</v>
      </c>
      <c r="I99" s="167">
        <f t="shared" si="15"/>
        <v>1.4010630565941908E-4</v>
      </c>
    </row>
    <row r="100" spans="2:9" x14ac:dyDescent="0.25">
      <c r="B100" s="165" t="s">
        <v>116</v>
      </c>
      <c r="C100" s="166">
        <v>248</v>
      </c>
      <c r="D100" s="166">
        <v>207</v>
      </c>
      <c r="E100" s="166">
        <v>249</v>
      </c>
      <c r="F100" s="166">
        <v>212</v>
      </c>
      <c r="G100" s="166">
        <v>186</v>
      </c>
      <c r="H100" s="167">
        <f t="shared" si="14"/>
        <v>-0.12264150943396224</v>
      </c>
      <c r="I100" s="167">
        <f t="shared" si="15"/>
        <v>3.2574716065814936E-4</v>
      </c>
    </row>
    <row r="101" spans="2:9" x14ac:dyDescent="0.25">
      <c r="B101" s="165" t="s">
        <v>119</v>
      </c>
      <c r="C101" s="166">
        <v>434</v>
      </c>
      <c r="D101" s="166">
        <v>426</v>
      </c>
      <c r="E101" s="166">
        <v>338</v>
      </c>
      <c r="F101" s="166">
        <v>345</v>
      </c>
      <c r="G101" s="166">
        <v>364</v>
      </c>
      <c r="H101" s="167">
        <f t="shared" si="14"/>
        <v>5.507246376811592E-2</v>
      </c>
      <c r="I101" s="167">
        <f t="shared" si="15"/>
        <v>6.3748369075035686E-4</v>
      </c>
    </row>
    <row r="102" spans="2:9" x14ac:dyDescent="0.25">
      <c r="B102" s="165" t="s">
        <v>126</v>
      </c>
      <c r="C102" s="166">
        <v>24</v>
      </c>
      <c r="D102" s="166">
        <v>111</v>
      </c>
      <c r="E102" s="166">
        <v>51</v>
      </c>
      <c r="F102" s="166">
        <v>52</v>
      </c>
      <c r="G102" s="166">
        <v>24</v>
      </c>
      <c r="H102" s="167">
        <f t="shared" si="14"/>
        <v>-0.53846153846153844</v>
      </c>
      <c r="I102" s="167">
        <f t="shared" si="15"/>
        <v>4.2031891697825724E-5</v>
      </c>
    </row>
    <row r="103" spans="2:9" x14ac:dyDescent="0.25">
      <c r="B103" s="165" t="s">
        <v>122</v>
      </c>
      <c r="C103" s="166">
        <v>41</v>
      </c>
      <c r="D103" s="166">
        <v>61</v>
      </c>
      <c r="E103" s="166">
        <v>51</v>
      </c>
      <c r="F103" s="166">
        <v>59</v>
      </c>
      <c r="G103" s="166">
        <v>42</v>
      </c>
      <c r="H103" s="167">
        <f t="shared" si="14"/>
        <v>-0.28813559322033899</v>
      </c>
      <c r="I103" s="167">
        <f t="shared" si="15"/>
        <v>7.3555810471195022E-5</v>
      </c>
    </row>
    <row r="104" spans="2:9" x14ac:dyDescent="0.25">
      <c r="B104" s="165" t="s">
        <v>131</v>
      </c>
      <c r="C104" s="166">
        <v>0</v>
      </c>
      <c r="D104" s="166">
        <v>27</v>
      </c>
      <c r="E104" s="166">
        <v>6</v>
      </c>
      <c r="F104" s="166">
        <v>4</v>
      </c>
      <c r="G104" s="166">
        <v>2</v>
      </c>
      <c r="H104" s="167">
        <f t="shared" si="14"/>
        <v>-0.5</v>
      </c>
      <c r="I104" s="167">
        <f t="shared" si="15"/>
        <v>3.5026576414854773E-6</v>
      </c>
    </row>
    <row r="105" spans="2:9" x14ac:dyDescent="0.25">
      <c r="B105" s="165" t="s">
        <v>134</v>
      </c>
      <c r="C105" s="166">
        <v>9</v>
      </c>
      <c r="D105" s="166">
        <v>5</v>
      </c>
      <c r="E105" s="166">
        <v>14</v>
      </c>
      <c r="F105" s="166">
        <v>5</v>
      </c>
      <c r="G105" s="166">
        <v>4</v>
      </c>
      <c r="H105" s="167">
        <f t="shared" si="14"/>
        <v>-0.19999999999999996</v>
      </c>
      <c r="I105" s="167">
        <f t="shared" si="15"/>
        <v>7.0053152829709545E-6</v>
      </c>
    </row>
    <row r="106" spans="2:9" x14ac:dyDescent="0.25">
      <c r="B106" s="170" t="s">
        <v>148</v>
      </c>
      <c r="C106" s="171">
        <f>C98-SUM(C99:C105)</f>
        <v>369</v>
      </c>
      <c r="D106" s="171">
        <f>D98-SUM(D99:D105)</f>
        <v>453</v>
      </c>
      <c r="E106" s="171">
        <f>E98-SUM(E99:E105)</f>
        <v>478</v>
      </c>
      <c r="F106" s="171">
        <f>F98-SUM(F99:F105)</f>
        <v>475</v>
      </c>
      <c r="G106" s="171">
        <f>G98-SUM(G99:G105)</f>
        <v>548</v>
      </c>
      <c r="H106" s="172">
        <f t="shared" si="14"/>
        <v>0.15368421052631587</v>
      </c>
      <c r="I106" s="172">
        <f t="shared" si="15"/>
        <v>9.5972819376702074E-4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15789</v>
      </c>
      <c r="D108" s="178">
        <v>23478</v>
      </c>
      <c r="E108" s="178">
        <v>23404</v>
      </c>
      <c r="F108" s="178">
        <v>25728</v>
      </c>
      <c r="G108" s="178">
        <v>26434</v>
      </c>
      <c r="H108" s="179">
        <f t="shared" ref="H108:H120" si="16">IFERROR(G108/F108-1,"-")</f>
        <v>2.7440920398009938E-2</v>
      </c>
      <c r="I108" s="179">
        <f t="shared" ref="I108:I120" si="17">G108/G$10</f>
        <v>4.6294626047513554E-2</v>
      </c>
    </row>
    <row r="109" spans="2:9" x14ac:dyDescent="0.25">
      <c r="B109" s="161" t="s">
        <v>100</v>
      </c>
      <c r="C109" s="162">
        <v>6967</v>
      </c>
      <c r="D109" s="162">
        <v>7917</v>
      </c>
      <c r="E109" s="162">
        <v>7203</v>
      </c>
      <c r="F109" s="162">
        <v>7276</v>
      </c>
      <c r="G109" s="162">
        <v>7339</v>
      </c>
      <c r="H109" s="163">
        <f t="shared" si="16"/>
        <v>8.6586036283673451E-3</v>
      </c>
      <c r="I109" s="163">
        <f t="shared" si="17"/>
        <v>1.2853002215430958E-2</v>
      </c>
    </row>
    <row r="110" spans="2:9" x14ac:dyDescent="0.25">
      <c r="B110" s="165" t="s">
        <v>106</v>
      </c>
      <c r="C110" s="166">
        <v>2685</v>
      </c>
      <c r="D110" s="166">
        <v>2935</v>
      </c>
      <c r="E110" s="166">
        <v>2382</v>
      </c>
      <c r="F110" s="166">
        <v>2847</v>
      </c>
      <c r="G110" s="166">
        <v>3137</v>
      </c>
      <c r="H110" s="167">
        <f t="shared" si="16"/>
        <v>0.10186160871092387</v>
      </c>
      <c r="I110" s="167">
        <f t="shared" si="17"/>
        <v>5.4939185106699711E-3</v>
      </c>
    </row>
    <row r="111" spans="2:9" x14ac:dyDescent="0.25">
      <c r="B111" s="165" t="s">
        <v>103</v>
      </c>
      <c r="C111" s="166">
        <v>4282</v>
      </c>
      <c r="D111" s="166">
        <v>4982</v>
      </c>
      <c r="E111" s="166">
        <v>4821</v>
      </c>
      <c r="F111" s="166">
        <v>4429</v>
      </c>
      <c r="G111" s="166">
        <v>4202</v>
      </c>
      <c r="H111" s="167">
        <f t="shared" si="16"/>
        <v>-5.1253104538270478E-2</v>
      </c>
      <c r="I111" s="167">
        <f t="shared" si="17"/>
        <v>7.3590837047609872E-3</v>
      </c>
    </row>
    <row r="112" spans="2:9" x14ac:dyDescent="0.25">
      <c r="B112" s="161" t="s">
        <v>110</v>
      </c>
      <c r="C112" s="162">
        <v>8822</v>
      </c>
      <c r="D112" s="162">
        <v>15561</v>
      </c>
      <c r="E112" s="162">
        <v>16201</v>
      </c>
      <c r="F112" s="162">
        <v>18452</v>
      </c>
      <c r="G112" s="162">
        <v>19095</v>
      </c>
      <c r="H112" s="163">
        <f t="shared" si="16"/>
        <v>3.4847171038369762E-2</v>
      </c>
      <c r="I112" s="163">
        <f t="shared" si="17"/>
        <v>3.3441623832082594E-2</v>
      </c>
    </row>
    <row r="113" spans="2:9" x14ac:dyDescent="0.25">
      <c r="B113" s="165" t="s">
        <v>113</v>
      </c>
      <c r="C113" s="166">
        <v>4186</v>
      </c>
      <c r="D113" s="166">
        <v>10586</v>
      </c>
      <c r="E113" s="166">
        <v>11111</v>
      </c>
      <c r="F113" s="166">
        <v>12278</v>
      </c>
      <c r="G113" s="166">
        <v>13281</v>
      </c>
      <c r="H113" s="167">
        <f t="shared" si="16"/>
        <v>8.1690829125264708E-2</v>
      </c>
      <c r="I113" s="167">
        <f t="shared" si="17"/>
        <v>2.3259398068284309E-2</v>
      </c>
    </row>
    <row r="114" spans="2:9" x14ac:dyDescent="0.25">
      <c r="B114" s="165" t="s">
        <v>116</v>
      </c>
      <c r="C114" s="166">
        <v>486</v>
      </c>
      <c r="D114" s="166">
        <v>392</v>
      </c>
      <c r="E114" s="166">
        <v>409</v>
      </c>
      <c r="F114" s="166">
        <v>650</v>
      </c>
      <c r="G114" s="166">
        <v>575</v>
      </c>
      <c r="H114" s="167">
        <f t="shared" si="16"/>
        <v>-0.11538461538461542</v>
      </c>
      <c r="I114" s="167">
        <f t="shared" si="17"/>
        <v>1.0070140719270746E-3</v>
      </c>
    </row>
    <row r="115" spans="2:9" x14ac:dyDescent="0.25">
      <c r="B115" s="165" t="s">
        <v>119</v>
      </c>
      <c r="C115" s="166">
        <v>1111</v>
      </c>
      <c r="D115" s="166">
        <v>1161</v>
      </c>
      <c r="E115" s="166">
        <v>1257</v>
      </c>
      <c r="F115" s="166">
        <v>1822</v>
      </c>
      <c r="G115" s="166">
        <v>1596</v>
      </c>
      <c r="H115" s="167">
        <f t="shared" si="16"/>
        <v>-0.12403951701427007</v>
      </c>
      <c r="I115" s="167">
        <f t="shared" si="17"/>
        <v>2.7951207979054109E-3</v>
      </c>
    </row>
    <row r="116" spans="2:9" x14ac:dyDescent="0.25">
      <c r="B116" s="165" t="s">
        <v>126</v>
      </c>
      <c r="C116" s="166">
        <v>559</v>
      </c>
      <c r="D116" s="166">
        <v>300</v>
      </c>
      <c r="E116" s="166">
        <v>536</v>
      </c>
      <c r="F116" s="166">
        <v>332</v>
      </c>
      <c r="G116" s="166">
        <v>546</v>
      </c>
      <c r="H116" s="167">
        <f t="shared" si="16"/>
        <v>0.64457831325301207</v>
      </c>
      <c r="I116" s="167">
        <f t="shared" si="17"/>
        <v>9.5622553612553524E-4</v>
      </c>
    </row>
    <row r="117" spans="2:9" x14ac:dyDescent="0.25">
      <c r="B117" s="165" t="s">
        <v>122</v>
      </c>
      <c r="C117" s="166">
        <v>618</v>
      </c>
      <c r="D117" s="166">
        <v>420</v>
      </c>
      <c r="E117" s="166">
        <v>311</v>
      </c>
      <c r="F117" s="166">
        <v>345</v>
      </c>
      <c r="G117" s="166">
        <v>479</v>
      </c>
      <c r="H117" s="167">
        <f t="shared" si="16"/>
        <v>0.38840579710144918</v>
      </c>
      <c r="I117" s="167">
        <f t="shared" si="17"/>
        <v>8.3888650513577181E-4</v>
      </c>
    </row>
    <row r="118" spans="2:9" x14ac:dyDescent="0.25">
      <c r="B118" s="165" t="s">
        <v>131</v>
      </c>
      <c r="C118" s="166">
        <v>15</v>
      </c>
      <c r="D118" s="166">
        <v>41</v>
      </c>
      <c r="E118" s="166">
        <v>17</v>
      </c>
      <c r="F118" s="166">
        <v>4</v>
      </c>
      <c r="G118" s="166">
        <v>5</v>
      </c>
      <c r="H118" s="167">
        <f t="shared" si="16"/>
        <v>0.25</v>
      </c>
      <c r="I118" s="167">
        <f t="shared" si="17"/>
        <v>8.7566441037136928E-6</v>
      </c>
    </row>
    <row r="119" spans="2:9" x14ac:dyDescent="0.25">
      <c r="B119" s="165" t="s">
        <v>134</v>
      </c>
      <c r="C119" s="166">
        <v>5</v>
      </c>
      <c r="D119" s="166">
        <v>10</v>
      </c>
      <c r="E119" s="166">
        <v>22</v>
      </c>
      <c r="F119" s="166">
        <v>9</v>
      </c>
      <c r="G119" s="166">
        <v>3</v>
      </c>
      <c r="H119" s="167">
        <f t="shared" si="16"/>
        <v>-0.66666666666666674</v>
      </c>
      <c r="I119" s="167">
        <f t="shared" si="17"/>
        <v>5.2539864622282155E-6</v>
      </c>
    </row>
    <row r="120" spans="2:9" x14ac:dyDescent="0.25">
      <c r="B120" s="170" t="s">
        <v>148</v>
      </c>
      <c r="C120" s="171">
        <f>C112-SUM(C113:C119)</f>
        <v>1842</v>
      </c>
      <c r="D120" s="171">
        <f>D112-SUM(D113:D119)</f>
        <v>2651</v>
      </c>
      <c r="E120" s="171">
        <f>E112-SUM(E113:E119)</f>
        <v>2538</v>
      </c>
      <c r="F120" s="171">
        <f>F112-SUM(F113:F119)</f>
        <v>3012</v>
      </c>
      <c r="G120" s="171">
        <f>G112-SUM(G113:G119)</f>
        <v>2610</v>
      </c>
      <c r="H120" s="172">
        <f t="shared" si="16"/>
        <v>-0.13346613545816732</v>
      </c>
      <c r="I120" s="172">
        <f t="shared" si="17"/>
        <v>4.5709682221385479E-3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14503</v>
      </c>
      <c r="D122" s="178">
        <v>16220</v>
      </c>
      <c r="E122" s="178">
        <v>15661</v>
      </c>
      <c r="F122" s="178">
        <v>15944</v>
      </c>
      <c r="G122" s="178">
        <v>17758</v>
      </c>
      <c r="H122" s="179">
        <f t="shared" ref="H122:H134" si="18">IFERROR(G122/F122-1,"-")</f>
        <v>0.11377320622177622</v>
      </c>
      <c r="I122" s="179">
        <f t="shared" ref="I122:I134" si="19">G122/G$10</f>
        <v>3.1100097198749552E-2</v>
      </c>
    </row>
    <row r="123" spans="2:9" x14ac:dyDescent="0.25">
      <c r="B123" s="161" t="s">
        <v>100</v>
      </c>
      <c r="C123" s="162">
        <v>9513</v>
      </c>
      <c r="D123" s="162">
        <v>9159</v>
      </c>
      <c r="E123" s="162">
        <v>9130</v>
      </c>
      <c r="F123" s="162">
        <v>9659</v>
      </c>
      <c r="G123" s="162">
        <v>11269</v>
      </c>
      <c r="H123" s="163">
        <f t="shared" si="18"/>
        <v>0.16668392173102808</v>
      </c>
      <c r="I123" s="163">
        <f t="shared" si="19"/>
        <v>1.9735724480949922E-2</v>
      </c>
    </row>
    <row r="124" spans="2:9" x14ac:dyDescent="0.25">
      <c r="B124" s="165" t="s">
        <v>106</v>
      </c>
      <c r="C124" s="166">
        <v>4290</v>
      </c>
      <c r="D124" s="166">
        <v>5351</v>
      </c>
      <c r="E124" s="166">
        <v>4081</v>
      </c>
      <c r="F124" s="166">
        <v>5505</v>
      </c>
      <c r="G124" s="166">
        <v>6952</v>
      </c>
      <c r="H124" s="167">
        <f t="shared" si="18"/>
        <v>0.2628519527702089</v>
      </c>
      <c r="I124" s="167">
        <f t="shared" si="19"/>
        <v>1.2175237961803519E-2</v>
      </c>
    </row>
    <row r="125" spans="2:9" x14ac:dyDescent="0.25">
      <c r="B125" s="165" t="s">
        <v>103</v>
      </c>
      <c r="C125" s="166">
        <v>5223</v>
      </c>
      <c r="D125" s="166">
        <v>3808</v>
      </c>
      <c r="E125" s="166">
        <v>5049</v>
      </c>
      <c r="F125" s="166">
        <v>4154</v>
      </c>
      <c r="G125" s="166">
        <v>4317</v>
      </c>
      <c r="H125" s="167">
        <f t="shared" si="18"/>
        <v>3.9239287433798786E-2</v>
      </c>
      <c r="I125" s="167">
        <f t="shared" si="19"/>
        <v>7.560486519146402E-3</v>
      </c>
    </row>
    <row r="126" spans="2:9" x14ac:dyDescent="0.25">
      <c r="B126" s="161" t="s">
        <v>110</v>
      </c>
      <c r="C126" s="162">
        <v>4990</v>
      </c>
      <c r="D126" s="162">
        <v>7061</v>
      </c>
      <c r="E126" s="162">
        <v>6531</v>
      </c>
      <c r="F126" s="162">
        <v>6285</v>
      </c>
      <c r="G126" s="162">
        <v>6489</v>
      </c>
      <c r="H126" s="163">
        <f t="shared" si="18"/>
        <v>3.2458233890214849E-2</v>
      </c>
      <c r="I126" s="163">
        <f t="shared" si="19"/>
        <v>1.136437271779963E-2</v>
      </c>
    </row>
    <row r="127" spans="2:9" x14ac:dyDescent="0.25">
      <c r="B127" s="165" t="s">
        <v>113</v>
      </c>
      <c r="C127" s="166">
        <v>263</v>
      </c>
      <c r="D127" s="166">
        <v>902</v>
      </c>
      <c r="E127" s="166">
        <v>1530</v>
      </c>
      <c r="F127" s="166">
        <v>591</v>
      </c>
      <c r="G127" s="166">
        <v>705</v>
      </c>
      <c r="H127" s="167">
        <f t="shared" si="18"/>
        <v>0.19289340101522834</v>
      </c>
      <c r="I127" s="167">
        <f t="shared" si="19"/>
        <v>1.2346868186236307E-3</v>
      </c>
    </row>
    <row r="128" spans="2:9" x14ac:dyDescent="0.25">
      <c r="B128" s="165" t="s">
        <v>116</v>
      </c>
      <c r="C128" s="166">
        <v>419</v>
      </c>
      <c r="D128" s="166">
        <v>619</v>
      </c>
      <c r="E128" s="166">
        <v>620</v>
      </c>
      <c r="F128" s="166">
        <v>689</v>
      </c>
      <c r="G128" s="166">
        <v>508</v>
      </c>
      <c r="H128" s="167">
        <f t="shared" si="18"/>
        <v>-0.26269956458635702</v>
      </c>
      <c r="I128" s="167">
        <f t="shared" si="19"/>
        <v>8.8967504093731119E-4</v>
      </c>
    </row>
    <row r="129" spans="2:9" x14ac:dyDescent="0.25">
      <c r="B129" s="165" t="s">
        <v>119</v>
      </c>
      <c r="C129" s="166">
        <v>900</v>
      </c>
      <c r="D129" s="166">
        <v>921</v>
      </c>
      <c r="E129" s="166">
        <v>878</v>
      </c>
      <c r="F129" s="166">
        <v>1102</v>
      </c>
      <c r="G129" s="166">
        <v>1126</v>
      </c>
      <c r="H129" s="167">
        <f t="shared" si="18"/>
        <v>2.1778584392014411E-2</v>
      </c>
      <c r="I129" s="167">
        <f t="shared" si="19"/>
        <v>1.9719962521563238E-3</v>
      </c>
    </row>
    <row r="130" spans="2:9" x14ac:dyDescent="0.25">
      <c r="B130" s="165" t="s">
        <v>126</v>
      </c>
      <c r="C130" s="166">
        <v>109</v>
      </c>
      <c r="D130" s="166">
        <v>375</v>
      </c>
      <c r="E130" s="166">
        <v>245</v>
      </c>
      <c r="F130" s="166">
        <v>210</v>
      </c>
      <c r="G130" s="166">
        <v>220</v>
      </c>
      <c r="H130" s="167">
        <f t="shared" si="18"/>
        <v>4.7619047619047672E-2</v>
      </c>
      <c r="I130" s="167">
        <f t="shared" si="19"/>
        <v>3.8529234056340248E-4</v>
      </c>
    </row>
    <row r="131" spans="2:9" x14ac:dyDescent="0.25">
      <c r="B131" s="165" t="s">
        <v>122</v>
      </c>
      <c r="C131" s="166">
        <v>110</v>
      </c>
      <c r="D131" s="166">
        <v>194</v>
      </c>
      <c r="E131" s="166">
        <v>130</v>
      </c>
      <c r="F131" s="166">
        <v>122</v>
      </c>
      <c r="G131" s="166">
        <v>276</v>
      </c>
      <c r="H131" s="167">
        <f t="shared" si="18"/>
        <v>1.262295081967213</v>
      </c>
      <c r="I131" s="167">
        <f t="shared" si="19"/>
        <v>4.8336675452499586E-4</v>
      </c>
    </row>
    <row r="132" spans="2:9" x14ac:dyDescent="0.25">
      <c r="B132" s="165" t="s">
        <v>131</v>
      </c>
      <c r="C132" s="166">
        <v>22</v>
      </c>
      <c r="D132" s="166">
        <v>26</v>
      </c>
      <c r="E132" s="166">
        <v>33</v>
      </c>
      <c r="F132" s="166">
        <v>23</v>
      </c>
      <c r="G132" s="166">
        <v>28</v>
      </c>
      <c r="H132" s="167">
        <f t="shared" si="18"/>
        <v>0.21739130434782616</v>
      </c>
      <c r="I132" s="167">
        <f t="shared" si="19"/>
        <v>4.9037206980796677E-5</v>
      </c>
    </row>
    <row r="133" spans="2:9" x14ac:dyDescent="0.25">
      <c r="B133" s="165" t="s">
        <v>134</v>
      </c>
      <c r="C133" s="166">
        <v>28</v>
      </c>
      <c r="D133" s="166">
        <v>15</v>
      </c>
      <c r="E133" s="166">
        <v>34</v>
      </c>
      <c r="F133" s="166">
        <v>38</v>
      </c>
      <c r="G133" s="166">
        <v>14</v>
      </c>
      <c r="H133" s="167">
        <f t="shared" si="18"/>
        <v>-0.63157894736842102</v>
      </c>
      <c r="I133" s="167">
        <f t="shared" si="19"/>
        <v>2.4518603490398338E-5</v>
      </c>
    </row>
    <row r="134" spans="2:9" x14ac:dyDescent="0.25">
      <c r="B134" s="170" t="s">
        <v>148</v>
      </c>
      <c r="C134" s="171">
        <f>C126-SUM(C127:C133)</f>
        <v>3139</v>
      </c>
      <c r="D134" s="171">
        <f>D126-SUM(D127:D133)</f>
        <v>4009</v>
      </c>
      <c r="E134" s="171">
        <f>E126-SUM(E127:E133)</f>
        <v>3061</v>
      </c>
      <c r="F134" s="171">
        <f>F126-SUM(F127:F133)</f>
        <v>3510</v>
      </c>
      <c r="G134" s="171">
        <f>G126-SUM(G127:G133)</f>
        <v>3612</v>
      </c>
      <c r="H134" s="172">
        <f t="shared" si="18"/>
        <v>2.9059829059828957E-2</v>
      </c>
      <c r="I134" s="172">
        <f t="shared" si="19"/>
        <v>6.3257997005227717E-3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20044</v>
      </c>
      <c r="D136" s="178">
        <v>29629</v>
      </c>
      <c r="E136" s="178">
        <v>30619</v>
      </c>
      <c r="F136" s="178">
        <v>30242</v>
      </c>
      <c r="G136" s="178">
        <v>30549</v>
      </c>
      <c r="H136" s="179">
        <f t="shared" ref="H136:H148" si="20">IFERROR(G136/F136-1,"-")</f>
        <v>1.015144501025067E-2</v>
      </c>
      <c r="I136" s="179">
        <f t="shared" ref="I136:I148" si="21">G136/G$10</f>
        <v>5.3501344144869921E-2</v>
      </c>
    </row>
    <row r="137" spans="2:9" x14ac:dyDescent="0.25">
      <c r="B137" s="161" t="s">
        <v>100</v>
      </c>
      <c r="C137" s="162">
        <v>9101</v>
      </c>
      <c r="D137" s="162">
        <v>5891</v>
      </c>
      <c r="E137" s="162">
        <v>4575</v>
      </c>
      <c r="F137" s="162">
        <v>5232</v>
      </c>
      <c r="G137" s="162">
        <v>5802</v>
      </c>
      <c r="H137" s="163">
        <f t="shared" si="20"/>
        <v>0.10894495412844041</v>
      </c>
      <c r="I137" s="163">
        <f t="shared" si="21"/>
        <v>1.0161209817949369E-2</v>
      </c>
    </row>
    <row r="138" spans="2:9" x14ac:dyDescent="0.25">
      <c r="B138" s="165" t="s">
        <v>106</v>
      </c>
      <c r="C138" s="166">
        <v>6186</v>
      </c>
      <c r="D138" s="166">
        <v>4323</v>
      </c>
      <c r="E138" s="166">
        <v>2833</v>
      </c>
      <c r="F138" s="166">
        <v>3337</v>
      </c>
      <c r="G138" s="166">
        <v>3534</v>
      </c>
      <c r="H138" s="167">
        <f t="shared" si="20"/>
        <v>5.9035061432424429E-2</v>
      </c>
      <c r="I138" s="167">
        <f t="shared" si="21"/>
        <v>6.1891960525048383E-3</v>
      </c>
    </row>
    <row r="139" spans="2:9" x14ac:dyDescent="0.25">
      <c r="B139" s="165" t="s">
        <v>103</v>
      </c>
      <c r="C139" s="166">
        <v>2915</v>
      </c>
      <c r="D139" s="166">
        <v>1568</v>
      </c>
      <c r="E139" s="166">
        <v>1742</v>
      </c>
      <c r="F139" s="166">
        <v>1895</v>
      </c>
      <c r="G139" s="166">
        <v>2268</v>
      </c>
      <c r="H139" s="167">
        <f t="shared" si="20"/>
        <v>0.19683377308707128</v>
      </c>
      <c r="I139" s="167">
        <f t="shared" si="21"/>
        <v>3.9720137654445306E-3</v>
      </c>
    </row>
    <row r="140" spans="2:9" x14ac:dyDescent="0.25">
      <c r="B140" s="161" t="s">
        <v>110</v>
      </c>
      <c r="C140" s="162">
        <v>10943</v>
      </c>
      <c r="D140" s="162">
        <v>23738</v>
      </c>
      <c r="E140" s="162">
        <v>26044</v>
      </c>
      <c r="F140" s="162">
        <v>25010</v>
      </c>
      <c r="G140" s="162">
        <v>24747</v>
      </c>
      <c r="H140" s="163">
        <f t="shared" si="20"/>
        <v>-1.0515793682526975E-2</v>
      </c>
      <c r="I140" s="163">
        <f t="shared" si="21"/>
        <v>4.3340134326920549E-2</v>
      </c>
    </row>
    <row r="141" spans="2:9" x14ac:dyDescent="0.25">
      <c r="B141" s="165" t="s">
        <v>113</v>
      </c>
      <c r="C141" s="166">
        <v>3062</v>
      </c>
      <c r="D141" s="166">
        <v>11844</v>
      </c>
      <c r="E141" s="166">
        <v>12404</v>
      </c>
      <c r="F141" s="166">
        <v>12629</v>
      </c>
      <c r="G141" s="166">
        <v>13196</v>
      </c>
      <c r="H141" s="167">
        <f t="shared" si="20"/>
        <v>4.4896666402723939E-2</v>
      </c>
      <c r="I141" s="167">
        <f t="shared" si="21"/>
        <v>2.3110535118521177E-2</v>
      </c>
    </row>
    <row r="142" spans="2:9" x14ac:dyDescent="0.25">
      <c r="B142" s="165" t="s">
        <v>116</v>
      </c>
      <c r="C142" s="166">
        <v>1046</v>
      </c>
      <c r="D142" s="166">
        <v>1339</v>
      </c>
      <c r="E142" s="166">
        <v>2035</v>
      </c>
      <c r="F142" s="166">
        <v>1564</v>
      </c>
      <c r="G142" s="166">
        <v>1925</v>
      </c>
      <c r="H142" s="167">
        <f t="shared" si="20"/>
        <v>0.2308184143222507</v>
      </c>
      <c r="I142" s="167">
        <f t="shared" si="21"/>
        <v>3.3713079799297719E-3</v>
      </c>
    </row>
    <row r="143" spans="2:9" x14ac:dyDescent="0.25">
      <c r="B143" s="165" t="s">
        <v>119</v>
      </c>
      <c r="C143" s="166">
        <v>1980</v>
      </c>
      <c r="D143" s="166">
        <v>2939</v>
      </c>
      <c r="E143" s="166">
        <v>2723</v>
      </c>
      <c r="F143" s="166">
        <v>2640</v>
      </c>
      <c r="G143" s="166">
        <v>2481</v>
      </c>
      <c r="H143" s="167">
        <f t="shared" si="20"/>
        <v>-6.0227272727272685E-2</v>
      </c>
      <c r="I143" s="167">
        <f t="shared" si="21"/>
        <v>4.3450468042627345E-3</v>
      </c>
    </row>
    <row r="144" spans="2:9" x14ac:dyDescent="0.25">
      <c r="B144" s="165" t="s">
        <v>126</v>
      </c>
      <c r="C144" s="166">
        <v>196</v>
      </c>
      <c r="D144" s="166">
        <v>1378</v>
      </c>
      <c r="E144" s="166">
        <v>1377</v>
      </c>
      <c r="F144" s="166">
        <v>678</v>
      </c>
      <c r="G144" s="166">
        <v>573</v>
      </c>
      <c r="H144" s="167">
        <f t="shared" si="20"/>
        <v>-0.15486725663716816</v>
      </c>
      <c r="I144" s="167">
        <f t="shared" si="21"/>
        <v>1.0035114142855892E-3</v>
      </c>
    </row>
    <row r="145" spans="2:9" x14ac:dyDescent="0.25">
      <c r="B145" s="165" t="s">
        <v>122</v>
      </c>
      <c r="C145" s="166">
        <v>664</v>
      </c>
      <c r="D145" s="166">
        <v>380</v>
      </c>
      <c r="E145" s="166">
        <v>683</v>
      </c>
      <c r="F145" s="166">
        <v>623</v>
      </c>
      <c r="G145" s="166">
        <v>394</v>
      </c>
      <c r="H145" s="167">
        <f t="shared" si="20"/>
        <v>-0.3675762439807384</v>
      </c>
      <c r="I145" s="167">
        <f t="shared" si="21"/>
        <v>6.9002355537263894E-4</v>
      </c>
    </row>
    <row r="146" spans="2:9" x14ac:dyDescent="0.25">
      <c r="B146" s="165" t="s">
        <v>131</v>
      </c>
      <c r="C146" s="166">
        <v>6</v>
      </c>
      <c r="D146" s="166">
        <v>40</v>
      </c>
      <c r="E146" s="166">
        <v>15</v>
      </c>
      <c r="F146" s="166">
        <v>25</v>
      </c>
      <c r="G146" s="166">
        <v>13</v>
      </c>
      <c r="H146" s="167">
        <f t="shared" si="20"/>
        <v>-0.48</v>
      </c>
      <c r="I146" s="167">
        <f t="shared" si="21"/>
        <v>2.2767274669655602E-5</v>
      </c>
    </row>
    <row r="147" spans="2:9" x14ac:dyDescent="0.25">
      <c r="B147" s="165" t="s">
        <v>134</v>
      </c>
      <c r="C147" s="166">
        <v>0</v>
      </c>
      <c r="D147" s="166">
        <v>19</v>
      </c>
      <c r="E147" s="166">
        <v>36</v>
      </c>
      <c r="F147" s="166">
        <v>3</v>
      </c>
      <c r="G147" s="166">
        <v>11</v>
      </c>
      <c r="H147" s="167">
        <f t="shared" si="20"/>
        <v>2.6666666666666665</v>
      </c>
      <c r="I147" s="167">
        <f t="shared" si="21"/>
        <v>1.9264617028170125E-5</v>
      </c>
    </row>
    <row r="148" spans="2:9" x14ac:dyDescent="0.25">
      <c r="B148" s="170" t="s">
        <v>148</v>
      </c>
      <c r="C148" s="171">
        <f>C140-SUM(C141:C147)</f>
        <v>3989</v>
      </c>
      <c r="D148" s="171">
        <f>D140-SUM(D141:D147)</f>
        <v>5799</v>
      </c>
      <c r="E148" s="171">
        <f>E140-SUM(E141:E147)</f>
        <v>6771</v>
      </c>
      <c r="F148" s="171">
        <f>F140-SUM(F141:F147)</f>
        <v>6848</v>
      </c>
      <c r="G148" s="171">
        <f>G140-SUM(G141:G147)</f>
        <v>6154</v>
      </c>
      <c r="H148" s="172">
        <f t="shared" si="20"/>
        <v>-0.10134345794392519</v>
      </c>
      <c r="I148" s="172">
        <f t="shared" si="21"/>
        <v>1.0777677562850812E-2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8229</v>
      </c>
      <c r="D150" s="178">
        <v>11913</v>
      </c>
      <c r="E150" s="178">
        <v>12459</v>
      </c>
      <c r="F150" s="178">
        <v>11227</v>
      </c>
      <c r="G150" s="178">
        <v>14179</v>
      </c>
      <c r="H150" s="179">
        <f t="shared" ref="H150:H162" si="22">IFERROR(G150/F150-1,"-")</f>
        <v>0.26293756123630541</v>
      </c>
      <c r="I150" s="179">
        <f t="shared" ref="I150:I162" si="23">G150/G$10</f>
        <v>2.4832091349311289E-2</v>
      </c>
    </row>
    <row r="151" spans="2:9" x14ac:dyDescent="0.25">
      <c r="B151" s="161" t="s">
        <v>100</v>
      </c>
      <c r="C151" s="162">
        <v>4608</v>
      </c>
      <c r="D151" s="162">
        <v>6399</v>
      </c>
      <c r="E151" s="162">
        <v>7080</v>
      </c>
      <c r="F151" s="162">
        <v>4661</v>
      </c>
      <c r="G151" s="162">
        <v>7162</v>
      </c>
      <c r="H151" s="163">
        <f t="shared" si="22"/>
        <v>0.53658013301866547</v>
      </c>
      <c r="I151" s="163">
        <f t="shared" si="23"/>
        <v>1.2543017014159493E-2</v>
      </c>
    </row>
    <row r="152" spans="2:9" x14ac:dyDescent="0.25">
      <c r="B152" s="165" t="s">
        <v>106</v>
      </c>
      <c r="C152" s="166">
        <v>2722</v>
      </c>
      <c r="D152" s="166">
        <v>4606</v>
      </c>
      <c r="E152" s="166">
        <v>5492</v>
      </c>
      <c r="F152" s="166">
        <v>2543</v>
      </c>
      <c r="G152" s="166">
        <v>4015</v>
      </c>
      <c r="H152" s="167">
        <f t="shared" si="22"/>
        <v>0.57884388517499019</v>
      </c>
      <c r="I152" s="167">
        <f t="shared" si="23"/>
        <v>7.031585215282095E-3</v>
      </c>
    </row>
    <row r="153" spans="2:9" x14ac:dyDescent="0.25">
      <c r="B153" s="165" t="s">
        <v>103</v>
      </c>
      <c r="C153" s="166">
        <v>1886</v>
      </c>
      <c r="D153" s="166">
        <v>1793</v>
      </c>
      <c r="E153" s="166">
        <v>1588</v>
      </c>
      <c r="F153" s="166">
        <v>2118</v>
      </c>
      <c r="G153" s="166">
        <v>3147</v>
      </c>
      <c r="H153" s="167">
        <f t="shared" si="22"/>
        <v>0.48583569405099158</v>
      </c>
      <c r="I153" s="167">
        <f t="shared" si="23"/>
        <v>5.5114317988773981E-3</v>
      </c>
    </row>
    <row r="154" spans="2:9" x14ac:dyDescent="0.25">
      <c r="B154" s="161" t="s">
        <v>110</v>
      </c>
      <c r="C154" s="162">
        <v>3621</v>
      </c>
      <c r="D154" s="162">
        <v>5514</v>
      </c>
      <c r="E154" s="162">
        <v>5379</v>
      </c>
      <c r="F154" s="162">
        <v>6566</v>
      </c>
      <c r="G154" s="162">
        <v>7017</v>
      </c>
      <c r="H154" s="163">
        <f t="shared" si="22"/>
        <v>6.8687176363082525E-2</v>
      </c>
      <c r="I154" s="163">
        <f t="shared" si="23"/>
        <v>1.2289074335151796E-2</v>
      </c>
    </row>
    <row r="155" spans="2:9" x14ac:dyDescent="0.25">
      <c r="B155" s="165" t="s">
        <v>113</v>
      </c>
      <c r="C155" s="166">
        <v>404</v>
      </c>
      <c r="D155" s="166">
        <v>2033</v>
      </c>
      <c r="E155" s="166">
        <v>1670</v>
      </c>
      <c r="F155" s="166">
        <v>1791</v>
      </c>
      <c r="G155" s="166">
        <v>1746</v>
      </c>
      <c r="H155" s="167">
        <f t="shared" si="22"/>
        <v>-2.5125628140703515E-2</v>
      </c>
      <c r="I155" s="167">
        <f t="shared" si="23"/>
        <v>3.0578201210168217E-3</v>
      </c>
    </row>
    <row r="156" spans="2:9" x14ac:dyDescent="0.25">
      <c r="B156" s="165" t="s">
        <v>116</v>
      </c>
      <c r="C156" s="166">
        <v>615</v>
      </c>
      <c r="D156" s="166">
        <v>732</v>
      </c>
      <c r="E156" s="166">
        <v>772</v>
      </c>
      <c r="F156" s="166">
        <v>751</v>
      </c>
      <c r="G156" s="166">
        <v>700</v>
      </c>
      <c r="H156" s="167">
        <f t="shared" si="22"/>
        <v>-6.7909454061251706E-2</v>
      </c>
      <c r="I156" s="167">
        <f t="shared" si="23"/>
        <v>1.225930174519917E-3</v>
      </c>
    </row>
    <row r="157" spans="2:9" x14ac:dyDescent="0.25">
      <c r="B157" s="165" t="s">
        <v>119</v>
      </c>
      <c r="C157" s="166">
        <v>736</v>
      </c>
      <c r="D157" s="166">
        <v>883</v>
      </c>
      <c r="E157" s="166">
        <v>1126</v>
      </c>
      <c r="F157" s="166">
        <v>1446</v>
      </c>
      <c r="G157" s="166">
        <v>2347</v>
      </c>
      <c r="H157" s="167">
        <f t="shared" si="22"/>
        <v>0.62309820193637622</v>
      </c>
      <c r="I157" s="167">
        <f t="shared" si="23"/>
        <v>4.1103687422832077E-3</v>
      </c>
    </row>
    <row r="158" spans="2:9" x14ac:dyDescent="0.25">
      <c r="B158" s="165" t="s">
        <v>126</v>
      </c>
      <c r="C158" s="166">
        <v>107</v>
      </c>
      <c r="D158" s="166">
        <v>142</v>
      </c>
      <c r="E158" s="166">
        <v>162</v>
      </c>
      <c r="F158" s="166">
        <v>229</v>
      </c>
      <c r="G158" s="166">
        <v>143</v>
      </c>
      <c r="H158" s="167">
        <f t="shared" si="22"/>
        <v>-0.37554585152838427</v>
      </c>
      <c r="I158" s="167">
        <f t="shared" si="23"/>
        <v>2.5044002136621164E-4</v>
      </c>
    </row>
    <row r="159" spans="2:9" x14ac:dyDescent="0.25">
      <c r="B159" s="165" t="s">
        <v>122</v>
      </c>
      <c r="C159" s="166">
        <v>520</v>
      </c>
      <c r="D159" s="166">
        <v>677</v>
      </c>
      <c r="E159" s="166">
        <v>389</v>
      </c>
      <c r="F159" s="166">
        <v>640</v>
      </c>
      <c r="G159" s="166">
        <v>395</v>
      </c>
      <c r="H159" s="167">
        <f t="shared" si="22"/>
        <v>-0.3828125</v>
      </c>
      <c r="I159" s="167">
        <f t="shared" si="23"/>
        <v>6.9177488419338174E-4</v>
      </c>
    </row>
    <row r="160" spans="2:9" x14ac:dyDescent="0.25">
      <c r="B160" s="165" t="s">
        <v>131</v>
      </c>
      <c r="C160" s="166">
        <v>9</v>
      </c>
      <c r="D160" s="166">
        <v>12</v>
      </c>
      <c r="E160" s="166">
        <v>7</v>
      </c>
      <c r="F160" s="166">
        <v>10</v>
      </c>
      <c r="G160" s="166">
        <v>11</v>
      </c>
      <c r="H160" s="167">
        <f t="shared" si="22"/>
        <v>0.10000000000000009</v>
      </c>
      <c r="I160" s="167">
        <f t="shared" si="23"/>
        <v>1.9264617028170125E-5</v>
      </c>
    </row>
    <row r="161" spans="2:9" x14ac:dyDescent="0.25">
      <c r="B161" s="165" t="s">
        <v>134</v>
      </c>
      <c r="C161" s="166">
        <v>1</v>
      </c>
      <c r="D161" s="166">
        <v>8</v>
      </c>
      <c r="E161" s="166">
        <v>6</v>
      </c>
      <c r="F161" s="166">
        <v>16</v>
      </c>
      <c r="G161" s="166">
        <v>5</v>
      </c>
      <c r="H161" s="167">
        <f t="shared" si="22"/>
        <v>-0.6875</v>
      </c>
      <c r="I161" s="167">
        <f t="shared" si="23"/>
        <v>8.7566441037136928E-6</v>
      </c>
    </row>
    <row r="162" spans="2:9" x14ac:dyDescent="0.25">
      <c r="B162" s="170" t="s">
        <v>148</v>
      </c>
      <c r="C162" s="171">
        <f>C154-SUM(C155:C161)</f>
        <v>1229</v>
      </c>
      <c r="D162" s="171">
        <f>D154-SUM(D155:D161)</f>
        <v>1027</v>
      </c>
      <c r="E162" s="171">
        <f>E154-SUM(E155:E161)</f>
        <v>1247</v>
      </c>
      <c r="F162" s="171">
        <f>F154-SUM(F155:F161)</f>
        <v>1683</v>
      </c>
      <c r="G162" s="171">
        <f>G154-SUM(G155:G161)</f>
        <v>1670</v>
      </c>
      <c r="H162" s="172">
        <f t="shared" si="22"/>
        <v>-7.724301841948944E-3</v>
      </c>
      <c r="I162" s="172">
        <f t="shared" si="23"/>
        <v>2.9247191306403732E-3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35EA8-3830-4AAC-9B48-E31DF0F49988}">
  <sheetPr>
    <tabColor rgb="FFFFC000"/>
    <pageSetUpPr fitToPage="1"/>
  </sheetPr>
  <dimension ref="A1:X16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277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4" t="s">
        <v>274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4" t="s">
        <v>274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50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3332064</v>
      </c>
      <c r="D9" s="178">
        <v>1300031</v>
      </c>
      <c r="E9" s="178">
        <v>1044177</v>
      </c>
      <c r="F9" s="178">
        <v>3176278</v>
      </c>
      <c r="G9" s="178">
        <v>3517689</v>
      </c>
      <c r="H9" s="178">
        <v>3757177</v>
      </c>
      <c r="I9" s="178">
        <v>3733324</v>
      </c>
      <c r="J9" s="179">
        <f>IFERROR(I9/H9-1,"-")</f>
        <v>-6.3486495312837787E-3</v>
      </c>
      <c r="K9" s="178">
        <f t="shared" ref="K9:K21" si="0">I9-H9</f>
        <v>-23853</v>
      </c>
      <c r="L9" s="179">
        <f t="shared" ref="L9:L21" si="1">I9/I$9</f>
        <v>1</v>
      </c>
      <c r="O9" s="158" t="s">
        <v>71</v>
      </c>
      <c r="P9" s="178">
        <v>36764</v>
      </c>
      <c r="Q9" s="178">
        <v>30447</v>
      </c>
      <c r="R9" s="178">
        <v>125631</v>
      </c>
      <c r="S9" s="178">
        <v>141231</v>
      </c>
      <c r="T9" s="178">
        <v>184286</v>
      </c>
      <c r="U9" s="178">
        <v>148140</v>
      </c>
      <c r="V9" s="179">
        <f>IFERROR(U9/T9-1,"-")</f>
        <v>-0.19614078117708345</v>
      </c>
      <c r="W9" s="178">
        <f>U9-T9</f>
        <v>-36146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737923</v>
      </c>
      <c r="D10" s="162">
        <v>293310</v>
      </c>
      <c r="E10" s="162">
        <v>511350</v>
      </c>
      <c r="F10" s="162">
        <v>714070</v>
      </c>
      <c r="G10" s="162">
        <v>739170</v>
      </c>
      <c r="H10" s="162">
        <v>742790</v>
      </c>
      <c r="I10" s="162">
        <v>749472</v>
      </c>
      <c r="J10" s="180">
        <f>IFERROR(I10/H10-1,"-")</f>
        <v>8.9958130831055971E-3</v>
      </c>
      <c r="K10" s="161">
        <f t="shared" si="0"/>
        <v>6682</v>
      </c>
      <c r="L10" s="163">
        <f t="shared" si="1"/>
        <v>0.2007519304512547</v>
      </c>
      <c r="O10" s="161" t="s">
        <v>100</v>
      </c>
      <c r="P10" s="162">
        <v>12916</v>
      </c>
      <c r="Q10" s="162">
        <v>15915</v>
      </c>
      <c r="R10" s="162">
        <v>30514</v>
      </c>
      <c r="S10" s="162">
        <v>33368</v>
      </c>
      <c r="T10" s="162">
        <v>46386</v>
      </c>
      <c r="U10" s="162">
        <v>33904</v>
      </c>
      <c r="V10" s="180">
        <f>IFERROR(U10/T10-1,"-")</f>
        <v>-0.26908981158108047</v>
      </c>
      <c r="W10" s="161">
        <f t="shared" ref="W10:W20" si="3">U10-T10</f>
        <v>-12482</v>
      </c>
      <c r="X10" s="163">
        <f t="shared" si="2"/>
        <v>0.22886458755231537</v>
      </c>
    </row>
    <row r="11" spans="1:24" x14ac:dyDescent="0.25">
      <c r="A11" s="164" t="s">
        <v>106</v>
      </c>
      <c r="B11" s="165" t="s">
        <v>106</v>
      </c>
      <c r="C11" s="166">
        <v>293500</v>
      </c>
      <c r="D11" s="166">
        <v>121634</v>
      </c>
      <c r="E11" s="166">
        <v>282475</v>
      </c>
      <c r="F11" s="166">
        <v>306545</v>
      </c>
      <c r="G11" s="166">
        <v>306113</v>
      </c>
      <c r="H11" s="166">
        <v>299134</v>
      </c>
      <c r="I11" s="166">
        <v>290539</v>
      </c>
      <c r="J11" s="181">
        <f>IFERROR(I11/H11-1,"-")</f>
        <v>-2.8732942427139641E-2</v>
      </c>
      <c r="K11" s="165">
        <f t="shared" si="0"/>
        <v>-8595</v>
      </c>
      <c r="L11" s="167">
        <f t="shared" si="1"/>
        <v>7.78231409864239E-2</v>
      </c>
      <c r="O11" s="165" t="s">
        <v>106</v>
      </c>
      <c r="P11" s="166">
        <v>4586</v>
      </c>
      <c r="Q11" s="166">
        <v>14432</v>
      </c>
      <c r="R11" s="166">
        <v>23942</v>
      </c>
      <c r="S11" s="166">
        <v>22651</v>
      </c>
      <c r="T11" s="166">
        <v>27462</v>
      </c>
      <c r="U11" s="166">
        <v>11737</v>
      </c>
      <c r="V11" s="181">
        <f>IFERROR(U11/T11-1,"-")</f>
        <v>-0.57260942393125047</v>
      </c>
      <c r="W11" s="165">
        <f t="shared" si="3"/>
        <v>-15725</v>
      </c>
      <c r="X11" s="167">
        <f t="shared" si="2"/>
        <v>7.9229107600918044E-2</v>
      </c>
    </row>
    <row r="12" spans="1:24" x14ac:dyDescent="0.25">
      <c r="A12" s="164" t="s">
        <v>103</v>
      </c>
      <c r="B12" s="165" t="s">
        <v>103</v>
      </c>
      <c r="C12" s="166">
        <v>444423</v>
      </c>
      <c r="D12" s="166">
        <v>171676</v>
      </c>
      <c r="E12" s="166">
        <v>228875</v>
      </c>
      <c r="F12" s="166">
        <v>407525</v>
      </c>
      <c r="G12" s="166">
        <v>433057</v>
      </c>
      <c r="H12" s="166">
        <v>443656</v>
      </c>
      <c r="I12" s="166">
        <v>458933</v>
      </c>
      <c r="J12" s="181">
        <f>IFERROR(I12/H12-1,"-")</f>
        <v>3.4434336512974006E-2</v>
      </c>
      <c r="K12" s="165">
        <f t="shared" si="0"/>
        <v>15277</v>
      </c>
      <c r="L12" s="167">
        <f t="shared" si="1"/>
        <v>0.12292878946483081</v>
      </c>
      <c r="O12" s="165" t="s">
        <v>103</v>
      </c>
      <c r="P12" s="166">
        <v>8330</v>
      </c>
      <c r="Q12" s="166">
        <v>1483</v>
      </c>
      <c r="R12" s="166">
        <v>6572</v>
      </c>
      <c r="S12" s="166">
        <v>10717</v>
      </c>
      <c r="T12" s="166">
        <v>18924</v>
      </c>
      <c r="U12" s="166">
        <v>22167</v>
      </c>
      <c r="V12" s="181">
        <f>IFERROR(U12/T12-1,"-")</f>
        <v>0.17136968928344953</v>
      </c>
      <c r="W12" s="165">
        <f t="shared" si="3"/>
        <v>3243</v>
      </c>
      <c r="X12" s="167">
        <f t="shared" si="2"/>
        <v>0.14963547995139734</v>
      </c>
    </row>
    <row r="13" spans="1:24" x14ac:dyDescent="0.25">
      <c r="A13" s="1"/>
      <c r="B13" s="161" t="s">
        <v>110</v>
      </c>
      <c r="C13" s="162">
        <v>2594141</v>
      </c>
      <c r="D13" s="162">
        <v>1006721</v>
      </c>
      <c r="E13" s="162">
        <v>532827</v>
      </c>
      <c r="F13" s="162">
        <v>2462208</v>
      </c>
      <c r="G13" s="162">
        <v>2778519</v>
      </c>
      <c r="H13" s="162">
        <v>3014387</v>
      </c>
      <c r="I13" s="162">
        <v>2983852</v>
      </c>
      <c r="J13" s="180">
        <f>IFERROR(I13/H13-1,"-")</f>
        <v>-1.0129754407778413E-2</v>
      </c>
      <c r="K13" s="161">
        <f t="shared" si="0"/>
        <v>-30535</v>
      </c>
      <c r="L13" s="163">
        <f t="shared" si="1"/>
        <v>0.79924806954874528</v>
      </c>
      <c r="O13" s="161" t="s">
        <v>110</v>
      </c>
      <c r="P13" s="162">
        <v>23848</v>
      </c>
      <c r="Q13" s="162">
        <v>14532</v>
      </c>
      <c r="R13" s="162">
        <v>95117</v>
      </c>
      <c r="S13" s="162">
        <v>107863</v>
      </c>
      <c r="T13" s="162">
        <v>137900</v>
      </c>
      <c r="U13" s="162">
        <v>114236</v>
      </c>
      <c r="V13" s="180">
        <f>IFERROR(U13/T13-1,"-")</f>
        <v>-0.17160261058738213</v>
      </c>
      <c r="W13" s="161">
        <f t="shared" si="3"/>
        <v>-23664</v>
      </c>
      <c r="X13" s="163">
        <f t="shared" si="2"/>
        <v>0.77113541244768458</v>
      </c>
    </row>
    <row r="14" spans="1:24" s="58" customFormat="1" x14ac:dyDescent="0.25">
      <c r="B14" s="165" t="s">
        <v>113</v>
      </c>
      <c r="C14" s="166">
        <v>1198853</v>
      </c>
      <c r="D14" s="166">
        <v>394894</v>
      </c>
      <c r="E14" s="166">
        <v>81742</v>
      </c>
      <c r="F14" s="166">
        <v>1129683</v>
      </c>
      <c r="G14" s="166">
        <v>1299953</v>
      </c>
      <c r="H14" s="166">
        <v>1421592</v>
      </c>
      <c r="I14" s="166">
        <v>1417280</v>
      </c>
      <c r="J14" s="181">
        <f t="shared" ref="J14:J21" si="4">IFERROR(I14/H14-1,"-")</f>
        <v>-3.0332190952115923E-3</v>
      </c>
      <c r="K14" s="165">
        <f t="shared" si="0"/>
        <v>-4312</v>
      </c>
      <c r="L14" s="167">
        <f t="shared" si="1"/>
        <v>0.3796295205023727</v>
      </c>
      <c r="O14" s="165" t="s">
        <v>113</v>
      </c>
      <c r="P14" s="166">
        <v>9202</v>
      </c>
      <c r="Q14" s="166">
        <v>1497</v>
      </c>
      <c r="R14" s="166">
        <v>45339</v>
      </c>
      <c r="S14" s="166">
        <v>40154</v>
      </c>
      <c r="T14" s="166">
        <v>59318</v>
      </c>
      <c r="U14" s="166">
        <v>58793</v>
      </c>
      <c r="V14" s="181">
        <f t="shared" ref="V14:V21" si="5">IFERROR(U14/T14-1,"-")</f>
        <v>-8.8506018409252318E-3</v>
      </c>
      <c r="W14" s="165">
        <f t="shared" si="3"/>
        <v>-525</v>
      </c>
      <c r="X14" s="167">
        <f t="shared" si="2"/>
        <v>0.39687457810179561</v>
      </c>
    </row>
    <row r="15" spans="1:24" s="58" customFormat="1" x14ac:dyDescent="0.25">
      <c r="B15" s="165" t="s">
        <v>116</v>
      </c>
      <c r="C15" s="166">
        <v>336454</v>
      </c>
      <c r="D15" s="166">
        <v>131661</v>
      </c>
      <c r="E15" s="166">
        <v>77225</v>
      </c>
      <c r="F15" s="166">
        <v>248039</v>
      </c>
      <c r="G15" s="166">
        <v>282321</v>
      </c>
      <c r="H15" s="166">
        <v>296426</v>
      </c>
      <c r="I15" s="166">
        <v>290848</v>
      </c>
      <c r="J15" s="181">
        <f t="shared" si="4"/>
        <v>-1.8817512633844569E-2</v>
      </c>
      <c r="K15" s="165">
        <f t="shared" si="0"/>
        <v>-5578</v>
      </c>
      <c r="L15" s="167">
        <f t="shared" si="1"/>
        <v>7.7905909050486916E-2</v>
      </c>
      <c r="O15" s="165" t="s">
        <v>116</v>
      </c>
      <c r="P15" s="166">
        <v>3027</v>
      </c>
      <c r="Q15" s="166">
        <v>2209</v>
      </c>
      <c r="R15" s="166">
        <v>6894</v>
      </c>
      <c r="S15" s="166">
        <v>7744</v>
      </c>
      <c r="T15" s="166">
        <v>7964</v>
      </c>
      <c r="U15" s="166">
        <v>7984</v>
      </c>
      <c r="V15" s="181">
        <f t="shared" si="5"/>
        <v>2.5113008538422132E-3</v>
      </c>
      <c r="W15" s="165">
        <f t="shared" si="3"/>
        <v>20</v>
      </c>
      <c r="X15" s="167">
        <f t="shared" si="2"/>
        <v>5.389496422303227E-2</v>
      </c>
    </row>
    <row r="16" spans="1:24" x14ac:dyDescent="0.25">
      <c r="A16" s="1"/>
      <c r="B16" s="165" t="s">
        <v>119</v>
      </c>
      <c r="C16" s="166">
        <v>118533</v>
      </c>
      <c r="D16" s="166">
        <v>47290</v>
      </c>
      <c r="E16" s="166">
        <v>72727</v>
      </c>
      <c r="F16" s="166">
        <v>131306</v>
      </c>
      <c r="G16" s="166">
        <v>148559</v>
      </c>
      <c r="H16" s="166">
        <v>163277</v>
      </c>
      <c r="I16" s="166">
        <v>156562</v>
      </c>
      <c r="J16" s="181">
        <f t="shared" si="4"/>
        <v>-4.1126429319499946E-2</v>
      </c>
      <c r="K16" s="165">
        <f t="shared" si="0"/>
        <v>-6715</v>
      </c>
      <c r="L16" s="167">
        <f t="shared" si="1"/>
        <v>4.1936354840887105E-2</v>
      </c>
      <c r="O16" s="165" t="s">
        <v>119</v>
      </c>
      <c r="P16" s="166">
        <v>2945</v>
      </c>
      <c r="Q16" s="166">
        <v>2714</v>
      </c>
      <c r="R16" s="166">
        <v>11858</v>
      </c>
      <c r="S16" s="166">
        <v>12639</v>
      </c>
      <c r="T16" s="166">
        <v>15918</v>
      </c>
      <c r="U16" s="166">
        <v>8150</v>
      </c>
      <c r="V16" s="181">
        <f t="shared" si="5"/>
        <v>-0.48800100515140088</v>
      </c>
      <c r="W16" s="165">
        <f t="shared" si="3"/>
        <v>-7768</v>
      </c>
      <c r="X16" s="167">
        <f t="shared" si="2"/>
        <v>5.5015525853921964E-2</v>
      </c>
    </row>
    <row r="17" spans="1:24" x14ac:dyDescent="0.25">
      <c r="A17" s="1"/>
      <c r="B17" s="165" t="s">
        <v>126</v>
      </c>
      <c r="C17" s="166">
        <v>96922</v>
      </c>
      <c r="D17" s="166">
        <v>37707</v>
      </c>
      <c r="E17" s="166">
        <v>30171</v>
      </c>
      <c r="F17" s="166">
        <v>122976</v>
      </c>
      <c r="G17" s="166">
        <v>111167</v>
      </c>
      <c r="H17" s="166">
        <v>119284</v>
      </c>
      <c r="I17" s="166">
        <v>110234</v>
      </c>
      <c r="J17" s="181">
        <f t="shared" si="4"/>
        <v>-7.5869353811072737E-2</v>
      </c>
      <c r="K17" s="165">
        <f t="shared" si="0"/>
        <v>-9050</v>
      </c>
      <c r="L17" s="167">
        <f t="shared" si="1"/>
        <v>2.9527038103309543E-2</v>
      </c>
      <c r="O17" s="165" t="s">
        <v>126</v>
      </c>
      <c r="P17" s="166">
        <v>283</v>
      </c>
      <c r="Q17" s="166">
        <v>662</v>
      </c>
      <c r="R17" s="166">
        <v>2773</v>
      </c>
      <c r="S17" s="166">
        <v>3271</v>
      </c>
      <c r="T17" s="166">
        <v>5075</v>
      </c>
      <c r="U17" s="166">
        <v>4211</v>
      </c>
      <c r="V17" s="181">
        <f t="shared" si="5"/>
        <v>-0.17024630541871921</v>
      </c>
      <c r="W17" s="165">
        <f t="shared" si="3"/>
        <v>-864</v>
      </c>
      <c r="X17" s="167">
        <f t="shared" si="2"/>
        <v>2.8425813419738086E-2</v>
      </c>
    </row>
    <row r="18" spans="1:24" x14ac:dyDescent="0.25">
      <c r="A18" s="1"/>
      <c r="B18" s="165" t="s">
        <v>122</v>
      </c>
      <c r="C18" s="166">
        <v>91887</v>
      </c>
      <c r="D18" s="166">
        <v>42708</v>
      </c>
      <c r="E18" s="166">
        <v>34237</v>
      </c>
      <c r="F18" s="166">
        <v>99736</v>
      </c>
      <c r="G18" s="166">
        <v>101319</v>
      </c>
      <c r="H18" s="166">
        <v>107638</v>
      </c>
      <c r="I18" s="166">
        <v>97161</v>
      </c>
      <c r="J18" s="181">
        <f t="shared" si="4"/>
        <v>-9.7335513480369396E-2</v>
      </c>
      <c r="K18" s="165">
        <f t="shared" si="0"/>
        <v>-10477</v>
      </c>
      <c r="L18" s="167">
        <f t="shared" si="1"/>
        <v>2.602533292047516E-2</v>
      </c>
      <c r="O18" s="165" t="s">
        <v>122</v>
      </c>
      <c r="P18" s="166">
        <v>740</v>
      </c>
      <c r="Q18" s="166">
        <v>1185</v>
      </c>
      <c r="R18" s="166">
        <v>2648</v>
      </c>
      <c r="S18" s="166">
        <v>2460</v>
      </c>
      <c r="T18" s="166">
        <v>3387</v>
      </c>
      <c r="U18" s="166">
        <v>2348</v>
      </c>
      <c r="V18" s="181">
        <f t="shared" si="5"/>
        <v>-0.30676114555653966</v>
      </c>
      <c r="W18" s="165">
        <f t="shared" si="3"/>
        <v>-1039</v>
      </c>
      <c r="X18" s="167">
        <f t="shared" si="2"/>
        <v>1.5849871742945863E-2</v>
      </c>
    </row>
    <row r="19" spans="1:24" x14ac:dyDescent="0.25">
      <c r="A19" s="1"/>
      <c r="B19" s="165" t="s">
        <v>131</v>
      </c>
      <c r="C19" s="166">
        <v>51831</v>
      </c>
      <c r="D19" s="166">
        <v>30870</v>
      </c>
      <c r="E19" s="166">
        <v>2996</v>
      </c>
      <c r="F19" s="166">
        <v>38702</v>
      </c>
      <c r="G19" s="166">
        <v>45991</v>
      </c>
      <c r="H19" s="166">
        <v>42506</v>
      </c>
      <c r="I19" s="166">
        <v>41641</v>
      </c>
      <c r="J19" s="181">
        <f t="shared" si="4"/>
        <v>-2.035006822566221E-2</v>
      </c>
      <c r="K19" s="165">
        <f t="shared" si="0"/>
        <v>-865</v>
      </c>
      <c r="L19" s="167">
        <f t="shared" si="1"/>
        <v>1.1153867170382211E-2</v>
      </c>
      <c r="O19" s="165" t="s">
        <v>131</v>
      </c>
      <c r="P19" s="166">
        <v>833</v>
      </c>
      <c r="Q19" s="166">
        <v>2</v>
      </c>
      <c r="R19" s="166">
        <v>1453</v>
      </c>
      <c r="S19" s="166">
        <v>3944</v>
      </c>
      <c r="T19" s="166">
        <v>2835</v>
      </c>
      <c r="U19" s="166">
        <v>1809</v>
      </c>
      <c r="V19" s="181">
        <f t="shared" si="5"/>
        <v>-0.36190476190476195</v>
      </c>
      <c r="W19" s="165">
        <f t="shared" si="3"/>
        <v>-1026</v>
      </c>
      <c r="X19" s="167">
        <f t="shared" si="2"/>
        <v>1.2211421628189551E-2</v>
      </c>
    </row>
    <row r="20" spans="1:24" x14ac:dyDescent="0.25">
      <c r="A20" s="164" t="s">
        <v>147</v>
      </c>
      <c r="B20" s="165" t="s">
        <v>134</v>
      </c>
      <c r="C20" s="166">
        <v>64884</v>
      </c>
      <c r="D20" s="166">
        <v>44999</v>
      </c>
      <c r="E20" s="166">
        <v>3254</v>
      </c>
      <c r="F20" s="166">
        <v>29562</v>
      </c>
      <c r="G20" s="166">
        <v>42274</v>
      </c>
      <c r="H20" s="166">
        <v>44330</v>
      </c>
      <c r="I20" s="166">
        <v>36271</v>
      </c>
      <c r="J20" s="181">
        <f t="shared" si="4"/>
        <v>-0.18179562373110758</v>
      </c>
      <c r="K20" s="165">
        <f t="shared" si="0"/>
        <v>-8059</v>
      </c>
      <c r="L20" s="167">
        <f t="shared" si="1"/>
        <v>9.7154707172482212E-3</v>
      </c>
      <c r="O20" s="165" t="s">
        <v>134</v>
      </c>
      <c r="P20" s="166">
        <v>961</v>
      </c>
      <c r="Q20" s="166">
        <v>0</v>
      </c>
      <c r="R20" s="166">
        <v>496</v>
      </c>
      <c r="S20" s="166">
        <v>1097</v>
      </c>
      <c r="T20" s="166">
        <v>2071</v>
      </c>
      <c r="U20" s="166">
        <v>2368</v>
      </c>
      <c r="V20" s="181">
        <f t="shared" si="5"/>
        <v>0.14340898116851752</v>
      </c>
      <c r="W20" s="165">
        <f t="shared" si="3"/>
        <v>297</v>
      </c>
      <c r="X20" s="167">
        <f t="shared" si="2"/>
        <v>1.5984879168354258E-2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634777</v>
      </c>
      <c r="D21" s="171">
        <f t="shared" ref="D21:I21" si="7">D13-SUM(D14:D20)</f>
        <v>276592</v>
      </c>
      <c r="E21" s="171">
        <f t="shared" si="7"/>
        <v>230475</v>
      </c>
      <c r="F21" s="171">
        <f t="shared" si="7"/>
        <v>662204</v>
      </c>
      <c r="G21" s="171">
        <f t="shared" si="7"/>
        <v>746935</v>
      </c>
      <c r="H21" s="171">
        <f t="shared" si="7"/>
        <v>819334</v>
      </c>
      <c r="I21" s="171">
        <f t="shared" si="7"/>
        <v>833855</v>
      </c>
      <c r="J21" s="182">
        <f t="shared" si="4"/>
        <v>1.7722931063522296E-2</v>
      </c>
      <c r="K21" s="170">
        <f t="shared" si="0"/>
        <v>14521</v>
      </c>
      <c r="L21" s="172">
        <f t="shared" si="1"/>
        <v>0.22335457624358346</v>
      </c>
      <c r="O21" s="170" t="s">
        <v>148</v>
      </c>
      <c r="P21" s="171">
        <f t="shared" ref="P21:U21" si="8">P13-SUM(P14:P20)</f>
        <v>5857</v>
      </c>
      <c r="Q21" s="171">
        <f t="shared" si="8"/>
        <v>6263</v>
      </c>
      <c r="R21" s="171">
        <f t="shared" si="8"/>
        <v>23656</v>
      </c>
      <c r="S21" s="171">
        <f t="shared" si="8"/>
        <v>36554</v>
      </c>
      <c r="T21" s="171">
        <f t="shared" si="8"/>
        <v>41332</v>
      </c>
      <c r="U21" s="171">
        <f t="shared" si="8"/>
        <v>28573</v>
      </c>
      <c r="V21" s="182">
        <f t="shared" si="5"/>
        <v>-0.30869544178844477</v>
      </c>
      <c r="W21" s="170">
        <f>U21-T21</f>
        <v>-12759</v>
      </c>
      <c r="X21" s="172">
        <f t="shared" si="2"/>
        <v>0.19287835830970704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1226877</v>
      </c>
      <c r="D23" s="178">
        <v>436637</v>
      </c>
      <c r="E23" s="178">
        <v>405168</v>
      </c>
      <c r="F23" s="178">
        <v>1186049</v>
      </c>
      <c r="G23" s="178">
        <v>1283674</v>
      </c>
      <c r="H23" s="178">
        <v>1339978</v>
      </c>
      <c r="I23" s="178">
        <v>1274116</v>
      </c>
      <c r="J23" s="179">
        <f>IFERROR(I23/H23-1,"-")</f>
        <v>-4.915155323445608E-2</v>
      </c>
      <c r="K23" s="178">
        <f>I23-H23</f>
        <v>-65862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162693</v>
      </c>
      <c r="D24" s="162">
        <v>54490</v>
      </c>
      <c r="E24" s="162">
        <v>182463</v>
      </c>
      <c r="F24" s="162">
        <v>154530</v>
      </c>
      <c r="G24" s="162">
        <v>133424</v>
      </c>
      <c r="H24" s="162">
        <v>118390</v>
      </c>
      <c r="I24" s="162">
        <v>107433</v>
      </c>
      <c r="J24" s="180">
        <f>IFERROR(I24/H24-1,"-")</f>
        <v>-9.2550046456626456E-2</v>
      </c>
      <c r="K24" s="161">
        <f t="shared" ref="K24:K34" si="9">I24-H24</f>
        <v>-10957</v>
      </c>
      <c r="L24" s="163">
        <f>I24/$I23</f>
        <v>8.4319638086328086E-2</v>
      </c>
    </row>
    <row r="25" spans="1:24" x14ac:dyDescent="0.25">
      <c r="A25" s="164" t="s">
        <v>106</v>
      </c>
      <c r="B25" s="165" t="s">
        <v>106</v>
      </c>
      <c r="C25" s="166">
        <v>83040</v>
      </c>
      <c r="D25" s="166">
        <v>28355</v>
      </c>
      <c r="E25" s="166">
        <v>98953</v>
      </c>
      <c r="F25" s="166">
        <v>66517</v>
      </c>
      <c r="G25" s="166">
        <v>56859</v>
      </c>
      <c r="H25" s="166">
        <v>45424</v>
      </c>
      <c r="I25" s="166">
        <v>49288</v>
      </c>
      <c r="J25" s="181">
        <f>IFERROR(I25/H25-1,"-")</f>
        <v>8.5065163790067011E-2</v>
      </c>
      <c r="K25" s="165">
        <f t="shared" si="9"/>
        <v>3864</v>
      </c>
      <c r="L25" s="167">
        <f>I25/$I23</f>
        <v>3.8684075861224569E-2</v>
      </c>
    </row>
    <row r="26" spans="1:24" x14ac:dyDescent="0.25">
      <c r="A26" s="164" t="s">
        <v>103</v>
      </c>
      <c r="B26" s="165" t="s">
        <v>103</v>
      </c>
      <c r="C26" s="166">
        <v>79653</v>
      </c>
      <c r="D26" s="166">
        <v>26135</v>
      </c>
      <c r="E26" s="166">
        <v>83510</v>
      </c>
      <c r="F26" s="166">
        <v>88013</v>
      </c>
      <c r="G26" s="166">
        <v>76565</v>
      </c>
      <c r="H26" s="166">
        <v>72966</v>
      </c>
      <c r="I26" s="166">
        <v>58145</v>
      </c>
      <c r="J26" s="181">
        <f>IFERROR(I26/H26-1,"-")</f>
        <v>-0.20312200202834196</v>
      </c>
      <c r="K26" s="165">
        <f t="shared" si="9"/>
        <v>-14821</v>
      </c>
      <c r="L26" s="167">
        <f>I26/$I23</f>
        <v>4.5635562225103524E-2</v>
      </c>
    </row>
    <row r="27" spans="1:24" x14ac:dyDescent="0.25">
      <c r="A27" s="1"/>
      <c r="B27" s="161" t="s">
        <v>110</v>
      </c>
      <c r="C27" s="162">
        <v>1064184</v>
      </c>
      <c r="D27" s="162">
        <v>382147</v>
      </c>
      <c r="E27" s="162">
        <v>222705</v>
      </c>
      <c r="F27" s="162">
        <v>1031519</v>
      </c>
      <c r="G27" s="162">
        <v>1150250</v>
      </c>
      <c r="H27" s="162">
        <v>1221588</v>
      </c>
      <c r="I27" s="162">
        <v>1166683</v>
      </c>
      <c r="J27" s="180">
        <f>IFERROR(I27/H27-1,"-")</f>
        <v>-4.4945595405324834E-2</v>
      </c>
      <c r="K27" s="161">
        <f t="shared" si="9"/>
        <v>-54905</v>
      </c>
      <c r="L27" s="163">
        <f>I27/$I23</f>
        <v>0.91568036191367186</v>
      </c>
    </row>
    <row r="28" spans="1:24" s="58" customFormat="1" x14ac:dyDescent="0.25">
      <c r="B28" s="165" t="s">
        <v>113</v>
      </c>
      <c r="C28" s="166">
        <v>532292</v>
      </c>
      <c r="D28" s="166">
        <v>168772</v>
      </c>
      <c r="E28" s="166">
        <v>40565</v>
      </c>
      <c r="F28" s="166">
        <v>515984</v>
      </c>
      <c r="G28" s="166">
        <v>593014</v>
      </c>
      <c r="H28" s="166">
        <v>638078</v>
      </c>
      <c r="I28" s="166">
        <v>618336</v>
      </c>
      <c r="J28" s="181">
        <f t="shared" ref="J28:J35" si="10">IFERROR(I28/H28-1,"-")</f>
        <v>-3.0939791060027089E-2</v>
      </c>
      <c r="K28" s="165">
        <f t="shared" si="9"/>
        <v>-19742</v>
      </c>
      <c r="L28" s="167">
        <f>I28/$I23</f>
        <v>0.48530589051546325</v>
      </c>
    </row>
    <row r="29" spans="1:24" s="58" customFormat="1" x14ac:dyDescent="0.25">
      <c r="B29" s="165" t="s">
        <v>116</v>
      </c>
      <c r="C29" s="166">
        <v>138225</v>
      </c>
      <c r="D29" s="166">
        <v>48561</v>
      </c>
      <c r="E29" s="166">
        <v>38215</v>
      </c>
      <c r="F29" s="166">
        <v>111417</v>
      </c>
      <c r="G29" s="166">
        <v>121062</v>
      </c>
      <c r="H29" s="166">
        <v>123066</v>
      </c>
      <c r="I29" s="166">
        <v>114340</v>
      </c>
      <c r="J29" s="181">
        <f t="shared" si="10"/>
        <v>-7.0905042822550501E-2</v>
      </c>
      <c r="K29" s="165">
        <f t="shared" si="9"/>
        <v>-8726</v>
      </c>
      <c r="L29" s="167">
        <f>I29/$I23</f>
        <v>8.9740651557628975E-2</v>
      </c>
    </row>
    <row r="30" spans="1:24" x14ac:dyDescent="0.25">
      <c r="A30" s="1"/>
      <c r="B30" s="165" t="s">
        <v>119</v>
      </c>
      <c r="C30" s="166">
        <v>37682</v>
      </c>
      <c r="D30" s="166">
        <v>16222</v>
      </c>
      <c r="E30" s="166">
        <v>25837</v>
      </c>
      <c r="F30" s="166">
        <v>43393</v>
      </c>
      <c r="G30" s="166">
        <v>45393</v>
      </c>
      <c r="H30" s="166">
        <v>43724</v>
      </c>
      <c r="I30" s="166">
        <v>37073</v>
      </c>
      <c r="J30" s="181">
        <f t="shared" si="10"/>
        <v>-0.1521132558777788</v>
      </c>
      <c r="K30" s="165">
        <f t="shared" si="9"/>
        <v>-6651</v>
      </c>
      <c r="L30" s="167">
        <f>I30/$I23</f>
        <v>2.9097036690536811E-2</v>
      </c>
    </row>
    <row r="31" spans="1:24" x14ac:dyDescent="0.25">
      <c r="A31" s="1"/>
      <c r="B31" s="165" t="s">
        <v>126</v>
      </c>
      <c r="C31" s="166">
        <v>42477</v>
      </c>
      <c r="D31" s="166">
        <v>16034</v>
      </c>
      <c r="E31" s="166">
        <v>14150</v>
      </c>
      <c r="F31" s="166">
        <v>55925</v>
      </c>
      <c r="G31" s="166">
        <v>49305</v>
      </c>
      <c r="H31" s="166">
        <v>49710</v>
      </c>
      <c r="I31" s="166">
        <v>45847</v>
      </c>
      <c r="J31" s="181">
        <f t="shared" si="10"/>
        <v>-7.7710722188694459E-2</v>
      </c>
      <c r="K31" s="165">
        <f t="shared" si="9"/>
        <v>-3863</v>
      </c>
      <c r="L31" s="167">
        <f>I31/$I23</f>
        <v>3.5983379849244497E-2</v>
      </c>
    </row>
    <row r="32" spans="1:24" x14ac:dyDescent="0.25">
      <c r="A32" s="1"/>
      <c r="B32" s="165" t="s">
        <v>122</v>
      </c>
      <c r="C32" s="166">
        <v>49182</v>
      </c>
      <c r="D32" s="166">
        <v>20586</v>
      </c>
      <c r="E32" s="166">
        <v>19216</v>
      </c>
      <c r="F32" s="166">
        <v>57768</v>
      </c>
      <c r="G32" s="166">
        <v>54139</v>
      </c>
      <c r="H32" s="166">
        <v>55895</v>
      </c>
      <c r="I32" s="166">
        <v>51243</v>
      </c>
      <c r="J32" s="181">
        <f t="shared" si="10"/>
        <v>-8.3227480096609741E-2</v>
      </c>
      <c r="K32" s="165">
        <f t="shared" si="9"/>
        <v>-4652</v>
      </c>
      <c r="L32" s="167">
        <f>I32/$I23</f>
        <v>4.0218473043270787E-2</v>
      </c>
    </row>
    <row r="33" spans="1:12" x14ac:dyDescent="0.25">
      <c r="A33" s="1"/>
      <c r="B33" s="165" t="s">
        <v>131</v>
      </c>
      <c r="C33" s="166">
        <v>22296</v>
      </c>
      <c r="D33" s="166">
        <v>12515</v>
      </c>
      <c r="E33" s="166">
        <v>514</v>
      </c>
      <c r="F33" s="166">
        <v>14561</v>
      </c>
      <c r="G33" s="166">
        <v>16691</v>
      </c>
      <c r="H33" s="166">
        <v>16079</v>
      </c>
      <c r="I33" s="166">
        <v>14648</v>
      </c>
      <c r="J33" s="181">
        <f t="shared" si="10"/>
        <v>-8.899807201940424E-2</v>
      </c>
      <c r="K33" s="165">
        <f t="shared" si="9"/>
        <v>-1431</v>
      </c>
      <c r="L33" s="167">
        <f>I33/$I23</f>
        <v>1.1496598425889008E-2</v>
      </c>
    </row>
    <row r="34" spans="1:12" x14ac:dyDescent="0.25">
      <c r="A34" s="164" t="s">
        <v>147</v>
      </c>
      <c r="B34" s="165" t="s">
        <v>134</v>
      </c>
      <c r="C34" s="166">
        <v>20835</v>
      </c>
      <c r="D34" s="166">
        <v>14223</v>
      </c>
      <c r="E34" s="166">
        <v>499</v>
      </c>
      <c r="F34" s="166">
        <v>9053</v>
      </c>
      <c r="G34" s="166">
        <v>14974</v>
      </c>
      <c r="H34" s="166">
        <v>14904</v>
      </c>
      <c r="I34" s="166">
        <v>11994</v>
      </c>
      <c r="J34" s="181">
        <f t="shared" si="10"/>
        <v>-0.19524959742351045</v>
      </c>
      <c r="K34" s="165">
        <f t="shared" si="9"/>
        <v>-2910</v>
      </c>
      <c r="L34" s="167">
        <f>I34/$I23</f>
        <v>9.4135855761955742E-3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221195</v>
      </c>
      <c r="D35" s="171">
        <f t="shared" si="11"/>
        <v>85234</v>
      </c>
      <c r="E35" s="171">
        <f t="shared" si="11"/>
        <v>83709</v>
      </c>
      <c r="F35" s="171">
        <f t="shared" si="11"/>
        <v>223418</v>
      </c>
      <c r="G35" s="171">
        <f t="shared" si="11"/>
        <v>255672</v>
      </c>
      <c r="H35" s="171">
        <f t="shared" si="11"/>
        <v>280132</v>
      </c>
      <c r="I35" s="171">
        <f t="shared" si="11"/>
        <v>273202</v>
      </c>
      <c r="J35" s="182">
        <f t="shared" si="10"/>
        <v>-2.4738337640826447E-2</v>
      </c>
      <c r="K35" s="170">
        <f>I35-H35</f>
        <v>-6930</v>
      </c>
      <c r="L35" s="172">
        <f>I35/$I23</f>
        <v>0.214424746255443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901681</v>
      </c>
      <c r="D37" s="178">
        <v>309553</v>
      </c>
      <c r="E37" s="178">
        <v>179049</v>
      </c>
      <c r="F37" s="178">
        <v>832353</v>
      </c>
      <c r="G37" s="178">
        <v>893629</v>
      </c>
      <c r="H37" s="178">
        <v>948839</v>
      </c>
      <c r="I37" s="178">
        <v>974844</v>
      </c>
      <c r="J37" s="179">
        <f>IFERROR(I37/H37-1,"-")</f>
        <v>2.7407178667824494E-2</v>
      </c>
      <c r="K37" s="178">
        <f>I37-H37</f>
        <v>26005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93310</v>
      </c>
      <c r="D38" s="162">
        <v>28848</v>
      </c>
      <c r="E38" s="162">
        <v>53955</v>
      </c>
      <c r="F38" s="162">
        <v>90762</v>
      </c>
      <c r="G38" s="162">
        <v>84855</v>
      </c>
      <c r="H38" s="162">
        <v>81653</v>
      </c>
      <c r="I38" s="162">
        <v>82570</v>
      </c>
      <c r="J38" s="180">
        <f>IFERROR(I38/H38-1,"-")</f>
        <v>1.1230450810135517E-2</v>
      </c>
      <c r="K38" s="161">
        <f t="shared" ref="K38:K48" si="12">I38-H38</f>
        <v>917</v>
      </c>
      <c r="L38" s="163">
        <f>I38/$I37</f>
        <v>8.4700731604236162E-2</v>
      </c>
    </row>
    <row r="39" spans="1:12" x14ac:dyDescent="0.25">
      <c r="A39" s="164" t="s">
        <v>106</v>
      </c>
      <c r="B39" s="165" t="s">
        <v>106</v>
      </c>
      <c r="C39" s="166">
        <v>38118</v>
      </c>
      <c r="D39" s="166">
        <v>12515</v>
      </c>
      <c r="E39" s="166">
        <v>33172</v>
      </c>
      <c r="F39" s="166">
        <v>37823</v>
      </c>
      <c r="G39" s="166">
        <v>37633</v>
      </c>
      <c r="H39" s="166">
        <v>37343</v>
      </c>
      <c r="I39" s="166">
        <v>35807</v>
      </c>
      <c r="J39" s="181">
        <f>IFERROR(I39/H39-1,"-")</f>
        <v>-4.1132206839300522E-2</v>
      </c>
      <c r="K39" s="165">
        <f t="shared" si="12"/>
        <v>-1536</v>
      </c>
      <c r="L39" s="167">
        <f>I39/$I37</f>
        <v>3.6731005165954761E-2</v>
      </c>
    </row>
    <row r="40" spans="1:12" x14ac:dyDescent="0.25">
      <c r="A40" s="164" t="s">
        <v>103</v>
      </c>
      <c r="B40" s="165" t="s">
        <v>103</v>
      </c>
      <c r="C40" s="166">
        <v>55192</v>
      </c>
      <c r="D40" s="166">
        <v>16333</v>
      </c>
      <c r="E40" s="166">
        <v>20783</v>
      </c>
      <c r="F40" s="166">
        <v>52939</v>
      </c>
      <c r="G40" s="166">
        <v>47222</v>
      </c>
      <c r="H40" s="166">
        <v>44310</v>
      </c>
      <c r="I40" s="166">
        <v>46763</v>
      </c>
      <c r="J40" s="181">
        <f>IFERROR(I40/H40-1,"-")</f>
        <v>5.5359963890769581E-2</v>
      </c>
      <c r="K40" s="165">
        <f t="shared" si="12"/>
        <v>2453</v>
      </c>
      <c r="L40" s="167">
        <f>I40/$I37</f>
        <v>4.7969726438281408E-2</v>
      </c>
    </row>
    <row r="41" spans="1:12" x14ac:dyDescent="0.25">
      <c r="A41" s="1"/>
      <c r="B41" s="161" t="s">
        <v>110</v>
      </c>
      <c r="C41" s="162">
        <v>808371</v>
      </c>
      <c r="D41" s="162">
        <v>280705</v>
      </c>
      <c r="E41" s="162">
        <v>125094</v>
      </c>
      <c r="F41" s="162">
        <v>741591</v>
      </c>
      <c r="G41" s="162">
        <v>808774</v>
      </c>
      <c r="H41" s="162">
        <v>867186</v>
      </c>
      <c r="I41" s="162">
        <v>892274</v>
      </c>
      <c r="J41" s="180">
        <f>IFERROR(I41/H41-1,"-")</f>
        <v>2.8930356348003672E-2</v>
      </c>
      <c r="K41" s="161">
        <f t="shared" si="12"/>
        <v>25088</v>
      </c>
      <c r="L41" s="163">
        <f>I41/$I37</f>
        <v>0.91529926839576381</v>
      </c>
    </row>
    <row r="42" spans="1:12" s="58" customFormat="1" x14ac:dyDescent="0.25">
      <c r="B42" s="165" t="s">
        <v>113</v>
      </c>
      <c r="C42" s="166">
        <v>448768</v>
      </c>
      <c r="D42" s="166">
        <v>125872</v>
      </c>
      <c r="E42" s="166">
        <v>22155</v>
      </c>
      <c r="F42" s="166">
        <v>379148</v>
      </c>
      <c r="G42" s="166">
        <v>427158</v>
      </c>
      <c r="H42" s="166">
        <v>468715</v>
      </c>
      <c r="I42" s="166">
        <v>476808</v>
      </c>
      <c r="J42" s="181">
        <f t="shared" ref="J42:J49" si="13">IFERROR(I42/H42-1,"-")</f>
        <v>1.726635588790626E-2</v>
      </c>
      <c r="K42" s="165">
        <f t="shared" si="12"/>
        <v>8093</v>
      </c>
      <c r="L42" s="167">
        <f>I42/$I37</f>
        <v>0.48911210409050065</v>
      </c>
    </row>
    <row r="43" spans="1:12" s="58" customFormat="1" x14ac:dyDescent="0.25">
      <c r="B43" s="165" t="s">
        <v>116</v>
      </c>
      <c r="C43" s="166">
        <v>36245</v>
      </c>
      <c r="D43" s="166">
        <v>13810</v>
      </c>
      <c r="E43" s="166">
        <v>6753</v>
      </c>
      <c r="F43" s="166">
        <v>24740</v>
      </c>
      <c r="G43" s="166">
        <v>29472</v>
      </c>
      <c r="H43" s="166">
        <v>28792</v>
      </c>
      <c r="I43" s="166">
        <v>31519</v>
      </c>
      <c r="J43" s="181">
        <f t="shared" si="13"/>
        <v>9.471380939149765E-2</v>
      </c>
      <c r="K43" s="165">
        <f t="shared" si="12"/>
        <v>2727</v>
      </c>
      <c r="L43" s="167">
        <f>I43/$I37</f>
        <v>3.2332352663605665E-2</v>
      </c>
    </row>
    <row r="44" spans="1:12" x14ac:dyDescent="0.25">
      <c r="A44" s="1"/>
      <c r="B44" s="165" t="s">
        <v>119</v>
      </c>
      <c r="C44" s="166">
        <v>17248</v>
      </c>
      <c r="D44" s="166">
        <v>7140</v>
      </c>
      <c r="E44" s="166">
        <v>11497</v>
      </c>
      <c r="F44" s="166">
        <v>18361</v>
      </c>
      <c r="G44" s="166">
        <v>20222</v>
      </c>
      <c r="H44" s="166">
        <v>20608</v>
      </c>
      <c r="I44" s="166">
        <v>22298</v>
      </c>
      <c r="J44" s="181">
        <f t="shared" si="13"/>
        <v>8.2006987577639689E-2</v>
      </c>
      <c r="K44" s="165">
        <f t="shared" si="12"/>
        <v>1690</v>
      </c>
      <c r="L44" s="167">
        <f>I44/$I37</f>
        <v>2.2873403334277075E-2</v>
      </c>
    </row>
    <row r="45" spans="1:12" x14ac:dyDescent="0.25">
      <c r="A45" s="1"/>
      <c r="B45" s="165" t="s">
        <v>126</v>
      </c>
      <c r="C45" s="166">
        <v>38706</v>
      </c>
      <c r="D45" s="166">
        <v>12628</v>
      </c>
      <c r="E45" s="166">
        <v>10092</v>
      </c>
      <c r="F45" s="166">
        <v>41440</v>
      </c>
      <c r="G45" s="166">
        <v>37225</v>
      </c>
      <c r="H45" s="166">
        <v>39814</v>
      </c>
      <c r="I45" s="166">
        <v>36519</v>
      </c>
      <c r="J45" s="181">
        <f t="shared" si="13"/>
        <v>-8.2759833224493873E-2</v>
      </c>
      <c r="K45" s="165">
        <f t="shared" si="12"/>
        <v>-3295</v>
      </c>
      <c r="L45" s="167">
        <f>I45/$I37</f>
        <v>3.7461378435934362E-2</v>
      </c>
    </row>
    <row r="46" spans="1:12" x14ac:dyDescent="0.25">
      <c r="A46" s="1"/>
      <c r="B46" s="165" t="s">
        <v>122</v>
      </c>
      <c r="C46" s="166">
        <v>26967</v>
      </c>
      <c r="D46" s="166">
        <v>11473</v>
      </c>
      <c r="E46" s="166">
        <v>7019</v>
      </c>
      <c r="F46" s="166">
        <v>24930</v>
      </c>
      <c r="G46" s="166">
        <v>29039</v>
      </c>
      <c r="H46" s="166">
        <v>30722</v>
      </c>
      <c r="I46" s="166">
        <v>26755</v>
      </c>
      <c r="J46" s="181">
        <f t="shared" si="13"/>
        <v>-0.12912570796172129</v>
      </c>
      <c r="K46" s="165">
        <f t="shared" si="12"/>
        <v>-3967</v>
      </c>
      <c r="L46" s="167">
        <f>I46/$I37</f>
        <v>2.7445416907730877E-2</v>
      </c>
    </row>
    <row r="47" spans="1:12" x14ac:dyDescent="0.25">
      <c r="A47" s="1"/>
      <c r="B47" s="165" t="s">
        <v>131</v>
      </c>
      <c r="C47" s="166">
        <v>18744</v>
      </c>
      <c r="D47" s="166">
        <v>10402</v>
      </c>
      <c r="E47" s="166">
        <v>1810</v>
      </c>
      <c r="F47" s="166">
        <v>14704</v>
      </c>
      <c r="G47" s="166">
        <v>15659</v>
      </c>
      <c r="H47" s="166">
        <v>14598</v>
      </c>
      <c r="I47" s="166">
        <v>15314</v>
      </c>
      <c r="J47" s="181">
        <f t="shared" si="13"/>
        <v>4.9047814769146436E-2</v>
      </c>
      <c r="K47" s="165">
        <f t="shared" si="12"/>
        <v>716</v>
      </c>
      <c r="L47" s="167">
        <f>I47/$I37</f>
        <v>1.5709180135488346E-2</v>
      </c>
    </row>
    <row r="48" spans="1:12" x14ac:dyDescent="0.25">
      <c r="A48" s="164" t="s">
        <v>147</v>
      </c>
      <c r="B48" s="165" t="s">
        <v>134</v>
      </c>
      <c r="C48" s="166">
        <v>26547</v>
      </c>
      <c r="D48" s="166">
        <v>17415</v>
      </c>
      <c r="E48" s="166">
        <v>1843</v>
      </c>
      <c r="F48" s="166">
        <v>12762</v>
      </c>
      <c r="G48" s="166">
        <v>15489</v>
      </c>
      <c r="H48" s="166">
        <v>16119</v>
      </c>
      <c r="I48" s="166">
        <v>13134</v>
      </c>
      <c r="J48" s="181">
        <f t="shared" si="13"/>
        <v>-0.18518518518518523</v>
      </c>
      <c r="K48" s="165">
        <f t="shared" si="12"/>
        <v>-2985</v>
      </c>
      <c r="L48" s="167">
        <f>I48/$I37</f>
        <v>1.3472924898753031E-2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195146</v>
      </c>
      <c r="D49" s="171">
        <f t="shared" si="14"/>
        <v>81965</v>
      </c>
      <c r="E49" s="171">
        <f t="shared" si="14"/>
        <v>63925</v>
      </c>
      <c r="F49" s="171">
        <f t="shared" si="14"/>
        <v>225506</v>
      </c>
      <c r="G49" s="171">
        <f t="shared" si="14"/>
        <v>234510</v>
      </c>
      <c r="H49" s="171">
        <f t="shared" si="14"/>
        <v>247818</v>
      </c>
      <c r="I49" s="171">
        <f t="shared" si="14"/>
        <v>269927</v>
      </c>
      <c r="J49" s="182">
        <f t="shared" si="13"/>
        <v>8.9214665601368814E-2</v>
      </c>
      <c r="K49" s="170">
        <f>I49-H49</f>
        <v>22109</v>
      </c>
      <c r="L49" s="172">
        <f>I49/$I37</f>
        <v>0.27689250792947384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30620</v>
      </c>
      <c r="D51" s="178">
        <v>11827</v>
      </c>
      <c r="E51" s="178">
        <v>9335</v>
      </c>
      <c r="F51" s="178">
        <v>22990</v>
      </c>
      <c r="G51" s="178">
        <v>33726</v>
      </c>
      <c r="H51" s="178">
        <v>29490</v>
      </c>
      <c r="I51" s="178">
        <v>28576</v>
      </c>
      <c r="J51" s="179">
        <f>IFERROR(I51/H51-1,"-")</f>
        <v>-3.0993557138012884E-2</v>
      </c>
      <c r="K51" s="178">
        <f>I51-H51</f>
        <v>-914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7452</v>
      </c>
      <c r="D52" s="162">
        <v>2040</v>
      </c>
      <c r="E52" s="162">
        <v>3332</v>
      </c>
      <c r="F52" s="162">
        <v>3754</v>
      </c>
      <c r="G52" s="162">
        <v>14748</v>
      </c>
      <c r="H52" s="162">
        <v>7888</v>
      </c>
      <c r="I52" s="162">
        <v>5806</v>
      </c>
      <c r="J52" s="180">
        <f>IFERROR(I52/H52-1,"-")</f>
        <v>-0.26394523326572006</v>
      </c>
      <c r="K52" s="161">
        <f t="shared" ref="K52:K62" si="15">I52-H52</f>
        <v>-2082</v>
      </c>
      <c r="L52" s="163">
        <f>I52/$I51</f>
        <v>0.2031774916013438</v>
      </c>
    </row>
    <row r="53" spans="1:12" x14ac:dyDescent="0.25">
      <c r="A53" s="164" t="s">
        <v>106</v>
      </c>
      <c r="B53" s="165" t="s">
        <v>106</v>
      </c>
      <c r="C53" s="166">
        <v>4294</v>
      </c>
      <c r="D53" s="166">
        <v>1443</v>
      </c>
      <c r="E53" s="166">
        <v>1692</v>
      </c>
      <c r="F53" s="166">
        <v>1906</v>
      </c>
      <c r="G53" s="166">
        <v>10927</v>
      </c>
      <c r="H53" s="166">
        <v>5271</v>
      </c>
      <c r="I53" s="166">
        <v>3342</v>
      </c>
      <c r="J53" s="181">
        <f>IFERROR(I53/H53-1,"-")</f>
        <v>-0.36596471257825836</v>
      </c>
      <c r="K53" s="165">
        <f t="shared" si="15"/>
        <v>-1929</v>
      </c>
      <c r="L53" s="167">
        <f>I53/$I51</f>
        <v>0.11695128779395297</v>
      </c>
    </row>
    <row r="54" spans="1:12" x14ac:dyDescent="0.25">
      <c r="A54" s="164" t="s">
        <v>103</v>
      </c>
      <c r="B54" s="165" t="s">
        <v>103</v>
      </c>
      <c r="C54" s="166">
        <v>3158</v>
      </c>
      <c r="D54" s="166">
        <v>597</v>
      </c>
      <c r="E54" s="166">
        <v>1640</v>
      </c>
      <c r="F54" s="166">
        <v>1848</v>
      </c>
      <c r="G54" s="166">
        <v>3821</v>
      </c>
      <c r="H54" s="166">
        <v>2617</v>
      </c>
      <c r="I54" s="166">
        <v>2464</v>
      </c>
      <c r="J54" s="181">
        <f>IFERROR(I54/H54-1,"-")</f>
        <v>-5.846388995032481E-2</v>
      </c>
      <c r="K54" s="165">
        <f t="shared" si="15"/>
        <v>-153</v>
      </c>
      <c r="L54" s="167">
        <f>I54/$I51</f>
        <v>8.6226203807390822E-2</v>
      </c>
    </row>
    <row r="55" spans="1:12" x14ac:dyDescent="0.25">
      <c r="A55" s="1"/>
      <c r="B55" s="161" t="s">
        <v>110</v>
      </c>
      <c r="C55" s="162">
        <v>23168</v>
      </c>
      <c r="D55" s="162">
        <v>9787</v>
      </c>
      <c r="E55" s="162">
        <v>6003</v>
      </c>
      <c r="F55" s="162">
        <v>19236</v>
      </c>
      <c r="G55" s="162">
        <v>18978</v>
      </c>
      <c r="H55" s="162">
        <v>21602</v>
      </c>
      <c r="I55" s="162">
        <v>22770</v>
      </c>
      <c r="J55" s="180">
        <f>IFERROR(I55/H55-1,"-")</f>
        <v>5.4069067678918614E-2</v>
      </c>
      <c r="K55" s="161">
        <f t="shared" si="15"/>
        <v>1168</v>
      </c>
      <c r="L55" s="163">
        <f>I55/$I51</f>
        <v>0.7968225083986562</v>
      </c>
    </row>
    <row r="56" spans="1:12" s="58" customFormat="1" x14ac:dyDescent="0.25">
      <c r="B56" s="165" t="s">
        <v>113</v>
      </c>
      <c r="C56" s="166">
        <v>6989</v>
      </c>
      <c r="D56" s="166">
        <v>3086</v>
      </c>
      <c r="E56" s="166">
        <v>428</v>
      </c>
      <c r="F56" s="166">
        <v>6943</v>
      </c>
      <c r="G56" s="166">
        <v>6036</v>
      </c>
      <c r="H56" s="166">
        <v>7511</v>
      </c>
      <c r="I56" s="166">
        <v>8140</v>
      </c>
      <c r="J56" s="181">
        <f t="shared" ref="J56:J63" si="16">IFERROR(I56/H56-1,"-")</f>
        <v>8.3743842364532028E-2</v>
      </c>
      <c r="K56" s="165">
        <f t="shared" si="15"/>
        <v>629</v>
      </c>
      <c r="L56" s="167">
        <f>I56/$I51</f>
        <v>0.28485442329227323</v>
      </c>
    </row>
    <row r="57" spans="1:12" s="58" customFormat="1" x14ac:dyDescent="0.25">
      <c r="B57" s="165" t="s">
        <v>116</v>
      </c>
      <c r="C57" s="166">
        <v>5973</v>
      </c>
      <c r="D57" s="166">
        <v>2581</v>
      </c>
      <c r="E57" s="166">
        <v>2051</v>
      </c>
      <c r="F57" s="166">
        <v>4442</v>
      </c>
      <c r="G57" s="166">
        <v>3264</v>
      </c>
      <c r="H57" s="166">
        <v>4357</v>
      </c>
      <c r="I57" s="166">
        <v>4442</v>
      </c>
      <c r="J57" s="181">
        <f t="shared" si="16"/>
        <v>1.9508836355290438E-2</v>
      </c>
      <c r="K57" s="165">
        <f t="shared" si="15"/>
        <v>85</v>
      </c>
      <c r="L57" s="167">
        <f>I57/$I51</f>
        <v>0.15544512877939529</v>
      </c>
    </row>
    <row r="58" spans="1:12" x14ac:dyDescent="0.25">
      <c r="A58" s="1"/>
      <c r="B58" s="165" t="s">
        <v>119</v>
      </c>
      <c r="C58" s="166">
        <v>1729</v>
      </c>
      <c r="D58" s="166">
        <v>486</v>
      </c>
      <c r="E58" s="166">
        <v>941</v>
      </c>
      <c r="F58" s="166">
        <v>1534</v>
      </c>
      <c r="G58" s="166">
        <v>1967</v>
      </c>
      <c r="H58" s="166">
        <v>1540</v>
      </c>
      <c r="I58" s="166">
        <v>1691</v>
      </c>
      <c r="J58" s="181">
        <f t="shared" si="16"/>
        <v>9.8051948051947946E-2</v>
      </c>
      <c r="K58" s="165">
        <f t="shared" si="15"/>
        <v>151</v>
      </c>
      <c r="L58" s="167">
        <f>I58/$I51</f>
        <v>5.9175531914893616E-2</v>
      </c>
    </row>
    <row r="59" spans="1:12" x14ac:dyDescent="0.25">
      <c r="A59" s="1"/>
      <c r="B59" s="165" t="s">
        <v>126</v>
      </c>
      <c r="C59" s="166">
        <v>545</v>
      </c>
      <c r="D59" s="166">
        <v>246</v>
      </c>
      <c r="E59" s="166">
        <v>148</v>
      </c>
      <c r="F59" s="166">
        <v>565</v>
      </c>
      <c r="G59" s="166">
        <v>427</v>
      </c>
      <c r="H59" s="166">
        <v>698</v>
      </c>
      <c r="I59" s="166">
        <v>686</v>
      </c>
      <c r="J59" s="181">
        <f t="shared" si="16"/>
        <v>-1.7191977077363862E-2</v>
      </c>
      <c r="K59" s="165">
        <f t="shared" si="15"/>
        <v>-12</v>
      </c>
      <c r="L59" s="167">
        <f>I59/$I51</f>
        <v>2.400615901455767E-2</v>
      </c>
    </row>
    <row r="60" spans="1:12" x14ac:dyDescent="0.25">
      <c r="A60" s="1"/>
      <c r="B60" s="165" t="s">
        <v>122</v>
      </c>
      <c r="C60" s="166">
        <v>531</v>
      </c>
      <c r="D60" s="166">
        <v>207</v>
      </c>
      <c r="E60" s="166">
        <v>202</v>
      </c>
      <c r="F60" s="166">
        <v>492</v>
      </c>
      <c r="G60" s="166">
        <v>464</v>
      </c>
      <c r="H60" s="166">
        <v>468</v>
      </c>
      <c r="I60" s="166">
        <v>580</v>
      </c>
      <c r="J60" s="181">
        <f t="shared" si="16"/>
        <v>0.23931623931623935</v>
      </c>
      <c r="K60" s="165">
        <f t="shared" si="15"/>
        <v>112</v>
      </c>
      <c r="L60" s="167">
        <f>I60/$I51</f>
        <v>2.0296752519596863E-2</v>
      </c>
    </row>
    <row r="61" spans="1:12" x14ac:dyDescent="0.25">
      <c r="A61" s="1"/>
      <c r="B61" s="165" t="s">
        <v>131</v>
      </c>
      <c r="C61" s="166">
        <v>190</v>
      </c>
      <c r="D61" s="166">
        <v>136</v>
      </c>
      <c r="E61" s="166">
        <v>42</v>
      </c>
      <c r="F61" s="166">
        <v>67</v>
      </c>
      <c r="G61" s="166">
        <v>161</v>
      </c>
      <c r="H61" s="166">
        <v>101</v>
      </c>
      <c r="I61" s="166">
        <v>176</v>
      </c>
      <c r="J61" s="181">
        <f t="shared" si="16"/>
        <v>0.74257425742574257</v>
      </c>
      <c r="K61" s="165">
        <f t="shared" si="15"/>
        <v>75</v>
      </c>
      <c r="L61" s="167">
        <f>I61/$I51</f>
        <v>6.1590145576707724E-3</v>
      </c>
    </row>
    <row r="62" spans="1:12" x14ac:dyDescent="0.25">
      <c r="A62" s="164" t="s">
        <v>147</v>
      </c>
      <c r="B62" s="165" t="s">
        <v>134</v>
      </c>
      <c r="C62" s="166">
        <v>321</v>
      </c>
      <c r="D62" s="166">
        <v>232</v>
      </c>
      <c r="E62" s="166">
        <v>21</v>
      </c>
      <c r="F62" s="166">
        <v>101</v>
      </c>
      <c r="G62" s="166">
        <v>140</v>
      </c>
      <c r="H62" s="166">
        <v>92</v>
      </c>
      <c r="I62" s="166">
        <v>429</v>
      </c>
      <c r="J62" s="181">
        <f t="shared" si="16"/>
        <v>3.6630434782608692</v>
      </c>
      <c r="K62" s="165">
        <f t="shared" si="15"/>
        <v>337</v>
      </c>
      <c r="L62" s="167">
        <f>I62/$I51</f>
        <v>1.5012597984322508E-2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6890</v>
      </c>
      <c r="D63" s="171">
        <f t="shared" si="17"/>
        <v>2813</v>
      </c>
      <c r="E63" s="171">
        <f t="shared" si="17"/>
        <v>2170</v>
      </c>
      <c r="F63" s="171">
        <f t="shared" si="17"/>
        <v>5092</v>
      </c>
      <c r="G63" s="171">
        <f t="shared" si="17"/>
        <v>6519</v>
      </c>
      <c r="H63" s="171">
        <f t="shared" si="17"/>
        <v>6835</v>
      </c>
      <c r="I63" s="171">
        <f t="shared" si="17"/>
        <v>6626</v>
      </c>
      <c r="J63" s="182">
        <f t="shared" si="16"/>
        <v>-3.0577907827359141E-2</v>
      </c>
      <c r="K63" s="170">
        <f>I63-H63</f>
        <v>-209</v>
      </c>
      <c r="L63" s="172">
        <f>I63/$I51</f>
        <v>0.23187290033594624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93730</v>
      </c>
      <c r="D65" s="178">
        <v>33272</v>
      </c>
      <c r="E65" s="178">
        <v>26765</v>
      </c>
      <c r="F65" s="178">
        <v>109987</v>
      </c>
      <c r="G65" s="178">
        <v>124740</v>
      </c>
      <c r="H65" s="178">
        <v>161681</v>
      </c>
      <c r="I65" s="178">
        <v>131117</v>
      </c>
      <c r="J65" s="179">
        <f>IFERROR(I65/H65-1,"-")</f>
        <v>-0.18903890995231354</v>
      </c>
      <c r="K65" s="178">
        <f>I65-H65</f>
        <v>-30564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28179</v>
      </c>
      <c r="D66" s="162">
        <v>12112</v>
      </c>
      <c r="E66" s="162">
        <v>15192</v>
      </c>
      <c r="F66" s="162">
        <v>28680</v>
      </c>
      <c r="G66" s="162">
        <v>31060</v>
      </c>
      <c r="H66" s="162">
        <v>42484</v>
      </c>
      <c r="I66" s="162">
        <v>31007</v>
      </c>
      <c r="J66" s="180">
        <f>IFERROR(I66/H66-1,"-")</f>
        <v>-0.27014876188682801</v>
      </c>
      <c r="K66" s="161">
        <f t="shared" ref="K66:K76" si="18">I66-H66</f>
        <v>-11477</v>
      </c>
      <c r="L66" s="163">
        <f>I66/$I65</f>
        <v>0.23648344608250646</v>
      </c>
    </row>
    <row r="67" spans="1:12" x14ac:dyDescent="0.25">
      <c r="A67" s="164" t="s">
        <v>106</v>
      </c>
      <c r="B67" s="165" t="s">
        <v>106</v>
      </c>
      <c r="C67" s="166">
        <v>15221</v>
      </c>
      <c r="D67" s="166">
        <v>4246</v>
      </c>
      <c r="E67" s="166">
        <v>13845</v>
      </c>
      <c r="F67" s="166">
        <v>22777</v>
      </c>
      <c r="G67" s="166">
        <v>21679</v>
      </c>
      <c r="H67" s="166">
        <v>26004</v>
      </c>
      <c r="I67" s="166">
        <v>11251</v>
      </c>
      <c r="J67" s="181">
        <f>IFERROR(I67/H67-1,"-")</f>
        <v>-0.56733579449315497</v>
      </c>
      <c r="K67" s="165">
        <f t="shared" si="18"/>
        <v>-14753</v>
      </c>
      <c r="L67" s="167">
        <f>I67/$I65</f>
        <v>8.5808857737745672E-2</v>
      </c>
    </row>
    <row r="68" spans="1:12" x14ac:dyDescent="0.25">
      <c r="A68" s="164" t="s">
        <v>103</v>
      </c>
      <c r="B68" s="165" t="s">
        <v>103</v>
      </c>
      <c r="C68" s="166">
        <v>12958</v>
      </c>
      <c r="D68" s="166">
        <v>7866</v>
      </c>
      <c r="E68" s="166">
        <v>1347</v>
      </c>
      <c r="F68" s="166">
        <v>5903</v>
      </c>
      <c r="G68" s="166">
        <v>9381</v>
      </c>
      <c r="H68" s="166">
        <v>16480</v>
      </c>
      <c r="I68" s="166">
        <v>19756</v>
      </c>
      <c r="J68" s="181">
        <f>IFERROR(I68/H68-1,"-")</f>
        <v>0.1987864077669903</v>
      </c>
      <c r="K68" s="165">
        <f t="shared" si="18"/>
        <v>3276</v>
      </c>
      <c r="L68" s="167">
        <f>I68/$I65</f>
        <v>0.15067458834476077</v>
      </c>
    </row>
    <row r="69" spans="1:12" x14ac:dyDescent="0.25">
      <c r="A69" s="1"/>
      <c r="B69" s="161" t="s">
        <v>110</v>
      </c>
      <c r="C69" s="162">
        <v>65551</v>
      </c>
      <c r="D69" s="162">
        <v>21160</v>
      </c>
      <c r="E69" s="162">
        <v>11573</v>
      </c>
      <c r="F69" s="162">
        <v>81307</v>
      </c>
      <c r="G69" s="162">
        <v>93680</v>
      </c>
      <c r="H69" s="162">
        <v>119197</v>
      </c>
      <c r="I69" s="162">
        <v>100110</v>
      </c>
      <c r="J69" s="180">
        <f>IFERROR(I69/H69-1,"-")</f>
        <v>-0.16012986904032822</v>
      </c>
      <c r="K69" s="161">
        <f t="shared" si="18"/>
        <v>-19087</v>
      </c>
      <c r="L69" s="163">
        <f>I69/$I65</f>
        <v>0.76351655391749351</v>
      </c>
    </row>
    <row r="70" spans="1:12" s="58" customFormat="1" x14ac:dyDescent="0.25">
      <c r="B70" s="165" t="s">
        <v>113</v>
      </c>
      <c r="C70" s="166">
        <v>29412</v>
      </c>
      <c r="D70" s="166">
        <v>8194</v>
      </c>
      <c r="E70" s="166">
        <v>970</v>
      </c>
      <c r="F70" s="166">
        <v>38148</v>
      </c>
      <c r="G70" s="166">
        <v>35430</v>
      </c>
      <c r="H70" s="166">
        <v>52117</v>
      </c>
      <c r="I70" s="166">
        <v>51624</v>
      </c>
      <c r="J70" s="181">
        <f t="shared" ref="J70:J77" si="19">IFERROR(I70/H70-1,"-")</f>
        <v>-9.4594853886448282E-3</v>
      </c>
      <c r="K70" s="165">
        <f t="shared" si="18"/>
        <v>-493</v>
      </c>
      <c r="L70" s="167">
        <f>I70/$I65</f>
        <v>0.39372468863686633</v>
      </c>
    </row>
    <row r="71" spans="1:12" s="58" customFormat="1" x14ac:dyDescent="0.25">
      <c r="B71" s="165" t="s">
        <v>116</v>
      </c>
      <c r="C71" s="166">
        <v>7367</v>
      </c>
      <c r="D71" s="166">
        <v>2457</v>
      </c>
      <c r="E71" s="166">
        <v>1521</v>
      </c>
      <c r="F71" s="166">
        <v>5884</v>
      </c>
      <c r="G71" s="166">
        <v>6533</v>
      </c>
      <c r="H71" s="166">
        <v>6807</v>
      </c>
      <c r="I71" s="166">
        <v>6908</v>
      </c>
      <c r="J71" s="181">
        <f t="shared" si="19"/>
        <v>1.4837667107389541E-2</v>
      </c>
      <c r="K71" s="165">
        <f t="shared" si="18"/>
        <v>101</v>
      </c>
      <c r="L71" s="167">
        <f>I71/$I65</f>
        <v>5.2685769198502104E-2</v>
      </c>
    </row>
    <row r="72" spans="1:12" x14ac:dyDescent="0.25">
      <c r="A72" s="1"/>
      <c r="B72" s="165" t="s">
        <v>119</v>
      </c>
      <c r="C72" s="166">
        <v>7270</v>
      </c>
      <c r="D72" s="166">
        <v>2732</v>
      </c>
      <c r="E72" s="166">
        <v>2355</v>
      </c>
      <c r="F72" s="166">
        <v>10116</v>
      </c>
      <c r="G72" s="166">
        <v>11002</v>
      </c>
      <c r="H72" s="166">
        <v>13044</v>
      </c>
      <c r="I72" s="166">
        <v>7156</v>
      </c>
      <c r="J72" s="181">
        <f t="shared" si="19"/>
        <v>-0.45139527752223241</v>
      </c>
      <c r="K72" s="165">
        <f t="shared" si="18"/>
        <v>-5888</v>
      </c>
      <c r="L72" s="167">
        <f>I72/$I65</f>
        <v>5.4577209667701368E-2</v>
      </c>
    </row>
    <row r="73" spans="1:12" x14ac:dyDescent="0.25">
      <c r="A73" s="1"/>
      <c r="B73" s="165" t="s">
        <v>126</v>
      </c>
      <c r="C73" s="166">
        <v>1292</v>
      </c>
      <c r="D73" s="166">
        <v>269</v>
      </c>
      <c r="E73" s="166">
        <v>584</v>
      </c>
      <c r="F73" s="166">
        <v>2495</v>
      </c>
      <c r="G73" s="166">
        <v>2661</v>
      </c>
      <c r="H73" s="166">
        <v>4324</v>
      </c>
      <c r="I73" s="166">
        <v>3608</v>
      </c>
      <c r="J73" s="181">
        <f t="shared" si="19"/>
        <v>-0.16558741905642926</v>
      </c>
      <c r="K73" s="165">
        <f t="shared" si="18"/>
        <v>-716</v>
      </c>
      <c r="L73" s="167">
        <f>I73/$I65</f>
        <v>2.751740811641511E-2</v>
      </c>
    </row>
    <row r="74" spans="1:12" x14ac:dyDescent="0.25">
      <c r="A74" s="1"/>
      <c r="B74" s="165" t="s">
        <v>122</v>
      </c>
      <c r="C74" s="166">
        <v>1559</v>
      </c>
      <c r="D74" s="166">
        <v>661</v>
      </c>
      <c r="E74" s="166">
        <v>1056</v>
      </c>
      <c r="F74" s="166">
        <v>2054</v>
      </c>
      <c r="G74" s="166">
        <v>2184</v>
      </c>
      <c r="H74" s="166">
        <v>2894</v>
      </c>
      <c r="I74" s="166">
        <v>1985</v>
      </c>
      <c r="J74" s="181">
        <f t="shared" si="19"/>
        <v>-0.3140981340704907</v>
      </c>
      <c r="K74" s="165">
        <f t="shared" si="18"/>
        <v>-909</v>
      </c>
      <c r="L74" s="167">
        <f>I74/$I65</f>
        <v>1.5139150529679599E-2</v>
      </c>
    </row>
    <row r="75" spans="1:12" x14ac:dyDescent="0.25">
      <c r="A75" s="1"/>
      <c r="B75" s="165" t="s">
        <v>131</v>
      </c>
      <c r="C75" s="166">
        <v>1203</v>
      </c>
      <c r="D75" s="166">
        <v>746</v>
      </c>
      <c r="E75" s="166">
        <v>1</v>
      </c>
      <c r="F75" s="166">
        <v>1311</v>
      </c>
      <c r="G75" s="166">
        <v>3264</v>
      </c>
      <c r="H75" s="166">
        <v>2241</v>
      </c>
      <c r="I75" s="166">
        <v>1600</v>
      </c>
      <c r="J75" s="181">
        <f t="shared" si="19"/>
        <v>-0.28603302097278005</v>
      </c>
      <c r="K75" s="165">
        <f t="shared" si="18"/>
        <v>-641</v>
      </c>
      <c r="L75" s="167">
        <f>I75/$I65</f>
        <v>1.220284173676945E-2</v>
      </c>
    </row>
    <row r="76" spans="1:12" x14ac:dyDescent="0.25">
      <c r="A76" s="164" t="s">
        <v>147</v>
      </c>
      <c r="B76" s="165" t="s">
        <v>134</v>
      </c>
      <c r="C76" s="166">
        <v>1396</v>
      </c>
      <c r="D76" s="166">
        <v>853</v>
      </c>
      <c r="E76" s="166">
        <v>0</v>
      </c>
      <c r="F76" s="166">
        <v>480</v>
      </c>
      <c r="G76" s="166">
        <v>1018</v>
      </c>
      <c r="H76" s="166">
        <v>1711</v>
      </c>
      <c r="I76" s="166">
        <v>2082</v>
      </c>
      <c r="J76" s="181">
        <f t="shared" si="19"/>
        <v>0.21683226183518411</v>
      </c>
      <c r="K76" s="165">
        <f t="shared" si="18"/>
        <v>371</v>
      </c>
      <c r="L76" s="167">
        <f>I76/$I65</f>
        <v>1.5878947809971247E-2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16052</v>
      </c>
      <c r="D77" s="171">
        <f t="shared" si="20"/>
        <v>5248</v>
      </c>
      <c r="E77" s="171">
        <f t="shared" si="20"/>
        <v>5086</v>
      </c>
      <c r="F77" s="171">
        <f t="shared" si="20"/>
        <v>20819</v>
      </c>
      <c r="G77" s="171">
        <f t="shared" si="20"/>
        <v>31588</v>
      </c>
      <c r="H77" s="171">
        <f t="shared" si="20"/>
        <v>36059</v>
      </c>
      <c r="I77" s="171">
        <f t="shared" si="20"/>
        <v>25147</v>
      </c>
      <c r="J77" s="182">
        <f t="shared" si="19"/>
        <v>-0.30261515849025211</v>
      </c>
      <c r="K77" s="170">
        <f>I77-H77</f>
        <v>-10912</v>
      </c>
      <c r="L77" s="172">
        <f>I77/$I65</f>
        <v>0.19179053822158834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541640</v>
      </c>
      <c r="D79" s="178">
        <v>179066</v>
      </c>
      <c r="E79" s="178">
        <v>162776</v>
      </c>
      <c r="F79" s="178">
        <v>471379</v>
      </c>
      <c r="G79" s="178">
        <v>539929</v>
      </c>
      <c r="H79" s="178">
        <v>628065</v>
      </c>
      <c r="I79" s="178">
        <v>647983</v>
      </c>
      <c r="J79" s="179">
        <f>IFERROR(I79/H79-1,"-")</f>
        <v>3.1713278084274821E-2</v>
      </c>
      <c r="K79" s="178">
        <f>I79-H79</f>
        <v>19918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251089</v>
      </c>
      <c r="D80" s="162">
        <v>65413</v>
      </c>
      <c r="E80" s="162">
        <v>99975</v>
      </c>
      <c r="F80" s="162">
        <v>236869</v>
      </c>
      <c r="G80" s="162">
        <v>246702</v>
      </c>
      <c r="H80" s="162">
        <v>274119</v>
      </c>
      <c r="I80" s="162">
        <v>286245</v>
      </c>
      <c r="J80" s="180">
        <f>IFERROR(I80/H80-1,"-")</f>
        <v>4.4236262353211542E-2</v>
      </c>
      <c r="K80" s="161">
        <f t="shared" ref="K80:K90" si="21">I80-H80</f>
        <v>12126</v>
      </c>
      <c r="L80" s="163">
        <f>I80/$I79</f>
        <v>0.44174770017114645</v>
      </c>
    </row>
    <row r="81" spans="1:12" x14ac:dyDescent="0.25">
      <c r="A81" s="164" t="s">
        <v>106</v>
      </c>
      <c r="B81" s="165" t="s">
        <v>106</v>
      </c>
      <c r="C81" s="166">
        <v>49413</v>
      </c>
      <c r="D81" s="166">
        <v>13272</v>
      </c>
      <c r="E81" s="166">
        <v>37549</v>
      </c>
      <c r="F81" s="166">
        <v>68504</v>
      </c>
      <c r="G81" s="166">
        <v>65319</v>
      </c>
      <c r="H81" s="166">
        <v>78722</v>
      </c>
      <c r="I81" s="166">
        <v>70979</v>
      </c>
      <c r="J81" s="181">
        <f>IFERROR(I81/H81-1,"-")</f>
        <v>-9.8358781535021977E-2</v>
      </c>
      <c r="K81" s="165">
        <f t="shared" si="21"/>
        <v>-7743</v>
      </c>
      <c r="L81" s="167">
        <f>I81/$I79</f>
        <v>0.10953836751890096</v>
      </c>
    </row>
    <row r="82" spans="1:12" x14ac:dyDescent="0.25">
      <c r="A82" s="164" t="s">
        <v>103</v>
      </c>
      <c r="B82" s="165" t="s">
        <v>103</v>
      </c>
      <c r="C82" s="166">
        <v>201676</v>
      </c>
      <c r="D82" s="166">
        <v>52141</v>
      </c>
      <c r="E82" s="166">
        <v>62426</v>
      </c>
      <c r="F82" s="166">
        <v>168365</v>
      </c>
      <c r="G82" s="166">
        <v>181383</v>
      </c>
      <c r="H82" s="166">
        <v>195397</v>
      </c>
      <c r="I82" s="166">
        <v>215266</v>
      </c>
      <c r="J82" s="181">
        <f>IFERROR(I82/H82-1,"-")</f>
        <v>0.10168528687748535</v>
      </c>
      <c r="K82" s="165">
        <f t="shared" si="21"/>
        <v>19869</v>
      </c>
      <c r="L82" s="167">
        <f>I82/$I79</f>
        <v>0.3322093326522455</v>
      </c>
    </row>
    <row r="83" spans="1:12" x14ac:dyDescent="0.25">
      <c r="A83" s="1"/>
      <c r="B83" s="161" t="s">
        <v>110</v>
      </c>
      <c r="C83" s="162">
        <v>290551</v>
      </c>
      <c r="D83" s="162">
        <v>113653</v>
      </c>
      <c r="E83" s="162">
        <v>62801</v>
      </c>
      <c r="F83" s="162">
        <v>234510</v>
      </c>
      <c r="G83" s="162">
        <v>293227</v>
      </c>
      <c r="H83" s="162">
        <v>353946</v>
      </c>
      <c r="I83" s="162">
        <v>361738</v>
      </c>
      <c r="J83" s="180">
        <f>IFERROR(I83/H83-1,"-")</f>
        <v>2.2014657603137255E-2</v>
      </c>
      <c r="K83" s="161">
        <f t="shared" si="21"/>
        <v>7792</v>
      </c>
      <c r="L83" s="163">
        <f>I83/$I79</f>
        <v>0.55825229982885349</v>
      </c>
    </row>
    <row r="84" spans="1:12" s="58" customFormat="1" x14ac:dyDescent="0.25">
      <c r="B84" s="165" t="s">
        <v>113</v>
      </c>
      <c r="C84" s="166">
        <v>48804</v>
      </c>
      <c r="D84" s="166">
        <v>18872</v>
      </c>
      <c r="E84" s="166">
        <v>4406</v>
      </c>
      <c r="F84" s="166">
        <v>45742</v>
      </c>
      <c r="G84" s="166">
        <v>59432</v>
      </c>
      <c r="H84" s="166">
        <v>73040</v>
      </c>
      <c r="I84" s="166">
        <v>77530</v>
      </c>
      <c r="J84" s="181">
        <f t="shared" ref="J84:J91" si="22">IFERROR(I84/H84-1,"-")</f>
        <v>6.1473165388828077E-2</v>
      </c>
      <c r="K84" s="165">
        <f t="shared" si="21"/>
        <v>4490</v>
      </c>
      <c r="L84" s="167">
        <f>I84/$I79</f>
        <v>0.1196482006472392</v>
      </c>
    </row>
    <row r="85" spans="1:12" s="58" customFormat="1" x14ac:dyDescent="0.25">
      <c r="B85" s="165" t="s">
        <v>116</v>
      </c>
      <c r="C85" s="166">
        <v>110837</v>
      </c>
      <c r="D85" s="166">
        <v>39833</v>
      </c>
      <c r="E85" s="166">
        <v>14624</v>
      </c>
      <c r="F85" s="166">
        <v>71577</v>
      </c>
      <c r="G85" s="166">
        <v>83396</v>
      </c>
      <c r="H85" s="166">
        <v>93384</v>
      </c>
      <c r="I85" s="166">
        <v>93106</v>
      </c>
      <c r="J85" s="181">
        <f t="shared" si="22"/>
        <v>-2.9769553670864202E-3</v>
      </c>
      <c r="K85" s="165">
        <f t="shared" si="21"/>
        <v>-278</v>
      </c>
      <c r="L85" s="167">
        <f>I85/$I79</f>
        <v>0.14368586830210051</v>
      </c>
    </row>
    <row r="86" spans="1:12" x14ac:dyDescent="0.25">
      <c r="A86" s="1"/>
      <c r="B86" s="165" t="s">
        <v>119</v>
      </c>
      <c r="C86" s="166">
        <v>17073</v>
      </c>
      <c r="D86" s="166">
        <v>6826</v>
      </c>
      <c r="E86" s="166">
        <v>10247</v>
      </c>
      <c r="F86" s="166">
        <v>20450</v>
      </c>
      <c r="G86" s="166">
        <v>27272</v>
      </c>
      <c r="H86" s="166">
        <v>40662</v>
      </c>
      <c r="I86" s="166">
        <v>40886</v>
      </c>
      <c r="J86" s="181">
        <f t="shared" si="22"/>
        <v>5.5088288820028808E-3</v>
      </c>
      <c r="K86" s="165">
        <f t="shared" si="21"/>
        <v>224</v>
      </c>
      <c r="L86" s="167">
        <f>I86/$I79</f>
        <v>6.3097334343647907E-2</v>
      </c>
    </row>
    <row r="87" spans="1:12" x14ac:dyDescent="0.25">
      <c r="A87" s="1"/>
      <c r="B87" s="165" t="s">
        <v>126</v>
      </c>
      <c r="C87" s="166">
        <v>6817</v>
      </c>
      <c r="D87" s="166">
        <v>1834</v>
      </c>
      <c r="E87" s="166">
        <v>1916</v>
      </c>
      <c r="F87" s="166">
        <v>7288</v>
      </c>
      <c r="G87" s="166">
        <v>7724</v>
      </c>
      <c r="H87" s="166">
        <v>12016</v>
      </c>
      <c r="I87" s="166">
        <v>10851</v>
      </c>
      <c r="J87" s="181">
        <f t="shared" si="22"/>
        <v>-9.6954061251664503E-2</v>
      </c>
      <c r="K87" s="165">
        <f t="shared" si="21"/>
        <v>-1165</v>
      </c>
      <c r="L87" s="167">
        <f>I87/$I79</f>
        <v>1.6745809689451729E-2</v>
      </c>
    </row>
    <row r="88" spans="1:12" x14ac:dyDescent="0.25">
      <c r="A88" s="1"/>
      <c r="B88" s="165" t="s">
        <v>122</v>
      </c>
      <c r="C88" s="166">
        <v>4532</v>
      </c>
      <c r="D88" s="166">
        <v>1421</v>
      </c>
      <c r="E88" s="166">
        <v>1733</v>
      </c>
      <c r="F88" s="166">
        <v>3922</v>
      </c>
      <c r="G88" s="166">
        <v>4496</v>
      </c>
      <c r="H88" s="166">
        <v>5836</v>
      </c>
      <c r="I88" s="166">
        <v>5973</v>
      </c>
      <c r="J88" s="181">
        <f t="shared" si="22"/>
        <v>2.3474982864976068E-2</v>
      </c>
      <c r="K88" s="165">
        <f t="shared" si="21"/>
        <v>137</v>
      </c>
      <c r="L88" s="167">
        <f>I88/$I79</f>
        <v>9.2178344184955466E-3</v>
      </c>
    </row>
    <row r="89" spans="1:12" x14ac:dyDescent="0.25">
      <c r="A89" s="1"/>
      <c r="B89" s="165" t="s">
        <v>131</v>
      </c>
      <c r="C89" s="166">
        <v>5677</v>
      </c>
      <c r="D89" s="166">
        <v>3336</v>
      </c>
      <c r="E89" s="166">
        <v>377</v>
      </c>
      <c r="F89" s="166">
        <v>4223</v>
      </c>
      <c r="G89" s="166">
        <v>5636</v>
      </c>
      <c r="H89" s="166">
        <v>4945</v>
      </c>
      <c r="I89" s="166">
        <v>5373</v>
      </c>
      <c r="J89" s="181">
        <f t="shared" si="22"/>
        <v>8.6552072800808899E-2</v>
      </c>
      <c r="K89" s="165">
        <f t="shared" si="21"/>
        <v>428</v>
      </c>
      <c r="L89" s="167">
        <f>I89/$I79</f>
        <v>8.2918842006657577E-3</v>
      </c>
    </row>
    <row r="90" spans="1:12" x14ac:dyDescent="0.25">
      <c r="A90" s="164" t="s">
        <v>147</v>
      </c>
      <c r="B90" s="165" t="s">
        <v>134</v>
      </c>
      <c r="C90" s="166">
        <v>7745</v>
      </c>
      <c r="D90" s="166">
        <v>5410</v>
      </c>
      <c r="E90" s="166">
        <v>480</v>
      </c>
      <c r="F90" s="166">
        <v>3781</v>
      </c>
      <c r="G90" s="166">
        <v>6141</v>
      </c>
      <c r="H90" s="166">
        <v>6529</v>
      </c>
      <c r="I90" s="166">
        <v>4616</v>
      </c>
      <c r="J90" s="181">
        <f t="shared" si="22"/>
        <v>-0.29300045948843623</v>
      </c>
      <c r="K90" s="165">
        <f t="shared" si="21"/>
        <v>-1913</v>
      </c>
      <c r="L90" s="167">
        <f>I90/$I79</f>
        <v>7.1236436758371751E-3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89066</v>
      </c>
      <c r="D91" s="171">
        <f t="shared" si="23"/>
        <v>36121</v>
      </c>
      <c r="E91" s="171">
        <f t="shared" si="23"/>
        <v>29018</v>
      </c>
      <c r="F91" s="171">
        <f t="shared" si="23"/>
        <v>77527</v>
      </c>
      <c r="G91" s="171">
        <f t="shared" si="23"/>
        <v>99130</v>
      </c>
      <c r="H91" s="171">
        <f t="shared" si="23"/>
        <v>117534</v>
      </c>
      <c r="I91" s="171">
        <f t="shared" ref="I91" si="24">I83-SUM(I84:I90)</f>
        <v>123403</v>
      </c>
      <c r="J91" s="182">
        <f t="shared" si="22"/>
        <v>4.9934487042047504E-2</v>
      </c>
      <c r="K91" s="170">
        <f>I91-H91</f>
        <v>5869</v>
      </c>
      <c r="L91" s="172">
        <f>I91/$I79</f>
        <v>0.1904417245514157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37387</v>
      </c>
      <c r="D93" s="178">
        <v>16374</v>
      </c>
      <c r="E93" s="178">
        <v>17855</v>
      </c>
      <c r="F93" s="178">
        <v>34377</v>
      </c>
      <c r="G93" s="178">
        <v>41604</v>
      </c>
      <c r="H93" s="178">
        <v>38605</v>
      </c>
      <c r="I93" s="178">
        <v>37957</v>
      </c>
      <c r="J93" s="179">
        <f>IFERROR(I93/H93-1,"-")</f>
        <v>-1.6785390493459396E-2</v>
      </c>
      <c r="K93" s="178">
        <f>I93-H93</f>
        <v>-648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24136</v>
      </c>
      <c r="D94" s="162">
        <v>9870</v>
      </c>
      <c r="E94" s="162">
        <v>11100</v>
      </c>
      <c r="F94" s="162">
        <v>21675</v>
      </c>
      <c r="G94" s="162">
        <v>27233</v>
      </c>
      <c r="H94" s="162">
        <v>22651</v>
      </c>
      <c r="I94" s="162">
        <v>22770</v>
      </c>
      <c r="J94" s="180">
        <f>IFERROR(I94/H94-1,"-")</f>
        <v>5.2536311862609875E-3</v>
      </c>
      <c r="K94" s="161">
        <f t="shared" ref="K94:K104" si="25">I94-H94</f>
        <v>119</v>
      </c>
      <c r="L94" s="163">
        <f>I94/$I93</f>
        <v>0.59988934847327235</v>
      </c>
    </row>
    <row r="95" spans="1:12" x14ac:dyDescent="0.25">
      <c r="A95" s="164" t="s">
        <v>106</v>
      </c>
      <c r="B95" s="165" t="s">
        <v>106</v>
      </c>
      <c r="C95" s="166">
        <v>11713</v>
      </c>
      <c r="D95" s="166">
        <v>5398</v>
      </c>
      <c r="E95" s="166">
        <v>5615</v>
      </c>
      <c r="F95" s="166">
        <v>10123</v>
      </c>
      <c r="G95" s="166">
        <v>8763</v>
      </c>
      <c r="H95" s="166">
        <v>6545</v>
      </c>
      <c r="I95" s="166">
        <v>8085</v>
      </c>
      <c r="J95" s="181">
        <f>IFERROR(I95/H95-1,"-")</f>
        <v>0.23529411764705888</v>
      </c>
      <c r="K95" s="165">
        <f t="shared" si="25"/>
        <v>1540</v>
      </c>
      <c r="L95" s="167">
        <f>I95/$I93</f>
        <v>0.21300418895065468</v>
      </c>
    </row>
    <row r="96" spans="1:12" x14ac:dyDescent="0.25">
      <c r="A96" s="164" t="s">
        <v>103</v>
      </c>
      <c r="B96" s="165" t="s">
        <v>103</v>
      </c>
      <c r="C96" s="166">
        <v>12423</v>
      </c>
      <c r="D96" s="166">
        <v>4472</v>
      </c>
      <c r="E96" s="166">
        <v>5485</v>
      </c>
      <c r="F96" s="166">
        <v>11552</v>
      </c>
      <c r="G96" s="166">
        <v>18470</v>
      </c>
      <c r="H96" s="166">
        <v>16106</v>
      </c>
      <c r="I96" s="166">
        <v>14685</v>
      </c>
      <c r="J96" s="181">
        <f>IFERROR(I96/H96-1,"-")</f>
        <v>-8.8227989569104714E-2</v>
      </c>
      <c r="K96" s="165">
        <f t="shared" si="25"/>
        <v>-1421</v>
      </c>
      <c r="L96" s="167">
        <f>I96/$I93</f>
        <v>0.38688515952261771</v>
      </c>
    </row>
    <row r="97" spans="1:12" x14ac:dyDescent="0.25">
      <c r="A97" s="1"/>
      <c r="B97" s="161" t="s">
        <v>110</v>
      </c>
      <c r="C97" s="162">
        <v>13251</v>
      </c>
      <c r="D97" s="162">
        <v>6504</v>
      </c>
      <c r="E97" s="162">
        <v>6755</v>
      </c>
      <c r="F97" s="162">
        <v>12702</v>
      </c>
      <c r="G97" s="162">
        <v>14371</v>
      </c>
      <c r="H97" s="162">
        <v>15954</v>
      </c>
      <c r="I97" s="162">
        <v>15187</v>
      </c>
      <c r="J97" s="180">
        <f>IFERROR(I97/H97-1,"-")</f>
        <v>-4.8075717688354058E-2</v>
      </c>
      <c r="K97" s="161">
        <f t="shared" si="25"/>
        <v>-767</v>
      </c>
      <c r="L97" s="163">
        <f>I97/$I93</f>
        <v>0.40011065152672759</v>
      </c>
    </row>
    <row r="98" spans="1:12" s="58" customFormat="1" x14ac:dyDescent="0.25">
      <c r="B98" s="165" t="s">
        <v>113</v>
      </c>
      <c r="C98" s="166">
        <v>1757</v>
      </c>
      <c r="D98" s="166">
        <v>1118</v>
      </c>
      <c r="E98" s="166">
        <v>292</v>
      </c>
      <c r="F98" s="166">
        <v>1681</v>
      </c>
      <c r="G98" s="166">
        <v>2097</v>
      </c>
      <c r="H98" s="166">
        <v>2330</v>
      </c>
      <c r="I98" s="166">
        <v>1911</v>
      </c>
      <c r="J98" s="181">
        <f t="shared" ref="J98:J105" si="26">IFERROR(I98/H98-1,"-")</f>
        <v>-0.17982832618025746</v>
      </c>
      <c r="K98" s="165">
        <f t="shared" si="25"/>
        <v>-419</v>
      </c>
      <c r="L98" s="167">
        <f>I98/$I93</f>
        <v>5.0346444661063833E-2</v>
      </c>
    </row>
    <row r="99" spans="1:12" s="58" customFormat="1" x14ac:dyDescent="0.25">
      <c r="B99" s="165" t="s">
        <v>116</v>
      </c>
      <c r="C99" s="166">
        <v>2865</v>
      </c>
      <c r="D99" s="166">
        <v>1393</v>
      </c>
      <c r="E99" s="166">
        <v>1167</v>
      </c>
      <c r="F99" s="166">
        <v>2576</v>
      </c>
      <c r="G99" s="166">
        <v>2792</v>
      </c>
      <c r="H99" s="166">
        <v>3232</v>
      </c>
      <c r="I99" s="166">
        <v>2917</v>
      </c>
      <c r="J99" s="181">
        <f t="shared" si="26"/>
        <v>-9.7462871287128716E-2</v>
      </c>
      <c r="K99" s="165">
        <f t="shared" si="25"/>
        <v>-315</v>
      </c>
      <c r="L99" s="167">
        <f>I99/$I93</f>
        <v>7.6850119872487285E-2</v>
      </c>
    </row>
    <row r="100" spans="1:12" x14ac:dyDescent="0.25">
      <c r="A100" s="1"/>
      <c r="B100" s="165" t="s">
        <v>119</v>
      </c>
      <c r="C100" s="166">
        <v>2734</v>
      </c>
      <c r="D100" s="166">
        <v>1504</v>
      </c>
      <c r="E100" s="166">
        <v>2585</v>
      </c>
      <c r="F100" s="166">
        <v>2515</v>
      </c>
      <c r="G100" s="166">
        <v>2697</v>
      </c>
      <c r="H100" s="166">
        <v>2721</v>
      </c>
      <c r="I100" s="166">
        <v>2633</v>
      </c>
      <c r="J100" s="181">
        <f t="shared" si="26"/>
        <v>-3.2341051084160188E-2</v>
      </c>
      <c r="K100" s="165">
        <f t="shared" si="25"/>
        <v>-88</v>
      </c>
      <c r="L100" s="167">
        <f>I100/$I93</f>
        <v>6.9367969017572514E-2</v>
      </c>
    </row>
    <row r="101" spans="1:12" x14ac:dyDescent="0.25">
      <c r="A101" s="1"/>
      <c r="B101" s="165" t="s">
        <v>126</v>
      </c>
      <c r="C101" s="166">
        <v>447</v>
      </c>
      <c r="D101" s="166">
        <v>291</v>
      </c>
      <c r="E101" s="166">
        <v>132</v>
      </c>
      <c r="F101" s="166">
        <v>897</v>
      </c>
      <c r="G101" s="166">
        <v>680</v>
      </c>
      <c r="H101" s="166">
        <v>748</v>
      </c>
      <c r="I101" s="166">
        <v>676</v>
      </c>
      <c r="J101" s="181">
        <f t="shared" si="26"/>
        <v>-9.6256684491978661E-2</v>
      </c>
      <c r="K101" s="165">
        <f t="shared" si="25"/>
        <v>-72</v>
      </c>
      <c r="L101" s="167">
        <f>I101/$I93</f>
        <v>1.7809626682825302E-2</v>
      </c>
    </row>
    <row r="102" spans="1:12" x14ac:dyDescent="0.25">
      <c r="A102" s="1"/>
      <c r="B102" s="165" t="s">
        <v>122</v>
      </c>
      <c r="C102" s="166">
        <v>376</v>
      </c>
      <c r="D102" s="166">
        <v>187</v>
      </c>
      <c r="E102" s="166">
        <v>248</v>
      </c>
      <c r="F102" s="166">
        <v>526</v>
      </c>
      <c r="G102" s="166">
        <v>406</v>
      </c>
      <c r="H102" s="166">
        <v>639</v>
      </c>
      <c r="I102" s="166">
        <v>610</v>
      </c>
      <c r="J102" s="181">
        <f t="shared" si="26"/>
        <v>-4.5383411580594668E-2</v>
      </c>
      <c r="K102" s="165">
        <f t="shared" si="25"/>
        <v>-29</v>
      </c>
      <c r="L102" s="167">
        <f>I102/$I93</f>
        <v>1.6070816977105672E-2</v>
      </c>
    </row>
    <row r="103" spans="1:12" x14ac:dyDescent="0.25">
      <c r="A103" s="1"/>
      <c r="B103" s="165" t="s">
        <v>131</v>
      </c>
      <c r="C103" s="166">
        <v>124</v>
      </c>
      <c r="D103" s="166">
        <v>126</v>
      </c>
      <c r="E103" s="166">
        <v>19</v>
      </c>
      <c r="F103" s="166">
        <v>217</v>
      </c>
      <c r="G103" s="166">
        <v>105</v>
      </c>
      <c r="H103" s="166">
        <v>179</v>
      </c>
      <c r="I103" s="166">
        <v>157</v>
      </c>
      <c r="J103" s="181">
        <f t="shared" si="26"/>
        <v>-0.12290502793296088</v>
      </c>
      <c r="K103" s="165">
        <f t="shared" si="25"/>
        <v>-22</v>
      </c>
      <c r="L103" s="167">
        <f>I103/$I93</f>
        <v>4.1362594514845743E-3</v>
      </c>
    </row>
    <row r="104" spans="1:12" x14ac:dyDescent="0.25">
      <c r="A104" s="164" t="s">
        <v>147</v>
      </c>
      <c r="B104" s="165" t="s">
        <v>134</v>
      </c>
      <c r="C104" s="166">
        <v>153</v>
      </c>
      <c r="D104" s="166">
        <v>73</v>
      </c>
      <c r="E104" s="166">
        <v>55</v>
      </c>
      <c r="F104" s="166">
        <v>110</v>
      </c>
      <c r="G104" s="166">
        <v>189</v>
      </c>
      <c r="H104" s="166">
        <v>313</v>
      </c>
      <c r="I104" s="166">
        <v>162</v>
      </c>
      <c r="J104" s="181">
        <f t="shared" si="26"/>
        <v>-0.48242811501597449</v>
      </c>
      <c r="K104" s="165">
        <f t="shared" si="25"/>
        <v>-151</v>
      </c>
      <c r="L104" s="167">
        <f>I104/$I93</f>
        <v>4.2679874594936376E-3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4795</v>
      </c>
      <c r="D105" s="171">
        <f t="shared" ref="D105:I105" si="28">D97-SUM(D98:D104)</f>
        <v>1812</v>
      </c>
      <c r="E105" s="171">
        <f t="shared" si="28"/>
        <v>2257</v>
      </c>
      <c r="F105" s="171">
        <f t="shared" si="28"/>
        <v>4180</v>
      </c>
      <c r="G105" s="171">
        <f t="shared" si="28"/>
        <v>5405</v>
      </c>
      <c r="H105" s="171">
        <f t="shared" si="28"/>
        <v>5792</v>
      </c>
      <c r="I105" s="171">
        <f t="shared" si="28"/>
        <v>6121</v>
      </c>
      <c r="J105" s="182">
        <f t="shared" si="26"/>
        <v>5.6802486187845336E-2</v>
      </c>
      <c r="K105" s="170">
        <f>I105-H105</f>
        <v>329</v>
      </c>
      <c r="L105" s="172">
        <f>I105/$I93</f>
        <v>0.16126142740469479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99004</v>
      </c>
      <c r="D107" s="178">
        <v>51514</v>
      </c>
      <c r="E107" s="178">
        <v>57900</v>
      </c>
      <c r="F107" s="178">
        <v>132098</v>
      </c>
      <c r="G107" s="178">
        <v>172118</v>
      </c>
      <c r="H107" s="178">
        <v>164745</v>
      </c>
      <c r="I107" s="178">
        <v>177299</v>
      </c>
      <c r="J107" s="179">
        <f>IFERROR(I107/H107-1,"-")</f>
        <v>7.6202616164375181E-2</v>
      </c>
      <c r="K107" s="178">
        <f>I107-H107</f>
        <v>12554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21066</v>
      </c>
      <c r="D108" s="162">
        <v>16723</v>
      </c>
      <c r="E108" s="162">
        <v>31959</v>
      </c>
      <c r="F108" s="162">
        <v>32595</v>
      </c>
      <c r="G108" s="162">
        <v>38948</v>
      </c>
      <c r="H108" s="162">
        <v>35553</v>
      </c>
      <c r="I108" s="162">
        <v>38950</v>
      </c>
      <c r="J108" s="180">
        <f>IFERROR(I108/H108-1,"-")</f>
        <v>9.5547492476021789E-2</v>
      </c>
      <c r="K108" s="161">
        <f t="shared" ref="K108:K118" si="29">I108-H108</f>
        <v>3397</v>
      </c>
      <c r="L108" s="163">
        <f>I108/$I107</f>
        <v>0.21968539021652689</v>
      </c>
    </row>
    <row r="109" spans="1:12" x14ac:dyDescent="0.25">
      <c r="A109" s="164" t="s">
        <v>106</v>
      </c>
      <c r="B109" s="165" t="s">
        <v>106</v>
      </c>
      <c r="C109" s="166">
        <v>8150</v>
      </c>
      <c r="D109" s="166">
        <v>1796</v>
      </c>
      <c r="E109" s="166">
        <v>18752</v>
      </c>
      <c r="F109" s="166">
        <v>11937</v>
      </c>
      <c r="G109" s="166">
        <v>15435</v>
      </c>
      <c r="H109" s="166">
        <v>11437</v>
      </c>
      <c r="I109" s="166">
        <v>14381</v>
      </c>
      <c r="J109" s="181">
        <f>IFERROR(I109/H109-1,"-")</f>
        <v>0.2574101600069949</v>
      </c>
      <c r="K109" s="165">
        <f t="shared" si="29"/>
        <v>2944</v>
      </c>
      <c r="L109" s="167">
        <f>I109/$I107</f>
        <v>8.1111568593167468E-2</v>
      </c>
    </row>
    <row r="110" spans="1:12" x14ac:dyDescent="0.25">
      <c r="A110" s="164" t="s">
        <v>103</v>
      </c>
      <c r="B110" s="165" t="s">
        <v>103</v>
      </c>
      <c r="C110" s="166">
        <v>12916</v>
      </c>
      <c r="D110" s="166">
        <v>14927</v>
      </c>
      <c r="E110" s="166">
        <v>13207</v>
      </c>
      <c r="F110" s="166">
        <v>20658</v>
      </c>
      <c r="G110" s="166">
        <v>23513</v>
      </c>
      <c r="H110" s="166">
        <v>24116</v>
      </c>
      <c r="I110" s="166">
        <v>24569</v>
      </c>
      <c r="J110" s="181">
        <f>IFERROR(I110/H110-1,"-")</f>
        <v>1.8784209653342154E-2</v>
      </c>
      <c r="K110" s="165">
        <f t="shared" si="29"/>
        <v>453</v>
      </c>
      <c r="L110" s="167">
        <f>I110/$I107</f>
        <v>0.13857382162335941</v>
      </c>
    </row>
    <row r="111" spans="1:12" x14ac:dyDescent="0.25">
      <c r="A111" s="1"/>
      <c r="B111" s="161" t="s">
        <v>110</v>
      </c>
      <c r="C111" s="162">
        <v>77938</v>
      </c>
      <c r="D111" s="162">
        <v>34791</v>
      </c>
      <c r="E111" s="162">
        <v>25941</v>
      </c>
      <c r="F111" s="162">
        <v>99503</v>
      </c>
      <c r="G111" s="162">
        <v>133170</v>
      </c>
      <c r="H111" s="162">
        <v>129192</v>
      </c>
      <c r="I111" s="162">
        <v>138349</v>
      </c>
      <c r="J111" s="180">
        <f>IFERROR(I111/H111-1,"-")</f>
        <v>7.0879001795776775E-2</v>
      </c>
      <c r="K111" s="161">
        <f t="shared" si="29"/>
        <v>9157</v>
      </c>
      <c r="L111" s="163">
        <f>I111/$I107</f>
        <v>0.78031460978347311</v>
      </c>
    </row>
    <row r="112" spans="1:12" s="58" customFormat="1" x14ac:dyDescent="0.25">
      <c r="B112" s="165" t="s">
        <v>113</v>
      </c>
      <c r="C112" s="166">
        <v>42656</v>
      </c>
      <c r="D112" s="166">
        <v>18021</v>
      </c>
      <c r="E112" s="166">
        <v>7005</v>
      </c>
      <c r="F112" s="166">
        <v>59294</v>
      </c>
      <c r="G112" s="166">
        <v>86270</v>
      </c>
      <c r="H112" s="166">
        <v>79648</v>
      </c>
      <c r="I112" s="166">
        <v>83234</v>
      </c>
      <c r="J112" s="181">
        <f t="shared" ref="J112:J119" si="30">IFERROR(I112/H112-1,"-")</f>
        <v>4.5023101647247987E-2</v>
      </c>
      <c r="K112" s="165">
        <f t="shared" si="29"/>
        <v>3586</v>
      </c>
      <c r="L112" s="167">
        <f>I112/$I107</f>
        <v>0.4694555524847856</v>
      </c>
    </row>
    <row r="113" spans="1:12" s="58" customFormat="1" x14ac:dyDescent="0.25">
      <c r="B113" s="165" t="s">
        <v>116</v>
      </c>
      <c r="C113" s="166">
        <v>6585</v>
      </c>
      <c r="D113" s="166">
        <v>2477</v>
      </c>
      <c r="E113" s="166">
        <v>4592</v>
      </c>
      <c r="F113" s="166">
        <v>4367</v>
      </c>
      <c r="G113" s="166">
        <v>5843</v>
      </c>
      <c r="H113" s="166">
        <v>5647</v>
      </c>
      <c r="I113" s="166">
        <v>6539</v>
      </c>
      <c r="J113" s="181">
        <f t="shared" si="30"/>
        <v>0.15795997874977874</v>
      </c>
      <c r="K113" s="165">
        <f t="shared" si="29"/>
        <v>892</v>
      </c>
      <c r="L113" s="167">
        <f>I113/$I107</f>
        <v>3.6881200683590999E-2</v>
      </c>
    </row>
    <row r="114" spans="1:12" x14ac:dyDescent="0.25">
      <c r="A114" s="1"/>
      <c r="B114" s="165" t="s">
        <v>119</v>
      </c>
      <c r="C114" s="166">
        <v>9174</v>
      </c>
      <c r="D114" s="166">
        <v>1867</v>
      </c>
      <c r="E114" s="166">
        <v>4322</v>
      </c>
      <c r="F114" s="166">
        <v>6255</v>
      </c>
      <c r="G114" s="166">
        <v>10458</v>
      </c>
      <c r="H114" s="166">
        <v>9327</v>
      </c>
      <c r="I114" s="166">
        <v>10989</v>
      </c>
      <c r="J114" s="181">
        <f t="shared" si="30"/>
        <v>0.17819234480540369</v>
      </c>
      <c r="K114" s="165">
        <f t="shared" si="29"/>
        <v>1662</v>
      </c>
      <c r="L114" s="167">
        <f>I114/$I107</f>
        <v>6.1980045008714096E-2</v>
      </c>
    </row>
    <row r="115" spans="1:12" x14ac:dyDescent="0.25">
      <c r="A115" s="1"/>
      <c r="B115" s="165" t="s">
        <v>126</v>
      </c>
      <c r="C115" s="166">
        <v>1790</v>
      </c>
      <c r="D115" s="166">
        <v>1081</v>
      </c>
      <c r="E115" s="166">
        <v>1671</v>
      </c>
      <c r="F115" s="166">
        <v>4333</v>
      </c>
      <c r="G115" s="166">
        <v>4008</v>
      </c>
      <c r="H115" s="166">
        <v>4143</v>
      </c>
      <c r="I115" s="166">
        <v>4625</v>
      </c>
      <c r="J115" s="181">
        <f t="shared" si="30"/>
        <v>0.11634081583393674</v>
      </c>
      <c r="K115" s="165">
        <f t="shared" si="29"/>
        <v>482</v>
      </c>
      <c r="L115" s="167">
        <f>I115/$I107</f>
        <v>2.6085877528920071E-2</v>
      </c>
    </row>
    <row r="116" spans="1:12" x14ac:dyDescent="0.25">
      <c r="A116" s="1"/>
      <c r="B116" s="165" t="s">
        <v>122</v>
      </c>
      <c r="C116" s="166">
        <v>2762</v>
      </c>
      <c r="D116" s="166">
        <v>1406</v>
      </c>
      <c r="E116" s="166">
        <v>2050</v>
      </c>
      <c r="F116" s="166">
        <v>3508</v>
      </c>
      <c r="G116" s="166">
        <v>3727</v>
      </c>
      <c r="H116" s="166">
        <v>3359</v>
      </c>
      <c r="I116" s="166">
        <v>3495</v>
      </c>
      <c r="J116" s="181">
        <f t="shared" si="30"/>
        <v>4.0488240547781995E-2</v>
      </c>
      <c r="K116" s="165">
        <f t="shared" si="29"/>
        <v>136</v>
      </c>
      <c r="L116" s="167">
        <f>I116/$I107</f>
        <v>1.9712463127259602E-2</v>
      </c>
    </row>
    <row r="117" spans="1:12" x14ac:dyDescent="0.25">
      <c r="A117" s="1"/>
      <c r="B117" s="165" t="s">
        <v>131</v>
      </c>
      <c r="C117" s="166">
        <v>512</v>
      </c>
      <c r="D117" s="166">
        <v>415</v>
      </c>
      <c r="E117" s="166">
        <v>51</v>
      </c>
      <c r="F117" s="166">
        <v>578</v>
      </c>
      <c r="G117" s="166">
        <v>887</v>
      </c>
      <c r="H117" s="166">
        <v>961</v>
      </c>
      <c r="I117" s="166">
        <v>903</v>
      </c>
      <c r="J117" s="181">
        <f t="shared" si="30"/>
        <v>-6.0353798126951075E-2</v>
      </c>
      <c r="K117" s="165">
        <f t="shared" si="29"/>
        <v>-58</v>
      </c>
      <c r="L117" s="167">
        <f>I117/$I107</f>
        <v>5.0930913315923951E-3</v>
      </c>
    </row>
    <row r="118" spans="1:12" x14ac:dyDescent="0.25">
      <c r="A118" s="164" t="s">
        <v>147</v>
      </c>
      <c r="B118" s="165" t="s">
        <v>134</v>
      </c>
      <c r="C118" s="166">
        <v>982</v>
      </c>
      <c r="D118" s="166">
        <v>1035</v>
      </c>
      <c r="E118" s="166">
        <v>26</v>
      </c>
      <c r="F118" s="166">
        <v>753</v>
      </c>
      <c r="G118" s="166">
        <v>503</v>
      </c>
      <c r="H118" s="166">
        <v>1178</v>
      </c>
      <c r="I118" s="166">
        <v>765</v>
      </c>
      <c r="J118" s="181">
        <f t="shared" si="30"/>
        <v>-0.35059422750424452</v>
      </c>
      <c r="K118" s="165">
        <f t="shared" si="29"/>
        <v>-413</v>
      </c>
      <c r="L118" s="167">
        <f>I118/$I107</f>
        <v>4.3147451480267792E-3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13477</v>
      </c>
      <c r="D119" s="171">
        <f t="shared" si="31"/>
        <v>8489</v>
      </c>
      <c r="E119" s="171">
        <f t="shared" si="31"/>
        <v>6224</v>
      </c>
      <c r="F119" s="171">
        <f t="shared" si="31"/>
        <v>20415</v>
      </c>
      <c r="G119" s="171">
        <f t="shared" si="31"/>
        <v>21474</v>
      </c>
      <c r="H119" s="171">
        <f t="shared" si="31"/>
        <v>24929</v>
      </c>
      <c r="I119" s="171">
        <f t="shared" si="31"/>
        <v>27799</v>
      </c>
      <c r="J119" s="182">
        <f t="shared" si="30"/>
        <v>0.11512696056801319</v>
      </c>
      <c r="K119" s="170">
        <f>I119-H119</f>
        <v>2870</v>
      </c>
      <c r="L119" s="172">
        <f>I119/$I107</f>
        <v>0.15679163447058359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144634</v>
      </c>
      <c r="D121" s="178">
        <v>61070</v>
      </c>
      <c r="E121" s="178">
        <v>87281</v>
      </c>
      <c r="F121" s="178">
        <v>139299</v>
      </c>
      <c r="G121" s="178">
        <v>159872</v>
      </c>
      <c r="H121" s="178">
        <v>163938</v>
      </c>
      <c r="I121" s="178">
        <v>183123</v>
      </c>
      <c r="J121" s="179">
        <f>IFERROR(I121/H121-1,"-")</f>
        <v>0.1170259488343155</v>
      </c>
      <c r="K121" s="178">
        <f>I121-H121</f>
        <v>19185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78691</v>
      </c>
      <c r="D122" s="162">
        <v>31582</v>
      </c>
      <c r="E122" s="162">
        <v>57813</v>
      </c>
      <c r="F122" s="162">
        <v>84778</v>
      </c>
      <c r="G122" s="162">
        <v>97461</v>
      </c>
      <c r="H122" s="162">
        <v>102045</v>
      </c>
      <c r="I122" s="162">
        <v>116961</v>
      </c>
      <c r="J122" s="180">
        <f>IFERROR(I122/H122-1,"-")</f>
        <v>0.14617080699691321</v>
      </c>
      <c r="K122" s="161">
        <f t="shared" ref="K122:K132" si="32">I122-H122</f>
        <v>14916</v>
      </c>
      <c r="L122" s="163">
        <f>I122/$I121</f>
        <v>0.63870185612948671</v>
      </c>
    </row>
    <row r="123" spans="1:12" x14ac:dyDescent="0.25">
      <c r="A123" s="164" t="s">
        <v>106</v>
      </c>
      <c r="B123" s="165" t="s">
        <v>106</v>
      </c>
      <c r="C123" s="166">
        <v>39788</v>
      </c>
      <c r="D123" s="166">
        <v>15107</v>
      </c>
      <c r="E123" s="166">
        <v>29629</v>
      </c>
      <c r="F123" s="166">
        <v>44177</v>
      </c>
      <c r="G123" s="166">
        <v>44176</v>
      </c>
      <c r="H123" s="166">
        <v>49506</v>
      </c>
      <c r="I123" s="166">
        <v>62123</v>
      </c>
      <c r="J123" s="181">
        <f>IFERROR(I123/H123-1,"-")</f>
        <v>0.25485799701046341</v>
      </c>
      <c r="K123" s="165">
        <f t="shared" si="32"/>
        <v>12617</v>
      </c>
      <c r="L123" s="167">
        <f>I123/$I121</f>
        <v>0.33924193028729321</v>
      </c>
    </row>
    <row r="124" spans="1:12" x14ac:dyDescent="0.25">
      <c r="A124" s="164" t="s">
        <v>103</v>
      </c>
      <c r="B124" s="165" t="s">
        <v>103</v>
      </c>
      <c r="C124" s="166">
        <v>38903</v>
      </c>
      <c r="D124" s="166">
        <v>16475</v>
      </c>
      <c r="E124" s="166">
        <v>28184</v>
      </c>
      <c r="F124" s="166">
        <v>40601</v>
      </c>
      <c r="G124" s="166">
        <v>53285</v>
      </c>
      <c r="H124" s="166">
        <v>52539</v>
      </c>
      <c r="I124" s="166">
        <v>54838</v>
      </c>
      <c r="J124" s="181">
        <f>IFERROR(I124/H124-1,"-")</f>
        <v>4.3757970269704405E-2</v>
      </c>
      <c r="K124" s="165">
        <f t="shared" si="32"/>
        <v>2299</v>
      </c>
      <c r="L124" s="167">
        <f>I124/$I121</f>
        <v>0.2994599258421935</v>
      </c>
    </row>
    <row r="125" spans="1:12" x14ac:dyDescent="0.25">
      <c r="A125" s="1"/>
      <c r="B125" s="161" t="s">
        <v>110</v>
      </c>
      <c r="C125" s="162">
        <v>65943</v>
      </c>
      <c r="D125" s="162">
        <v>29488</v>
      </c>
      <c r="E125" s="162">
        <v>29468</v>
      </c>
      <c r="F125" s="162">
        <v>54521</v>
      </c>
      <c r="G125" s="162">
        <v>62411</v>
      </c>
      <c r="H125" s="162">
        <v>61893</v>
      </c>
      <c r="I125" s="162">
        <v>66162</v>
      </c>
      <c r="J125" s="180">
        <f>IFERROR(I125/H125-1,"-")</f>
        <v>6.8973874266879953E-2</v>
      </c>
      <c r="K125" s="161">
        <f t="shared" si="32"/>
        <v>4269</v>
      </c>
      <c r="L125" s="163">
        <f>I125/$I121</f>
        <v>0.36129814387051329</v>
      </c>
    </row>
    <row r="126" spans="1:12" s="58" customFormat="1" x14ac:dyDescent="0.25">
      <c r="B126" s="165" t="s">
        <v>113</v>
      </c>
      <c r="C126" s="166">
        <v>6858</v>
      </c>
      <c r="D126" s="166">
        <v>3040</v>
      </c>
      <c r="E126" s="166">
        <v>1049</v>
      </c>
      <c r="F126" s="166">
        <v>5704</v>
      </c>
      <c r="G126" s="166">
        <v>8297</v>
      </c>
      <c r="H126" s="166">
        <v>7300</v>
      </c>
      <c r="I126" s="166">
        <v>6859</v>
      </c>
      <c r="J126" s="181">
        <f t="shared" ref="J126:J133" si="33">IFERROR(I126/H126-1,"-")</f>
        <v>-6.0410958904109635E-2</v>
      </c>
      <c r="K126" s="165">
        <f t="shared" si="32"/>
        <v>-441</v>
      </c>
      <c r="L126" s="167">
        <f>I126/$I121</f>
        <v>3.7455699174871536E-2</v>
      </c>
    </row>
    <row r="127" spans="1:12" s="58" customFormat="1" x14ac:dyDescent="0.25">
      <c r="B127" s="165" t="s">
        <v>116</v>
      </c>
      <c r="C127" s="166">
        <v>6346</v>
      </c>
      <c r="D127" s="166">
        <v>3241</v>
      </c>
      <c r="E127" s="166">
        <v>3001</v>
      </c>
      <c r="F127" s="166">
        <v>5857</v>
      </c>
      <c r="G127" s="166">
        <v>8875</v>
      </c>
      <c r="H127" s="166">
        <v>8533</v>
      </c>
      <c r="I127" s="166">
        <v>9262</v>
      </c>
      <c r="J127" s="181">
        <f t="shared" si="33"/>
        <v>8.5433024727528339E-2</v>
      </c>
      <c r="K127" s="165">
        <f t="shared" si="32"/>
        <v>729</v>
      </c>
      <c r="L127" s="167">
        <f>I127/$I121</f>
        <v>5.057802679073628E-2</v>
      </c>
    </row>
    <row r="128" spans="1:12" x14ac:dyDescent="0.25">
      <c r="A128" s="1"/>
      <c r="B128" s="165" t="s">
        <v>119</v>
      </c>
      <c r="C128" s="166">
        <v>4532</v>
      </c>
      <c r="D128" s="166">
        <v>2160</v>
      </c>
      <c r="E128" s="166">
        <v>4356</v>
      </c>
      <c r="F128" s="166">
        <v>5400</v>
      </c>
      <c r="G128" s="166">
        <v>5878</v>
      </c>
      <c r="H128" s="166">
        <v>5745</v>
      </c>
      <c r="I128" s="166">
        <v>6147</v>
      </c>
      <c r="J128" s="181">
        <f t="shared" si="33"/>
        <v>6.9973890339425582E-2</v>
      </c>
      <c r="K128" s="165">
        <f t="shared" si="32"/>
        <v>402</v>
      </c>
      <c r="L128" s="167">
        <f>I128/$I121</f>
        <v>3.35676021035042E-2</v>
      </c>
    </row>
    <row r="129" spans="1:12" x14ac:dyDescent="0.25">
      <c r="A129" s="1"/>
      <c r="B129" s="165" t="s">
        <v>126</v>
      </c>
      <c r="C129" s="166">
        <v>1117</v>
      </c>
      <c r="D129" s="166">
        <v>593</v>
      </c>
      <c r="E129" s="166">
        <v>547</v>
      </c>
      <c r="F129" s="166">
        <v>1675</v>
      </c>
      <c r="G129" s="166">
        <v>1783</v>
      </c>
      <c r="H129" s="166">
        <v>1624</v>
      </c>
      <c r="I129" s="166">
        <v>1749</v>
      </c>
      <c r="J129" s="181">
        <f t="shared" si="33"/>
        <v>7.6970443349753781E-2</v>
      </c>
      <c r="K129" s="165">
        <f t="shared" si="32"/>
        <v>125</v>
      </c>
      <c r="L129" s="167">
        <f>I129/$I121</f>
        <v>9.5509575531200347E-3</v>
      </c>
    </row>
    <row r="130" spans="1:12" x14ac:dyDescent="0.25">
      <c r="A130" s="1"/>
      <c r="B130" s="165" t="s">
        <v>122</v>
      </c>
      <c r="C130" s="166">
        <v>941</v>
      </c>
      <c r="D130" s="166">
        <v>511</v>
      </c>
      <c r="E130" s="166">
        <v>496</v>
      </c>
      <c r="F130" s="166">
        <v>1186</v>
      </c>
      <c r="G130" s="166">
        <v>1212</v>
      </c>
      <c r="H130" s="166">
        <v>1271</v>
      </c>
      <c r="I130" s="166">
        <v>1604</v>
      </c>
      <c r="J130" s="181">
        <f t="shared" si="33"/>
        <v>0.26199842643587723</v>
      </c>
      <c r="K130" s="165">
        <f t="shared" si="32"/>
        <v>333</v>
      </c>
      <c r="L130" s="167">
        <f>I130/$I121</f>
        <v>8.7591400315634848E-3</v>
      </c>
    </row>
    <row r="131" spans="1:12" x14ac:dyDescent="0.25">
      <c r="A131" s="1"/>
      <c r="B131" s="165" t="s">
        <v>131</v>
      </c>
      <c r="C131" s="166">
        <v>1108</v>
      </c>
      <c r="D131" s="166">
        <v>660</v>
      </c>
      <c r="E131" s="166">
        <v>81</v>
      </c>
      <c r="F131" s="166">
        <v>649</v>
      </c>
      <c r="G131" s="166">
        <v>848</v>
      </c>
      <c r="H131" s="166">
        <v>950</v>
      </c>
      <c r="I131" s="166">
        <v>749</v>
      </c>
      <c r="J131" s="181">
        <f t="shared" si="33"/>
        <v>-0.21157894736842109</v>
      </c>
      <c r="K131" s="165">
        <f t="shared" si="32"/>
        <v>-201</v>
      </c>
      <c r="L131" s="167">
        <f>I131/$I121</f>
        <v>4.0901470596265898E-3</v>
      </c>
    </row>
    <row r="132" spans="1:12" x14ac:dyDescent="0.25">
      <c r="A132" s="164" t="s">
        <v>147</v>
      </c>
      <c r="B132" s="165" t="s">
        <v>134</v>
      </c>
      <c r="C132" s="166">
        <v>1669</v>
      </c>
      <c r="D132" s="166">
        <v>1014</v>
      </c>
      <c r="E132" s="166">
        <v>198</v>
      </c>
      <c r="F132" s="166">
        <v>1092</v>
      </c>
      <c r="G132" s="166">
        <v>1559</v>
      </c>
      <c r="H132" s="166">
        <v>1439</v>
      </c>
      <c r="I132" s="166">
        <v>1443</v>
      </c>
      <c r="J132" s="181">
        <f t="shared" si="33"/>
        <v>2.7797081306462079E-3</v>
      </c>
      <c r="K132" s="165">
        <f t="shared" si="32"/>
        <v>4</v>
      </c>
      <c r="L132" s="167">
        <f>I132/$I121</f>
        <v>7.8799495421110408E-3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43372</v>
      </c>
      <c r="D133" s="171">
        <f t="shared" si="34"/>
        <v>18269</v>
      </c>
      <c r="E133" s="171">
        <f t="shared" si="34"/>
        <v>19740</v>
      </c>
      <c r="F133" s="171">
        <f t="shared" si="34"/>
        <v>32958</v>
      </c>
      <c r="G133" s="171">
        <f t="shared" si="34"/>
        <v>33959</v>
      </c>
      <c r="H133" s="171">
        <f t="shared" si="34"/>
        <v>35031</v>
      </c>
      <c r="I133" s="171">
        <f t="shared" si="34"/>
        <v>38349</v>
      </c>
      <c r="J133" s="182">
        <f t="shared" si="33"/>
        <v>9.4716108589534942E-2</v>
      </c>
      <c r="K133" s="170">
        <f>I133-H133</f>
        <v>3318</v>
      </c>
      <c r="L133" s="172">
        <f>I133/$I121</f>
        <v>0.20941662161498009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168682</v>
      </c>
      <c r="D135" s="178">
        <v>69696</v>
      </c>
      <c r="E135" s="178">
        <v>63300</v>
      </c>
      <c r="F135" s="178">
        <v>174823</v>
      </c>
      <c r="G135" s="178">
        <v>188173</v>
      </c>
      <c r="H135" s="178">
        <v>197940</v>
      </c>
      <c r="I135" s="178">
        <v>194848</v>
      </c>
      <c r="J135" s="179">
        <f>IFERROR(I135/H135-1,"-")</f>
        <v>-1.5620895220773923E-2</v>
      </c>
      <c r="K135" s="178">
        <f>I135-H135</f>
        <v>-3092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31942</v>
      </c>
      <c r="D136" s="162">
        <v>10836</v>
      </c>
      <c r="E136" s="162">
        <v>32597</v>
      </c>
      <c r="F136" s="162">
        <v>21389</v>
      </c>
      <c r="G136" s="162">
        <v>23428</v>
      </c>
      <c r="H136" s="162">
        <v>20412</v>
      </c>
      <c r="I136" s="162">
        <v>21360</v>
      </c>
      <c r="J136" s="180">
        <f>IFERROR(I136/H136-1,"-")</f>
        <v>4.6443268665490978E-2</v>
      </c>
      <c r="K136" s="161">
        <f t="shared" ref="K136:K146" si="35">I136-H136</f>
        <v>948</v>
      </c>
      <c r="L136" s="163">
        <f>I136/$I135</f>
        <v>0.10962391197240927</v>
      </c>
    </row>
    <row r="137" spans="1:12" x14ac:dyDescent="0.25">
      <c r="A137" s="164" t="s">
        <v>106</v>
      </c>
      <c r="B137" s="165" t="s">
        <v>106</v>
      </c>
      <c r="C137" s="166">
        <v>19411</v>
      </c>
      <c r="D137" s="166">
        <v>7736</v>
      </c>
      <c r="E137" s="166">
        <v>24850</v>
      </c>
      <c r="F137" s="166">
        <v>14787</v>
      </c>
      <c r="G137" s="166">
        <v>15301</v>
      </c>
      <c r="H137" s="166">
        <v>13359</v>
      </c>
      <c r="I137" s="166">
        <v>12656</v>
      </c>
      <c r="J137" s="181">
        <f>IFERROR(I137/H137-1,"-")</f>
        <v>-5.2623699378696043E-2</v>
      </c>
      <c r="K137" s="165">
        <f t="shared" si="35"/>
        <v>-703</v>
      </c>
      <c r="L137" s="167">
        <f>I137/$I135</f>
        <v>6.495319428477582E-2</v>
      </c>
    </row>
    <row r="138" spans="1:12" x14ac:dyDescent="0.25">
      <c r="A138" s="164" t="s">
        <v>103</v>
      </c>
      <c r="B138" s="165" t="s">
        <v>103</v>
      </c>
      <c r="C138" s="166">
        <v>12531</v>
      </c>
      <c r="D138" s="166">
        <v>3100</v>
      </c>
      <c r="E138" s="166">
        <v>7747</v>
      </c>
      <c r="F138" s="166">
        <v>6602</v>
      </c>
      <c r="G138" s="166">
        <v>8127</v>
      </c>
      <c r="H138" s="166">
        <v>7053</v>
      </c>
      <c r="I138" s="166">
        <v>8704</v>
      </c>
      <c r="J138" s="181">
        <f>IFERROR(I138/H138-1,"-")</f>
        <v>0.2340847866156246</v>
      </c>
      <c r="K138" s="165">
        <f t="shared" si="35"/>
        <v>1651</v>
      </c>
      <c r="L138" s="167">
        <f>I138/$I135</f>
        <v>4.4670717687633435E-2</v>
      </c>
    </row>
    <row r="139" spans="1:12" x14ac:dyDescent="0.25">
      <c r="A139" s="1"/>
      <c r="B139" s="161" t="s">
        <v>110</v>
      </c>
      <c r="C139" s="162">
        <v>136740</v>
      </c>
      <c r="D139" s="162">
        <v>58860</v>
      </c>
      <c r="E139" s="162">
        <v>30703</v>
      </c>
      <c r="F139" s="162">
        <v>153434</v>
      </c>
      <c r="G139" s="162">
        <v>164745</v>
      </c>
      <c r="H139" s="162">
        <v>177528</v>
      </c>
      <c r="I139" s="162">
        <v>173488</v>
      </c>
      <c r="J139" s="180">
        <f>IFERROR(I139/H139-1,"-")</f>
        <v>-2.275697354783468E-2</v>
      </c>
      <c r="K139" s="161">
        <f t="shared" si="35"/>
        <v>-4040</v>
      </c>
      <c r="L139" s="163">
        <f>I139/$I135</f>
        <v>0.89037608802759072</v>
      </c>
    </row>
    <row r="140" spans="1:12" s="58" customFormat="1" x14ac:dyDescent="0.25">
      <c r="B140" s="165" t="s">
        <v>113</v>
      </c>
      <c r="C140" s="166">
        <v>66526</v>
      </c>
      <c r="D140" s="166">
        <v>24150</v>
      </c>
      <c r="E140" s="166">
        <v>4118</v>
      </c>
      <c r="F140" s="166">
        <v>64693</v>
      </c>
      <c r="G140" s="166">
        <v>69698</v>
      </c>
      <c r="H140" s="166">
        <v>79115</v>
      </c>
      <c r="I140" s="166">
        <v>80817</v>
      </c>
      <c r="J140" s="181">
        <f t="shared" ref="J140:J147" si="36">IFERROR(I140/H140-1,"-")</f>
        <v>2.1512987423371044E-2</v>
      </c>
      <c r="K140" s="165">
        <f t="shared" si="35"/>
        <v>1702</v>
      </c>
      <c r="L140" s="167">
        <f>I140/$I135</f>
        <v>0.41476946132369846</v>
      </c>
    </row>
    <row r="141" spans="1:12" s="58" customFormat="1" x14ac:dyDescent="0.25">
      <c r="B141" s="165" t="s">
        <v>116</v>
      </c>
      <c r="C141" s="166">
        <v>9505</v>
      </c>
      <c r="D141" s="166">
        <v>4446</v>
      </c>
      <c r="E141" s="166">
        <v>3173</v>
      </c>
      <c r="F141" s="166">
        <v>10136</v>
      </c>
      <c r="G141" s="166">
        <v>13628</v>
      </c>
      <c r="H141" s="166">
        <v>14615</v>
      </c>
      <c r="I141" s="166">
        <v>14010</v>
      </c>
      <c r="J141" s="181">
        <f t="shared" si="36"/>
        <v>-4.1395826205952835E-2</v>
      </c>
      <c r="K141" s="165">
        <f t="shared" si="35"/>
        <v>-605</v>
      </c>
      <c r="L141" s="167">
        <f>I141/$I135</f>
        <v>7.1902200689768436E-2</v>
      </c>
    </row>
    <row r="142" spans="1:12" x14ac:dyDescent="0.25">
      <c r="A142" s="1"/>
      <c r="B142" s="165" t="s">
        <v>119</v>
      </c>
      <c r="C142" s="166">
        <v>13980</v>
      </c>
      <c r="D142" s="166">
        <v>4622</v>
      </c>
      <c r="E142" s="166">
        <v>7519</v>
      </c>
      <c r="F142" s="166">
        <v>19255</v>
      </c>
      <c r="G142" s="166">
        <v>17352</v>
      </c>
      <c r="H142" s="166">
        <v>17895</v>
      </c>
      <c r="I142" s="166">
        <v>15976</v>
      </c>
      <c r="J142" s="181">
        <f t="shared" si="36"/>
        <v>-0.10723665828443696</v>
      </c>
      <c r="K142" s="165">
        <f t="shared" si="35"/>
        <v>-1919</v>
      </c>
      <c r="L142" s="167">
        <f>I142/$I135</f>
        <v>8.1992116932172773E-2</v>
      </c>
    </row>
    <row r="143" spans="1:12" x14ac:dyDescent="0.25">
      <c r="A143" s="1"/>
      <c r="B143" s="165" t="s">
        <v>126</v>
      </c>
      <c r="C143" s="166">
        <v>2728</v>
      </c>
      <c r="D143" s="166">
        <v>962</v>
      </c>
      <c r="E143" s="166">
        <v>557</v>
      </c>
      <c r="F143" s="166">
        <v>7373</v>
      </c>
      <c r="G143" s="166">
        <v>6155</v>
      </c>
      <c r="H143" s="166">
        <v>4432</v>
      </c>
      <c r="I143" s="166">
        <v>4045</v>
      </c>
      <c r="J143" s="181">
        <f t="shared" si="36"/>
        <v>-8.7319494584837565E-2</v>
      </c>
      <c r="K143" s="165">
        <f t="shared" si="35"/>
        <v>-387</v>
      </c>
      <c r="L143" s="167">
        <f>I143/$I135</f>
        <v>2.0759771719494169E-2</v>
      </c>
    </row>
    <row r="144" spans="1:12" x14ac:dyDescent="0.25">
      <c r="A144" s="1"/>
      <c r="B144" s="165" t="s">
        <v>122</v>
      </c>
      <c r="C144" s="166">
        <v>2927</v>
      </c>
      <c r="D144" s="166">
        <v>1489</v>
      </c>
      <c r="E144" s="166">
        <v>1272</v>
      </c>
      <c r="F144" s="166">
        <v>3207</v>
      </c>
      <c r="G144" s="166">
        <v>3659</v>
      </c>
      <c r="H144" s="166">
        <v>4196</v>
      </c>
      <c r="I144" s="166">
        <v>3102</v>
      </c>
      <c r="J144" s="181">
        <f t="shared" si="36"/>
        <v>-0.26072449952335552</v>
      </c>
      <c r="K144" s="165">
        <f t="shared" si="35"/>
        <v>-1094</v>
      </c>
      <c r="L144" s="167">
        <f>I144/$I135</f>
        <v>1.5920101822959436E-2</v>
      </c>
    </row>
    <row r="145" spans="1:12" x14ac:dyDescent="0.25">
      <c r="A145" s="1"/>
      <c r="B145" s="165" t="s">
        <v>131</v>
      </c>
      <c r="C145" s="166">
        <v>1609</v>
      </c>
      <c r="D145" s="166">
        <v>2049</v>
      </c>
      <c r="E145" s="166">
        <v>64</v>
      </c>
      <c r="F145" s="166">
        <v>2093</v>
      </c>
      <c r="G145" s="166">
        <v>2315</v>
      </c>
      <c r="H145" s="166">
        <v>2144</v>
      </c>
      <c r="I145" s="166">
        <v>2407</v>
      </c>
      <c r="J145" s="181">
        <f t="shared" si="36"/>
        <v>0.12266791044776126</v>
      </c>
      <c r="K145" s="165">
        <f t="shared" si="35"/>
        <v>263</v>
      </c>
      <c r="L145" s="167">
        <f>I145/$I135</f>
        <v>1.2353218919362785E-2</v>
      </c>
    </row>
    <row r="146" spans="1:12" x14ac:dyDescent="0.25">
      <c r="A146" s="164" t="s">
        <v>147</v>
      </c>
      <c r="B146" s="165" t="s">
        <v>134</v>
      </c>
      <c r="C146" s="166">
        <v>4571</v>
      </c>
      <c r="D146" s="166">
        <v>4165</v>
      </c>
      <c r="E146" s="166">
        <v>65</v>
      </c>
      <c r="F146" s="166">
        <v>979</v>
      </c>
      <c r="G146" s="166">
        <v>1717</v>
      </c>
      <c r="H146" s="166">
        <v>1553</v>
      </c>
      <c r="I146" s="166">
        <v>1225</v>
      </c>
      <c r="J146" s="181">
        <f t="shared" si="36"/>
        <v>-0.2112041210560206</v>
      </c>
      <c r="K146" s="165">
        <f t="shared" si="35"/>
        <v>-328</v>
      </c>
      <c r="L146" s="167">
        <f>I146/$I135</f>
        <v>6.2869518804401382E-3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34894</v>
      </c>
      <c r="D147" s="171">
        <f t="shared" si="37"/>
        <v>16977</v>
      </c>
      <c r="E147" s="171">
        <f t="shared" si="37"/>
        <v>13935</v>
      </c>
      <c r="F147" s="171">
        <f t="shared" si="37"/>
        <v>45698</v>
      </c>
      <c r="G147" s="171">
        <f t="shared" si="37"/>
        <v>50221</v>
      </c>
      <c r="H147" s="171">
        <f t="shared" si="37"/>
        <v>53578</v>
      </c>
      <c r="I147" s="171">
        <f t="shared" si="37"/>
        <v>51906</v>
      </c>
      <c r="J147" s="182">
        <f t="shared" si="36"/>
        <v>-3.1206838627794942E-2</v>
      </c>
      <c r="K147" s="170">
        <f>I147-H147</f>
        <v>-1672</v>
      </c>
      <c r="L147" s="172">
        <f>I147/$I135</f>
        <v>0.26639226473969452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89265</v>
      </c>
      <c r="D149" s="178">
        <v>29747</v>
      </c>
      <c r="E149" s="178">
        <v>35391</v>
      </c>
      <c r="F149" s="178">
        <v>74052</v>
      </c>
      <c r="G149" s="178">
        <v>81825</v>
      </c>
      <c r="H149" s="178">
        <v>85483</v>
      </c>
      <c r="I149" s="178">
        <v>85027</v>
      </c>
      <c r="J149" s="179">
        <f>IFERROR(I149/H149-1,"-")</f>
        <v>-5.3343939730706724E-3</v>
      </c>
      <c r="K149" s="178">
        <f>I149-H149</f>
        <v>-456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39967</v>
      </c>
      <c r="D150" s="162">
        <v>11309</v>
      </c>
      <c r="E150" s="162">
        <v>23206</v>
      </c>
      <c r="F150" s="162">
        <v>39318</v>
      </c>
      <c r="G150" s="162">
        <v>41966</v>
      </c>
      <c r="H150" s="162">
        <v>38124</v>
      </c>
      <c r="I150" s="162">
        <v>36993</v>
      </c>
      <c r="J150" s="180">
        <f>IFERROR(I150/H150-1,"-")</f>
        <v>-2.9666351904312216E-2</v>
      </c>
      <c r="K150" s="161">
        <f t="shared" ref="K150:K160" si="38">I150-H150</f>
        <v>-1131</v>
      </c>
      <c r="L150" s="163">
        <f>I150/$I149</f>
        <v>0.43507356486763027</v>
      </c>
    </row>
    <row r="151" spans="1:12" x14ac:dyDescent="0.25">
      <c r="A151" s="164" t="s">
        <v>106</v>
      </c>
      <c r="B151" s="165" t="s">
        <v>106</v>
      </c>
      <c r="C151" s="166">
        <v>24556</v>
      </c>
      <c r="D151" s="166">
        <v>5707</v>
      </c>
      <c r="E151" s="166">
        <v>18519</v>
      </c>
      <c r="F151" s="166">
        <v>27879</v>
      </c>
      <c r="G151" s="166">
        <v>30165</v>
      </c>
      <c r="H151" s="166">
        <v>25610</v>
      </c>
      <c r="I151" s="166">
        <v>22844</v>
      </c>
      <c r="J151" s="181">
        <f>IFERROR(I151/H151-1,"-")</f>
        <v>-0.10800468566966026</v>
      </c>
      <c r="K151" s="165">
        <f t="shared" si="38"/>
        <v>-2766</v>
      </c>
      <c r="L151" s="167">
        <f>I151/$I149</f>
        <v>0.26866759970362353</v>
      </c>
    </row>
    <row r="152" spans="1:12" x14ac:dyDescent="0.25">
      <c r="A152" s="164" t="s">
        <v>103</v>
      </c>
      <c r="B152" s="165" t="s">
        <v>103</v>
      </c>
      <c r="C152" s="166">
        <v>15411</v>
      </c>
      <c r="D152" s="166">
        <v>5602</v>
      </c>
      <c r="E152" s="166">
        <v>4687</v>
      </c>
      <c r="F152" s="166">
        <v>11439</v>
      </c>
      <c r="G152" s="166">
        <v>11801</v>
      </c>
      <c r="H152" s="166">
        <v>12514</v>
      </c>
      <c r="I152" s="166">
        <v>14149</v>
      </c>
      <c r="J152" s="181">
        <f>IFERROR(I152/H152-1,"-")</f>
        <v>0.13065366789196098</v>
      </c>
      <c r="K152" s="165">
        <f t="shared" si="38"/>
        <v>1635</v>
      </c>
      <c r="L152" s="167">
        <f>I152/$I149</f>
        <v>0.16640596516400671</v>
      </c>
    </row>
    <row r="153" spans="1:12" x14ac:dyDescent="0.25">
      <c r="A153" s="1"/>
      <c r="B153" s="161" t="s">
        <v>110</v>
      </c>
      <c r="C153" s="162">
        <v>49298</v>
      </c>
      <c r="D153" s="162">
        <v>18438</v>
      </c>
      <c r="E153" s="162">
        <v>12185</v>
      </c>
      <c r="F153" s="162">
        <v>34734</v>
      </c>
      <c r="G153" s="162">
        <v>39859</v>
      </c>
      <c r="H153" s="162">
        <v>47359</v>
      </c>
      <c r="I153" s="162">
        <v>48034</v>
      </c>
      <c r="J153" s="180">
        <f>IFERROR(I153/H153-1,"-")</f>
        <v>1.4252834730463126E-2</v>
      </c>
      <c r="K153" s="161">
        <f t="shared" si="38"/>
        <v>675</v>
      </c>
      <c r="L153" s="163">
        <f>I153/$I149</f>
        <v>0.56492643513236973</v>
      </c>
    </row>
    <row r="154" spans="1:12" s="58" customFormat="1" x14ac:dyDescent="0.25">
      <c r="B154" s="165" t="s">
        <v>113</v>
      </c>
      <c r="C154" s="166">
        <v>14898</v>
      </c>
      <c r="D154" s="166">
        <v>5236</v>
      </c>
      <c r="E154" s="166">
        <v>773</v>
      </c>
      <c r="F154" s="166">
        <v>12480</v>
      </c>
      <c r="G154" s="166">
        <v>12685</v>
      </c>
      <c r="H154" s="166">
        <v>13926</v>
      </c>
      <c r="I154" s="166">
        <v>12142</v>
      </c>
      <c r="J154" s="181">
        <f t="shared" ref="J154:J161" si="39">IFERROR(I154/H154-1,"-")</f>
        <v>-0.12810570156541723</v>
      </c>
      <c r="K154" s="165">
        <f t="shared" si="38"/>
        <v>-1784</v>
      </c>
      <c r="L154" s="167">
        <f>I154/$I149</f>
        <v>0.14280169828407446</v>
      </c>
    </row>
    <row r="155" spans="1:12" s="58" customFormat="1" x14ac:dyDescent="0.25">
      <c r="B155" s="165" t="s">
        <v>116</v>
      </c>
      <c r="C155" s="166">
        <v>12813</v>
      </c>
      <c r="D155" s="166">
        <v>4894</v>
      </c>
      <c r="E155" s="166">
        <v>2305</v>
      </c>
      <c r="F155" s="166">
        <v>7346</v>
      </c>
      <c r="G155" s="166">
        <v>7800</v>
      </c>
      <c r="H155" s="166">
        <v>8344</v>
      </c>
      <c r="I155" s="166">
        <v>8149</v>
      </c>
      <c r="J155" s="181">
        <f t="shared" si="39"/>
        <v>-2.3370086289549397E-2</v>
      </c>
      <c r="K155" s="165">
        <f t="shared" si="38"/>
        <v>-195</v>
      </c>
      <c r="L155" s="167">
        <f>I155/$I149</f>
        <v>9.5840144895150955E-2</v>
      </c>
    </row>
    <row r="156" spans="1:12" x14ac:dyDescent="0.25">
      <c r="A156" s="1"/>
      <c r="B156" s="165" t="s">
        <v>119</v>
      </c>
      <c r="C156" s="166">
        <v>7228</v>
      </c>
      <c r="D156" s="166">
        <v>2063</v>
      </c>
      <c r="E156" s="166">
        <v>3142</v>
      </c>
      <c r="F156" s="166">
        <v>4129</v>
      </c>
      <c r="G156" s="166">
        <v>6373</v>
      </c>
      <c r="H156" s="166">
        <v>8093</v>
      </c>
      <c r="I156" s="166">
        <v>11790</v>
      </c>
      <c r="J156" s="181">
        <f t="shared" si="39"/>
        <v>0.45681453107623882</v>
      </c>
      <c r="K156" s="165">
        <f t="shared" si="38"/>
        <v>3697</v>
      </c>
      <c r="L156" s="167">
        <f>I156/$I149</f>
        <v>0.1386618368283016</v>
      </c>
    </row>
    <row r="157" spans="1:12" x14ac:dyDescent="0.25">
      <c r="A157" s="1"/>
      <c r="B157" s="165" t="s">
        <v>126</v>
      </c>
      <c r="C157" s="166">
        <v>1029</v>
      </c>
      <c r="D157" s="166">
        <v>577</v>
      </c>
      <c r="E157" s="166">
        <v>383</v>
      </c>
      <c r="F157" s="166">
        <v>1055</v>
      </c>
      <c r="G157" s="166">
        <v>1250</v>
      </c>
      <c r="H157" s="166">
        <v>1838</v>
      </c>
      <c r="I157" s="166">
        <v>1651</v>
      </c>
      <c r="J157" s="181">
        <f t="shared" si="39"/>
        <v>-0.1017410228509249</v>
      </c>
      <c r="K157" s="165">
        <f t="shared" si="38"/>
        <v>-187</v>
      </c>
      <c r="L157" s="167">
        <f>I157/$I149</f>
        <v>1.9417361543980147E-2</v>
      </c>
    </row>
    <row r="158" spans="1:12" x14ac:dyDescent="0.25">
      <c r="A158" s="1"/>
      <c r="B158" s="165" t="s">
        <v>122</v>
      </c>
      <c r="C158" s="166">
        <v>2122</v>
      </c>
      <c r="D158" s="166">
        <v>919</v>
      </c>
      <c r="E158" s="166">
        <v>957</v>
      </c>
      <c r="F158" s="166">
        <v>2161</v>
      </c>
      <c r="G158" s="166">
        <v>2005</v>
      </c>
      <c r="H158" s="166">
        <v>2394</v>
      </c>
      <c r="I158" s="166">
        <v>1849</v>
      </c>
      <c r="J158" s="181">
        <f t="shared" si="39"/>
        <v>-0.22765246449456977</v>
      </c>
      <c r="K158" s="165">
        <f t="shared" si="38"/>
        <v>-545</v>
      </c>
      <c r="L158" s="167">
        <f>I158/$I149</f>
        <v>2.1746033612852388E-2</v>
      </c>
    </row>
    <row r="159" spans="1:12" x14ac:dyDescent="0.25">
      <c r="A159" s="1"/>
      <c r="B159" s="165" t="s">
        <v>131</v>
      </c>
      <c r="C159" s="166">
        <v>375</v>
      </c>
      <c r="D159" s="166">
        <v>387</v>
      </c>
      <c r="E159" s="166">
        <v>37</v>
      </c>
      <c r="F159" s="166">
        <v>299</v>
      </c>
      <c r="G159" s="166">
        <v>425</v>
      </c>
      <c r="H159" s="166">
        <v>314</v>
      </c>
      <c r="I159" s="166">
        <v>316</v>
      </c>
      <c r="J159" s="181">
        <f t="shared" si="39"/>
        <v>6.3694267515923553E-3</v>
      </c>
      <c r="K159" s="165">
        <f t="shared" si="38"/>
        <v>2</v>
      </c>
      <c r="L159" s="167">
        <f>I159/$I149</f>
        <v>3.7164665341597376E-3</v>
      </c>
    </row>
    <row r="160" spans="1:12" x14ac:dyDescent="0.25">
      <c r="A160" s="164" t="s">
        <v>147</v>
      </c>
      <c r="B160" s="165" t="s">
        <v>134</v>
      </c>
      <c r="C160" s="166">
        <v>670</v>
      </c>
      <c r="D160" s="166">
        <v>483</v>
      </c>
      <c r="E160" s="166">
        <v>69</v>
      </c>
      <c r="F160" s="166">
        <v>453</v>
      </c>
      <c r="G160" s="166">
        <v>555</v>
      </c>
      <c r="H160" s="166">
        <v>533</v>
      </c>
      <c r="I160" s="166">
        <v>430</v>
      </c>
      <c r="J160" s="181">
        <f t="shared" si="39"/>
        <v>-0.19324577861163228</v>
      </c>
      <c r="K160" s="165">
        <f t="shared" si="38"/>
        <v>-103</v>
      </c>
      <c r="L160" s="167">
        <f>I160/$I149</f>
        <v>5.0572171192679975E-3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10163</v>
      </c>
      <c r="D161" s="171">
        <f t="shared" si="40"/>
        <v>3879</v>
      </c>
      <c r="E161" s="171">
        <f t="shared" si="40"/>
        <v>4519</v>
      </c>
      <c r="F161" s="171">
        <f t="shared" si="40"/>
        <v>6811</v>
      </c>
      <c r="G161" s="171">
        <f t="shared" si="40"/>
        <v>8766</v>
      </c>
      <c r="H161" s="171">
        <f t="shared" si="40"/>
        <v>11917</v>
      </c>
      <c r="I161" s="171">
        <f t="shared" si="40"/>
        <v>11707</v>
      </c>
      <c r="J161" s="182">
        <f t="shared" si="39"/>
        <v>-1.7621884702525792E-2</v>
      </c>
      <c r="K161" s="170">
        <f>I161-H161</f>
        <v>-210</v>
      </c>
      <c r="L161" s="172">
        <f>I161/$I149</f>
        <v>0.13768567631458242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DDC00-6FC1-4AE6-BC06-6F910199F6AE}">
  <sheetPr>
    <tabColor rgb="FFFFC000"/>
    <pageSetUpPr fitToPage="1"/>
  </sheetPr>
  <dimension ref="A1:W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50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5281361</v>
      </c>
      <c r="H8" s="159">
        <v>5576793</v>
      </c>
      <c r="I8" s="160">
        <f>IFERROR(H8/G8-1,"-")</f>
        <v>5.5938611278418593E-2</v>
      </c>
      <c r="J8" s="159">
        <f t="shared" ref="J8:J20" si="0">H8-G8</f>
        <v>295432</v>
      </c>
      <c r="K8" s="160">
        <f>H8/$H8</f>
        <v>1</v>
      </c>
      <c r="L8" s="81"/>
      <c r="N8" s="158" t="s">
        <v>71</v>
      </c>
      <c r="O8" s="159">
        <v>139160</v>
      </c>
      <c r="P8" s="159">
        <v>57877</v>
      </c>
      <c r="Q8" s="159">
        <v>71245</v>
      </c>
      <c r="R8" s="159">
        <v>164270</v>
      </c>
      <c r="S8" s="159">
        <v>183368</v>
      </c>
      <c r="T8" s="159">
        <v>234780</v>
      </c>
      <c r="U8" s="160">
        <f>IFERROR(T8/S8-1,"-")</f>
        <v>0.28037607434230627</v>
      </c>
      <c r="V8" s="159">
        <f>T8-S8</f>
        <v>51412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1051922</v>
      </c>
      <c r="H9" s="162">
        <v>1067710</v>
      </c>
      <c r="I9" s="163">
        <f>IFERROR(H9/G9-1,"-")</f>
        <v>1.5008717376383318E-2</v>
      </c>
      <c r="J9" s="162">
        <f t="shared" si="0"/>
        <v>15788</v>
      </c>
      <c r="K9" s="163">
        <f>H9/H8</f>
        <v>0.19145591382000371</v>
      </c>
      <c r="L9" s="81"/>
      <c r="N9" s="161" t="s">
        <v>100</v>
      </c>
      <c r="O9" s="162">
        <v>42184</v>
      </c>
      <c r="P9" s="162">
        <v>24943</v>
      </c>
      <c r="Q9" s="162">
        <v>26573</v>
      </c>
      <c r="R9" s="162">
        <v>32862</v>
      </c>
      <c r="S9" s="162">
        <v>47813</v>
      </c>
      <c r="T9" s="162">
        <v>62052</v>
      </c>
      <c r="U9" s="163">
        <f>IFERROR(T9/S9-1,"-")</f>
        <v>0.29780603601530964</v>
      </c>
      <c r="V9" s="162">
        <f t="shared" ref="V9:V19" si="1">T9-S9</f>
        <v>14239</v>
      </c>
      <c r="W9" s="163">
        <f>T9/T$8</f>
        <v>0.26429849220546897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431791</v>
      </c>
      <c r="H10" s="166">
        <v>424380</v>
      </c>
      <c r="I10" s="167">
        <f>IFERROR(H10/G10-1,"-")</f>
        <v>-1.7163396180096435E-2</v>
      </c>
      <c r="J10" s="166">
        <f t="shared" si="0"/>
        <v>-7411</v>
      </c>
      <c r="K10" s="167">
        <f>H10/$H8</f>
        <v>7.6097499046495001E-2</v>
      </c>
      <c r="L10" s="81"/>
      <c r="N10" s="165" t="s">
        <v>106</v>
      </c>
      <c r="O10" s="166">
        <v>22767</v>
      </c>
      <c r="P10" s="166">
        <v>9088</v>
      </c>
      <c r="Q10" s="166">
        <v>21826</v>
      </c>
      <c r="R10" s="166">
        <v>23626</v>
      </c>
      <c r="S10" s="166">
        <v>32510</v>
      </c>
      <c r="T10" s="166">
        <v>37748</v>
      </c>
      <c r="U10" s="167">
        <f>IFERROR(T10/S10-1,"-")</f>
        <v>0.16111965549061824</v>
      </c>
      <c r="V10" s="166">
        <f t="shared" si="1"/>
        <v>5238</v>
      </c>
      <c r="W10" s="167">
        <f>T10/T$8</f>
        <v>0.16078030496635148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620131</v>
      </c>
      <c r="H11" s="166">
        <v>643330</v>
      </c>
      <c r="I11" s="167">
        <f>IFERROR(H11/G11-1,"-")</f>
        <v>3.7409837598829876E-2</v>
      </c>
      <c r="J11" s="166">
        <f t="shared" si="0"/>
        <v>23199</v>
      </c>
      <c r="K11" s="167">
        <f>H11/$H8</f>
        <v>0.11535841477350872</v>
      </c>
      <c r="L11" s="81"/>
      <c r="N11" s="165" t="s">
        <v>103</v>
      </c>
      <c r="O11" s="166">
        <v>19417</v>
      </c>
      <c r="P11" s="166">
        <v>15855</v>
      </c>
      <c r="Q11" s="166">
        <v>4747</v>
      </c>
      <c r="R11" s="166">
        <v>9236</v>
      </c>
      <c r="S11" s="166">
        <v>15303</v>
      </c>
      <c r="T11" s="166">
        <v>24304</v>
      </c>
      <c r="U11" s="167">
        <f>IFERROR(T11/S11-1,"-")</f>
        <v>0.58818532313925376</v>
      </c>
      <c r="V11" s="166">
        <f t="shared" si="1"/>
        <v>9001</v>
      </c>
      <c r="W11" s="167">
        <f>T11/T$8</f>
        <v>0.10351818723911747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4229439</v>
      </c>
      <c r="H12" s="162">
        <v>4509083</v>
      </c>
      <c r="I12" s="163">
        <f>IFERROR(H12/G12-1,"-")</f>
        <v>6.6118461573745346E-2</v>
      </c>
      <c r="J12" s="162">
        <f t="shared" si="0"/>
        <v>279644</v>
      </c>
      <c r="K12" s="163">
        <f>H12/H8</f>
        <v>0.80854408617999629</v>
      </c>
      <c r="L12" s="81"/>
      <c r="N12" s="161" t="s">
        <v>110</v>
      </c>
      <c r="O12" s="162">
        <v>96976</v>
      </c>
      <c r="P12" s="162">
        <v>32934</v>
      </c>
      <c r="Q12" s="162">
        <v>44672</v>
      </c>
      <c r="R12" s="162">
        <v>131408</v>
      </c>
      <c r="S12" s="162">
        <v>135555</v>
      </c>
      <c r="T12" s="162">
        <v>172728</v>
      </c>
      <c r="U12" s="163">
        <f>IFERROR(T12/S12-1,"-")</f>
        <v>0.274228173066283</v>
      </c>
      <c r="V12" s="162">
        <f t="shared" si="1"/>
        <v>37173</v>
      </c>
      <c r="W12" s="163">
        <f>T12/T$8</f>
        <v>0.73570150779453103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1975823</v>
      </c>
      <c r="H13" s="166">
        <v>2112618</v>
      </c>
      <c r="I13" s="167">
        <f t="shared" ref="I13:I20" si="2">IFERROR(H13/G13-1,"-")</f>
        <v>6.9234440534400088E-2</v>
      </c>
      <c r="J13" s="166">
        <f t="shared" si="0"/>
        <v>136795</v>
      </c>
      <c r="K13" s="167">
        <f>H13/$H8</f>
        <v>0.37882309779114987</v>
      </c>
      <c r="L13" s="168"/>
      <c r="N13" s="165" t="s">
        <v>113</v>
      </c>
      <c r="O13" s="166">
        <v>41886</v>
      </c>
      <c r="P13" s="166">
        <v>14718</v>
      </c>
      <c r="Q13" s="166">
        <v>12269</v>
      </c>
      <c r="R13" s="166">
        <v>56760</v>
      </c>
      <c r="S13" s="166">
        <v>51516</v>
      </c>
      <c r="T13" s="166">
        <v>74234</v>
      </c>
      <c r="U13" s="167">
        <f t="shared" ref="U13:U20" si="3">IFERROR(T13/S13-1,"-")</f>
        <v>0.44098920723658663</v>
      </c>
      <c r="V13" s="166">
        <f t="shared" si="1"/>
        <v>22718</v>
      </c>
      <c r="W13" s="167">
        <f t="shared" ref="W13:W20" si="4">T13/T$8</f>
        <v>0.31618536502257433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441576</v>
      </c>
      <c r="H14" s="166">
        <v>457456</v>
      </c>
      <c r="I14" s="167">
        <f t="shared" si="2"/>
        <v>3.5962099389459601E-2</v>
      </c>
      <c r="J14" s="166">
        <f t="shared" si="0"/>
        <v>15880</v>
      </c>
      <c r="K14" s="167">
        <f>H14/$H8</f>
        <v>8.2028506347644609E-2</v>
      </c>
      <c r="L14" s="168"/>
      <c r="N14" s="165" t="s">
        <v>116</v>
      </c>
      <c r="O14" s="166">
        <v>11748</v>
      </c>
      <c r="P14" s="166">
        <v>3483</v>
      </c>
      <c r="Q14" s="166">
        <v>3758</v>
      </c>
      <c r="R14" s="166">
        <v>7893</v>
      </c>
      <c r="S14" s="166">
        <v>11078</v>
      </c>
      <c r="T14" s="166">
        <v>10979</v>
      </c>
      <c r="U14" s="167">
        <f t="shared" si="3"/>
        <v>-8.9366311608594096E-3</v>
      </c>
      <c r="V14" s="166">
        <f t="shared" si="1"/>
        <v>-99</v>
      </c>
      <c r="W14" s="167">
        <f t="shared" si="4"/>
        <v>4.6762926995485135E-2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219799</v>
      </c>
      <c r="H15" s="166">
        <v>234783</v>
      </c>
      <c r="I15" s="167">
        <f t="shared" si="2"/>
        <v>6.8171374756027081E-2</v>
      </c>
      <c r="J15" s="166">
        <f t="shared" si="0"/>
        <v>14984</v>
      </c>
      <c r="K15" s="167">
        <f>H15/$H8</f>
        <v>4.2100002635923547E-2</v>
      </c>
      <c r="L15" s="81"/>
      <c r="N15" s="165" t="s">
        <v>119</v>
      </c>
      <c r="O15" s="166">
        <v>10984</v>
      </c>
      <c r="P15" s="166">
        <v>3686</v>
      </c>
      <c r="Q15" s="166">
        <v>6316</v>
      </c>
      <c r="R15" s="166">
        <v>18292</v>
      </c>
      <c r="S15" s="166">
        <v>16282</v>
      </c>
      <c r="T15" s="166">
        <v>19275</v>
      </c>
      <c r="U15" s="167">
        <f t="shared" si="3"/>
        <v>0.18382262621299605</v>
      </c>
      <c r="V15" s="166">
        <f t="shared" si="1"/>
        <v>2993</v>
      </c>
      <c r="W15" s="167">
        <f t="shared" si="4"/>
        <v>8.2098134423715816E-2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167611</v>
      </c>
      <c r="H16" s="166">
        <v>177307</v>
      </c>
      <c r="I16" s="167">
        <f t="shared" si="2"/>
        <v>5.7848231917952964E-2</v>
      </c>
      <c r="J16" s="166">
        <f t="shared" si="0"/>
        <v>9696</v>
      </c>
      <c r="K16" s="167">
        <f>H16/$H8</f>
        <v>3.1793720871475778E-2</v>
      </c>
      <c r="L16" s="81"/>
      <c r="N16" s="165" t="s">
        <v>126</v>
      </c>
      <c r="O16" s="166">
        <v>1818</v>
      </c>
      <c r="P16" s="166">
        <v>547</v>
      </c>
      <c r="Q16" s="166">
        <v>3888</v>
      </c>
      <c r="R16" s="166">
        <v>3841</v>
      </c>
      <c r="S16" s="166">
        <v>4030</v>
      </c>
      <c r="T16" s="166">
        <v>6545</v>
      </c>
      <c r="U16" s="167">
        <f t="shared" si="3"/>
        <v>0.62406947890818865</v>
      </c>
      <c r="V16" s="166">
        <f t="shared" si="1"/>
        <v>2515</v>
      </c>
      <c r="W16" s="167">
        <f t="shared" si="4"/>
        <v>2.7877161598091831E-2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154753</v>
      </c>
      <c r="H17" s="166">
        <v>161182</v>
      </c>
      <c r="I17" s="167">
        <f t="shared" si="2"/>
        <v>4.1543621125277097E-2</v>
      </c>
      <c r="J17" s="166">
        <f t="shared" si="0"/>
        <v>6429</v>
      </c>
      <c r="K17" s="167">
        <f>H17/H$8</f>
        <v>2.890227412062811E-2</v>
      </c>
      <c r="L17" s="81"/>
      <c r="N17" s="165" t="s">
        <v>122</v>
      </c>
      <c r="O17" s="166">
        <v>2536</v>
      </c>
      <c r="P17" s="166">
        <v>1317</v>
      </c>
      <c r="Q17" s="166">
        <v>2003</v>
      </c>
      <c r="R17" s="166">
        <v>3259</v>
      </c>
      <c r="S17" s="166">
        <v>2728</v>
      </c>
      <c r="T17" s="166">
        <v>4239</v>
      </c>
      <c r="U17" s="167">
        <f t="shared" si="3"/>
        <v>0.55388563049853379</v>
      </c>
      <c r="V17" s="166">
        <f t="shared" si="1"/>
        <v>1511</v>
      </c>
      <c r="W17" s="167">
        <f t="shared" si="4"/>
        <v>1.805520061334015E-2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68847</v>
      </c>
      <c r="H18" s="166">
        <v>65469</v>
      </c>
      <c r="I18" s="167">
        <f t="shared" si="2"/>
        <v>-4.9065318750272313E-2</v>
      </c>
      <c r="J18" s="166">
        <f t="shared" si="0"/>
        <v>-3378</v>
      </c>
      <c r="K18" s="167">
        <f t="shared" ref="K18:K20" si="5">H18/H$8</f>
        <v>1.1739542780232294E-2</v>
      </c>
      <c r="L18" s="81"/>
      <c r="N18" s="165" t="s">
        <v>131</v>
      </c>
      <c r="O18" s="166">
        <v>2206</v>
      </c>
      <c r="P18" s="166">
        <v>768</v>
      </c>
      <c r="Q18" s="166">
        <v>1848</v>
      </c>
      <c r="R18" s="166">
        <v>3131</v>
      </c>
      <c r="S18" s="166">
        <v>3815</v>
      </c>
      <c r="T18" s="166">
        <v>3211</v>
      </c>
      <c r="U18" s="167">
        <f t="shared" si="3"/>
        <v>-0.15832241153342075</v>
      </c>
      <c r="V18" s="166">
        <f t="shared" si="1"/>
        <v>-604</v>
      </c>
      <c r="W18" s="167">
        <f t="shared" si="4"/>
        <v>1.3676633444075305E-2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72722</v>
      </c>
      <c r="H19" s="166">
        <v>71747</v>
      </c>
      <c r="I19" s="167">
        <f t="shared" si="2"/>
        <v>-1.3407222023596677E-2</v>
      </c>
      <c r="J19" s="166">
        <f t="shared" si="0"/>
        <v>-975</v>
      </c>
      <c r="K19" s="167">
        <f t="shared" si="5"/>
        <v>1.2865279381895653E-2</v>
      </c>
      <c r="L19" s="81"/>
      <c r="N19" s="165" t="s">
        <v>134</v>
      </c>
      <c r="O19" s="166">
        <v>2361</v>
      </c>
      <c r="P19" s="166">
        <v>997</v>
      </c>
      <c r="Q19" s="166">
        <v>363</v>
      </c>
      <c r="R19" s="166">
        <v>1012</v>
      </c>
      <c r="S19" s="166">
        <v>1174</v>
      </c>
      <c r="T19" s="166">
        <v>3205</v>
      </c>
      <c r="U19" s="167">
        <f t="shared" si="3"/>
        <v>1.7299829642248721</v>
      </c>
      <c r="V19" s="166">
        <f t="shared" si="1"/>
        <v>2031</v>
      </c>
      <c r="W19" s="167">
        <f t="shared" si="4"/>
        <v>1.3651077604565976E-2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1128308</v>
      </c>
      <c r="H20" s="171">
        <f t="shared" si="6"/>
        <v>1228521</v>
      </c>
      <c r="I20" s="172">
        <f t="shared" si="2"/>
        <v>8.8817060589838848E-2</v>
      </c>
      <c r="J20" s="171">
        <f t="shared" si="0"/>
        <v>100213</v>
      </c>
      <c r="K20" s="172">
        <f t="shared" si="5"/>
        <v>0.22029166225104643</v>
      </c>
      <c r="L20" s="81"/>
      <c r="N20" s="170" t="s">
        <v>148</v>
      </c>
      <c r="O20" s="171">
        <f t="shared" ref="O20:T20" si="7">O12-SUM(O13:O19)</f>
        <v>23437</v>
      </c>
      <c r="P20" s="171">
        <f t="shared" si="7"/>
        <v>7418</v>
      </c>
      <c r="Q20" s="171">
        <f t="shared" si="7"/>
        <v>14227</v>
      </c>
      <c r="R20" s="171">
        <f t="shared" si="7"/>
        <v>37220</v>
      </c>
      <c r="S20" s="171">
        <f t="shared" si="7"/>
        <v>44932</v>
      </c>
      <c r="T20" s="171">
        <f t="shared" si="7"/>
        <v>51040</v>
      </c>
      <c r="U20" s="172">
        <f t="shared" si="3"/>
        <v>0.13593875189174742</v>
      </c>
      <c r="V20" s="171">
        <f>T20-S20</f>
        <v>6108</v>
      </c>
      <c r="W20" s="172">
        <f t="shared" si="4"/>
        <v>0.2173950080926825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1925016</v>
      </c>
      <c r="H22" s="159">
        <v>1977765</v>
      </c>
      <c r="I22" s="160">
        <f>IFERROR(H22/G22-1,"-")</f>
        <v>2.7401850166440145E-2</v>
      </c>
      <c r="J22" s="159">
        <f>H22-G22</f>
        <v>52749</v>
      </c>
      <c r="K22" s="160">
        <f>H22/H$8</f>
        <v>0.35464199585675854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184034</v>
      </c>
      <c r="H23" s="162">
        <v>164093</v>
      </c>
      <c r="I23" s="163">
        <f>IFERROR(H23/G23-1,"-")</f>
        <v>-0.10835497788452131</v>
      </c>
      <c r="J23" s="162">
        <f t="shared" ref="J23:J33" si="8">H23-G23</f>
        <v>-19941</v>
      </c>
      <c r="K23" s="163">
        <f>H23/H$8</f>
        <v>2.9424258709261755E-2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76054</v>
      </c>
      <c r="H24" s="166">
        <v>61124</v>
      </c>
      <c r="I24" s="167">
        <f>IFERROR(H24/G24-1,"-")</f>
        <v>-0.19630788650169617</v>
      </c>
      <c r="J24" s="166">
        <f t="shared" si="8"/>
        <v>-14930</v>
      </c>
      <c r="K24" s="167">
        <f>H24/H$8</f>
        <v>1.0960421159616289E-2</v>
      </c>
    </row>
    <row r="25" spans="1:23" x14ac:dyDescent="0.25">
      <c r="B25" s="165" t="s">
        <v>103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107980</v>
      </c>
      <c r="H25" s="166">
        <v>102969</v>
      </c>
      <c r="I25" s="167">
        <f>IFERROR(H25/G25-1,"-")</f>
        <v>-4.6406741989257316E-2</v>
      </c>
      <c r="J25" s="166">
        <f t="shared" si="8"/>
        <v>-5011</v>
      </c>
      <c r="K25" s="167">
        <f>H25/H$8</f>
        <v>1.8463837549645468E-2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1740982</v>
      </c>
      <c r="H26" s="162">
        <v>1813672</v>
      </c>
      <c r="I26" s="163">
        <f>IFERROR(H26/G26-1,"-")</f>
        <v>4.1752298415491884E-2</v>
      </c>
      <c r="J26" s="162">
        <f t="shared" si="8"/>
        <v>72690</v>
      </c>
      <c r="K26" s="163">
        <f>H26/H$8</f>
        <v>0.3252177371474968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900626</v>
      </c>
      <c r="H27" s="166">
        <v>947879</v>
      </c>
      <c r="I27" s="167">
        <f t="shared" ref="I27:I34" si="9">IFERROR(H27/G27-1,"-")</f>
        <v>5.246683973147559E-2</v>
      </c>
      <c r="J27" s="166">
        <f t="shared" si="8"/>
        <v>47253</v>
      </c>
      <c r="K27" s="167">
        <f t="shared" ref="K27:K34" si="10">H27/H$8</f>
        <v>0.16996847471297571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185826</v>
      </c>
      <c r="H28" s="166">
        <v>186837</v>
      </c>
      <c r="I28" s="167">
        <f t="shared" si="9"/>
        <v>5.4405734396694161E-3</v>
      </c>
      <c r="J28" s="166">
        <f t="shared" si="8"/>
        <v>1011</v>
      </c>
      <c r="K28" s="167">
        <f t="shared" si="10"/>
        <v>3.350258831554264E-2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66361</v>
      </c>
      <c r="H29" s="166">
        <v>59808</v>
      </c>
      <c r="I29" s="167">
        <f t="shared" si="9"/>
        <v>-9.8747758472596869E-2</v>
      </c>
      <c r="J29" s="166">
        <f t="shared" si="8"/>
        <v>-6553</v>
      </c>
      <c r="K29" s="167">
        <f t="shared" si="10"/>
        <v>1.0724443241841682E-2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71954</v>
      </c>
      <c r="H30" s="166">
        <v>72640</v>
      </c>
      <c r="I30" s="167">
        <f t="shared" si="9"/>
        <v>9.5338688606609878E-3</v>
      </c>
      <c r="J30" s="166">
        <f t="shared" si="8"/>
        <v>686</v>
      </c>
      <c r="K30" s="167">
        <f t="shared" si="10"/>
        <v>1.3025407254671278E-2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82392</v>
      </c>
      <c r="H31" s="166">
        <v>83954</v>
      </c>
      <c r="I31" s="167">
        <f t="shared" si="9"/>
        <v>1.8958151276823099E-2</v>
      </c>
      <c r="J31" s="166">
        <f t="shared" si="8"/>
        <v>1562</v>
      </c>
      <c r="K31" s="167">
        <f t="shared" si="10"/>
        <v>1.5054171815235029E-2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24881</v>
      </c>
      <c r="H32" s="166">
        <v>24770</v>
      </c>
      <c r="I32" s="167">
        <f t="shared" si="9"/>
        <v>-4.4612354808890586E-3</v>
      </c>
      <c r="J32" s="166">
        <f t="shared" si="8"/>
        <v>-111</v>
      </c>
      <c r="K32" s="167">
        <f t="shared" si="10"/>
        <v>4.4416208383563811E-3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26205</v>
      </c>
      <c r="H33" s="166">
        <v>24379</v>
      </c>
      <c r="I33" s="167">
        <f t="shared" si="9"/>
        <v>-6.9681358519366521E-2</v>
      </c>
      <c r="J33" s="166">
        <f t="shared" si="8"/>
        <v>-1826</v>
      </c>
      <c r="K33" s="167">
        <f t="shared" si="10"/>
        <v>4.3715088582273005E-3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382737</v>
      </c>
      <c r="H34" s="171">
        <f t="shared" si="11"/>
        <v>413405</v>
      </c>
      <c r="I34" s="172">
        <f t="shared" si="9"/>
        <v>8.0128129760122402E-2</v>
      </c>
      <c r="J34" s="171">
        <f>H34-G34</f>
        <v>30668</v>
      </c>
      <c r="K34" s="172">
        <f t="shared" si="10"/>
        <v>7.4129522110646745E-2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1346080</v>
      </c>
      <c r="H36" s="159">
        <v>1414435</v>
      </c>
      <c r="I36" s="160">
        <f>IFERROR(H36/G36-1,"-")</f>
        <v>5.0780785688814944E-2</v>
      </c>
      <c r="J36" s="159">
        <f>H36-G36</f>
        <v>68355</v>
      </c>
      <c r="K36" s="160">
        <f>H36/H$8</f>
        <v>0.25362874325799795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120169</v>
      </c>
      <c r="H37" s="162">
        <v>115961</v>
      </c>
      <c r="I37" s="163">
        <f>IFERROR(H37/G37-1,"-")</f>
        <v>-3.5017350564621519E-2</v>
      </c>
      <c r="J37" s="162">
        <f t="shared" ref="J37:J47" si="12">H37-G37</f>
        <v>-4208</v>
      </c>
      <c r="K37" s="163">
        <f>H37/H$8</f>
        <v>2.0793491886824559E-2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52154</v>
      </c>
      <c r="H38" s="166">
        <v>50815</v>
      </c>
      <c r="I38" s="167">
        <f>IFERROR(H38/G38-1,"-")</f>
        <v>-2.5673965563523415E-2</v>
      </c>
      <c r="J38" s="166">
        <f t="shared" si="12"/>
        <v>-1339</v>
      </c>
      <c r="K38" s="167">
        <f>H38/H$8</f>
        <v>9.1118676988728112E-3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68015</v>
      </c>
      <c r="H39" s="166">
        <v>65146</v>
      </c>
      <c r="I39" s="167">
        <f>IFERROR(H39/G39-1,"-")</f>
        <v>-4.2181871645960434E-2</v>
      </c>
      <c r="J39" s="166">
        <f t="shared" si="12"/>
        <v>-2869</v>
      </c>
      <c r="K39" s="167">
        <f>H39/H$8</f>
        <v>1.1681624187951749E-2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1225911</v>
      </c>
      <c r="H40" s="162">
        <v>1298474</v>
      </c>
      <c r="I40" s="163">
        <f>IFERROR(H40/G40-1,"-")</f>
        <v>5.9191083202614125E-2</v>
      </c>
      <c r="J40" s="162">
        <f t="shared" si="12"/>
        <v>72563</v>
      </c>
      <c r="K40" s="163">
        <f>H40/H$8</f>
        <v>0.23283525137117336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647225</v>
      </c>
      <c r="H41" s="166">
        <v>696169</v>
      </c>
      <c r="I41" s="167">
        <f t="shared" ref="I41:I48" si="13">IFERROR(H41/G41-1,"-")</f>
        <v>7.562130634632469E-2</v>
      </c>
      <c r="J41" s="166">
        <f t="shared" si="12"/>
        <v>48944</v>
      </c>
      <c r="K41" s="167">
        <f t="shared" ref="K41:K48" si="14">H41/H$8</f>
        <v>0.12483321507540265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46128</v>
      </c>
      <c r="H42" s="166">
        <v>45371</v>
      </c>
      <c r="I42" s="167">
        <f t="shared" si="13"/>
        <v>-1.6410856746444713E-2</v>
      </c>
      <c r="J42" s="166">
        <f t="shared" si="12"/>
        <v>-757</v>
      </c>
      <c r="K42" s="167">
        <f t="shared" si="14"/>
        <v>8.135679412881203E-3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29250</v>
      </c>
      <c r="H43" s="166">
        <v>29531</v>
      </c>
      <c r="I43" s="167">
        <f t="shared" si="13"/>
        <v>9.6068376068376704E-3</v>
      </c>
      <c r="J43" s="166">
        <f t="shared" si="12"/>
        <v>281</v>
      </c>
      <c r="K43" s="167">
        <f t="shared" si="14"/>
        <v>5.2953373022810784E-3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56381</v>
      </c>
      <c r="H44" s="166">
        <v>58857</v>
      </c>
      <c r="I44" s="167">
        <f t="shared" si="13"/>
        <v>4.3915503449743598E-2</v>
      </c>
      <c r="J44" s="166">
        <f t="shared" si="12"/>
        <v>2476</v>
      </c>
      <c r="K44" s="167">
        <f t="shared" si="14"/>
        <v>1.0553915126489365E-2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45105</v>
      </c>
      <c r="H45" s="166">
        <v>45571</v>
      </c>
      <c r="I45" s="167">
        <f t="shared" si="13"/>
        <v>1.0331448841591762E-2</v>
      </c>
      <c r="J45" s="166">
        <f t="shared" si="12"/>
        <v>466</v>
      </c>
      <c r="K45" s="167">
        <f t="shared" si="14"/>
        <v>8.1715423183180719E-3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23848</v>
      </c>
      <c r="H46" s="166">
        <v>22838</v>
      </c>
      <c r="I46" s="167">
        <f t="shared" si="13"/>
        <v>-4.2351559879235112E-2</v>
      </c>
      <c r="J46" s="166">
        <f t="shared" si="12"/>
        <v>-1010</v>
      </c>
      <c r="K46" s="167">
        <f t="shared" si="14"/>
        <v>4.0951851718362148E-3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4.6462187138737263E-3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350717</v>
      </c>
      <c r="H48" s="171">
        <f t="shared" si="15"/>
        <v>374226</v>
      </c>
      <c r="I48" s="172">
        <f t="shared" si="13"/>
        <v>6.7031253118611245E-2</v>
      </c>
      <c r="J48" s="171">
        <f>H48-G48</f>
        <v>23509</v>
      </c>
      <c r="K48" s="172">
        <f t="shared" si="14"/>
        <v>6.7104158250091042E-2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51566</v>
      </c>
      <c r="H50" s="159">
        <v>44327</v>
      </c>
      <c r="I50" s="160">
        <f>IFERROR(H50/G50-1,"-")</f>
        <v>-0.14038319823139278</v>
      </c>
      <c r="J50" s="159">
        <f>H50-G50</f>
        <v>-7239</v>
      </c>
      <c r="K50" s="160">
        <f>H50/H$8</f>
        <v>7.948475046500739E-3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20316</v>
      </c>
      <c r="H51" s="162">
        <v>11078</v>
      </c>
      <c r="I51" s="163">
        <f>IFERROR(H51/G51-1,"-")</f>
        <v>-0.45471549517621579</v>
      </c>
      <c r="J51" s="162">
        <f t="shared" ref="J51:J61" si="16">H51-G51</f>
        <v>-9238</v>
      </c>
      <c r="K51" s="163">
        <f>H51/H$8</f>
        <v>1.9864463321482436E-3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14842</v>
      </c>
      <c r="H52" s="166">
        <v>7260</v>
      </c>
      <c r="I52" s="167">
        <f>IFERROR(H52/G52-1,"-")</f>
        <v>-0.51084759466379193</v>
      </c>
      <c r="J52" s="166">
        <f t="shared" si="16"/>
        <v>-7582</v>
      </c>
      <c r="K52" s="167">
        <f>H52/H$8</f>
        <v>1.3018234673583904E-3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3818</v>
      </c>
      <c r="I53" s="167">
        <f>IFERROR(H53/G53-1,"-")</f>
        <v>-0.30252100840336138</v>
      </c>
      <c r="J53" s="166">
        <f t="shared" si="16"/>
        <v>-1656</v>
      </c>
      <c r="K53" s="167">
        <f>H53/H$8</f>
        <v>6.8462286478985319E-4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33249</v>
      </c>
      <c r="I54" s="163">
        <f>IFERROR(H54/G54-1,"-")</f>
        <v>6.3968000000000025E-2</v>
      </c>
      <c r="J54" s="162">
        <f t="shared" si="16"/>
        <v>1999</v>
      </c>
      <c r="K54" s="163">
        <f>H54/H$8</f>
        <v>5.9620287143524959E-3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11182</v>
      </c>
      <c r="I55" s="167">
        <f t="shared" ref="I55:I62" si="17">IFERROR(H55/G55-1,"-")</f>
        <v>0.17941145448792328</v>
      </c>
      <c r="J55" s="166">
        <f t="shared" si="16"/>
        <v>1701</v>
      </c>
      <c r="K55" s="167">
        <f t="shared" ref="K55:K62" si="18">H55/H$8</f>
        <v>2.0050950429754163E-3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6790</v>
      </c>
      <c r="I56" s="167">
        <f t="shared" si="17"/>
        <v>8.5531574740207894E-2</v>
      </c>
      <c r="J56" s="166">
        <f t="shared" si="16"/>
        <v>535</v>
      </c>
      <c r="K56" s="167">
        <f t="shared" si="18"/>
        <v>1.2175456395817452E-3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2322</v>
      </c>
      <c r="I57" s="167">
        <f t="shared" si="17"/>
        <v>-0.21580547112462001</v>
      </c>
      <c r="J57" s="166">
        <f t="shared" si="16"/>
        <v>-639</v>
      </c>
      <c r="K57" s="167">
        <f t="shared" si="18"/>
        <v>4.1636833212206371E-4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1097</v>
      </c>
      <c r="I58" s="167">
        <f t="shared" si="17"/>
        <v>0.315347721822542</v>
      </c>
      <c r="J58" s="166">
        <f t="shared" si="16"/>
        <v>263</v>
      </c>
      <c r="K58" s="167">
        <f t="shared" si="18"/>
        <v>1.9670803632123338E-4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839</v>
      </c>
      <c r="I59" s="167">
        <f t="shared" si="17"/>
        <v>0.16852367688022274</v>
      </c>
      <c r="J59" s="166">
        <f t="shared" si="16"/>
        <v>121</v>
      </c>
      <c r="K59" s="167">
        <f t="shared" si="18"/>
        <v>1.5044488830767073E-4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150</v>
      </c>
      <c r="I60" s="167">
        <f t="shared" si="17"/>
        <v>-0.38271604938271608</v>
      </c>
      <c r="J60" s="166">
        <f t="shared" si="16"/>
        <v>-93</v>
      </c>
      <c r="K60" s="167">
        <f t="shared" si="18"/>
        <v>2.6897179077652694E-5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2.79730662407588E-5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10713</v>
      </c>
      <c r="I62" s="172">
        <f t="shared" si="17"/>
        <v>1.4200511218403822E-2</v>
      </c>
      <c r="J62" s="171">
        <f>H62-G62</f>
        <v>150</v>
      </c>
      <c r="K62" s="172">
        <f t="shared" si="18"/>
        <v>1.9209965297259555E-3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183368</v>
      </c>
      <c r="H64" s="159">
        <v>234780</v>
      </c>
      <c r="I64" s="160">
        <f>IFERROR(H64/G64-1,"-")</f>
        <v>0.28037607434230627</v>
      </c>
      <c r="J64" s="159">
        <f>H64-G64</f>
        <v>51412</v>
      </c>
      <c r="K64" s="160">
        <f>H64/H$8</f>
        <v>4.2099464692341999E-2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47813</v>
      </c>
      <c r="H65" s="162">
        <v>62052</v>
      </c>
      <c r="I65" s="163">
        <f>IFERROR(H65/G65-1,"-")</f>
        <v>0.29780603601530964</v>
      </c>
      <c r="J65" s="162">
        <f t="shared" ref="J65:J75" si="20">H65-G65</f>
        <v>14239</v>
      </c>
      <c r="K65" s="163">
        <f>H65/H$8</f>
        <v>1.1126825040843367E-2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32510</v>
      </c>
      <c r="H66" s="166">
        <v>37748</v>
      </c>
      <c r="I66" s="167">
        <f>IFERROR(H66/G66-1,"-")</f>
        <v>0.16111965549061824</v>
      </c>
      <c r="J66" s="166">
        <f t="shared" si="20"/>
        <v>5238</v>
      </c>
      <c r="K66" s="167">
        <f>H66/H$8</f>
        <v>6.768764772154893E-3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15303</v>
      </c>
      <c r="H67" s="166">
        <v>24304</v>
      </c>
      <c r="I67" s="167">
        <f>IFERROR(H67/G67-1,"-")</f>
        <v>0.58818532313925376</v>
      </c>
      <c r="J67" s="166">
        <f t="shared" si="20"/>
        <v>9001</v>
      </c>
      <c r="K67" s="167">
        <f>H67/H$8</f>
        <v>4.3580602686884738E-3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135555</v>
      </c>
      <c r="H68" s="162">
        <v>172728</v>
      </c>
      <c r="I68" s="163">
        <f>IFERROR(H68/G68-1,"-")</f>
        <v>0.274228173066283</v>
      </c>
      <c r="J68" s="162">
        <f t="shared" si="20"/>
        <v>37173</v>
      </c>
      <c r="K68" s="163">
        <f>H68/H$8</f>
        <v>3.0972639651498629E-2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51516</v>
      </c>
      <c r="H69" s="166">
        <v>74234</v>
      </c>
      <c r="I69" s="167">
        <f t="shared" ref="I69:I76" si="21">IFERROR(H69/G69-1,"-")</f>
        <v>0.44098920723658663</v>
      </c>
      <c r="J69" s="166">
        <f t="shared" si="20"/>
        <v>22718</v>
      </c>
      <c r="K69" s="167">
        <f t="shared" ref="K69:K76" si="22">H69/H$8</f>
        <v>1.3311234611003133E-2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11078</v>
      </c>
      <c r="H70" s="166">
        <v>10979</v>
      </c>
      <c r="I70" s="167">
        <f t="shared" si="21"/>
        <v>-8.9366311608594096E-3</v>
      </c>
      <c r="J70" s="166">
        <f t="shared" si="20"/>
        <v>-99</v>
      </c>
      <c r="K70" s="167">
        <f t="shared" si="22"/>
        <v>1.9686941939569928E-3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16282</v>
      </c>
      <c r="H71" s="166">
        <v>19275</v>
      </c>
      <c r="I71" s="167">
        <f t="shared" si="21"/>
        <v>0.18382262621299605</v>
      </c>
      <c r="J71" s="166">
        <f t="shared" si="20"/>
        <v>2993</v>
      </c>
      <c r="K71" s="167">
        <f t="shared" si="22"/>
        <v>3.4562875114783711E-3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4030</v>
      </c>
      <c r="H72" s="166">
        <v>6545</v>
      </c>
      <c r="I72" s="167">
        <f t="shared" si="21"/>
        <v>0.62406947890818865</v>
      </c>
      <c r="J72" s="166">
        <f t="shared" si="20"/>
        <v>2515</v>
      </c>
      <c r="K72" s="167">
        <f t="shared" si="22"/>
        <v>1.1736135804215793E-3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2728</v>
      </c>
      <c r="H73" s="166">
        <v>4239</v>
      </c>
      <c r="I73" s="167">
        <f t="shared" si="21"/>
        <v>0.55388563049853379</v>
      </c>
      <c r="J73" s="166">
        <f t="shared" si="20"/>
        <v>1511</v>
      </c>
      <c r="K73" s="167">
        <f t="shared" si="22"/>
        <v>7.6011428073446518E-4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3815</v>
      </c>
      <c r="H74" s="166">
        <v>3211</v>
      </c>
      <c r="I74" s="167">
        <f t="shared" si="21"/>
        <v>-0.15832241153342075</v>
      </c>
      <c r="J74" s="166">
        <f t="shared" si="20"/>
        <v>-604</v>
      </c>
      <c r="K74" s="167">
        <f t="shared" si="22"/>
        <v>5.7577894678895202E-4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1174</v>
      </c>
      <c r="H75" s="166">
        <v>3205</v>
      </c>
      <c r="I75" s="167">
        <f t="shared" si="21"/>
        <v>1.7299829642248721</v>
      </c>
      <c r="J75" s="166">
        <f t="shared" si="20"/>
        <v>2031</v>
      </c>
      <c r="K75" s="167">
        <f t="shared" si="22"/>
        <v>5.747030596258459E-4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44932</v>
      </c>
      <c r="H76" s="171">
        <f t="shared" si="23"/>
        <v>51040</v>
      </c>
      <c r="I76" s="172">
        <f t="shared" si="21"/>
        <v>0.13593875189174742</v>
      </c>
      <c r="J76" s="171">
        <f>H76-G76</f>
        <v>6108</v>
      </c>
      <c r="K76" s="172">
        <f t="shared" si="22"/>
        <v>9.1522134674892897E-3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811299</v>
      </c>
      <c r="H78" s="159">
        <v>928708</v>
      </c>
      <c r="I78" s="160">
        <f>IFERROR(H78/G78-1,"-")</f>
        <v>0.14471729904757669</v>
      </c>
      <c r="J78" s="159">
        <f>H78-G78</f>
        <v>117409</v>
      </c>
      <c r="K78" s="160">
        <f>H78/H$8</f>
        <v>0.16653083591232451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345763</v>
      </c>
      <c r="H79" s="162">
        <v>385128</v>
      </c>
      <c r="I79" s="163">
        <f>IFERROR(H79/G79-1,"-")</f>
        <v>0.11384966002724406</v>
      </c>
      <c r="J79" s="162">
        <f t="shared" ref="J79:J89" si="24">H79-G79</f>
        <v>39365</v>
      </c>
      <c r="K79" s="163">
        <f>H79/H$8</f>
        <v>6.9059045225454849E-2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92527</v>
      </c>
      <c r="H80" s="166">
        <v>106595</v>
      </c>
      <c r="I80" s="167">
        <f>IFERROR(H80/G80-1,"-")</f>
        <v>0.1520421066283355</v>
      </c>
      <c r="J80" s="166">
        <f t="shared" si="24"/>
        <v>14068</v>
      </c>
      <c r="K80" s="167">
        <f>H80/H$8</f>
        <v>1.9114032025215926E-2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253236</v>
      </c>
      <c r="H81" s="166">
        <v>278533</v>
      </c>
      <c r="I81" s="167">
        <f>IFERROR(H81/G81-1,"-")</f>
        <v>9.9894959642388814E-2</v>
      </c>
      <c r="J81" s="166">
        <f t="shared" si="24"/>
        <v>25297</v>
      </c>
      <c r="K81" s="167">
        <f>H81/H$8</f>
        <v>4.9945013200238919E-2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465536</v>
      </c>
      <c r="H82" s="162">
        <v>543580</v>
      </c>
      <c r="I82" s="163">
        <f>IFERROR(H82/G82-1,"-")</f>
        <v>0.16764331866923299</v>
      </c>
      <c r="J82" s="162">
        <f t="shared" si="24"/>
        <v>78044</v>
      </c>
      <c r="K82" s="163">
        <f>H82/H$8</f>
        <v>9.7471790686869675E-2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95428</v>
      </c>
      <c r="H83" s="166">
        <v>112032</v>
      </c>
      <c r="I83" s="167">
        <f t="shared" ref="I83:I90" si="25">IFERROR(H83/G83-1,"-")</f>
        <v>0.17399505386259806</v>
      </c>
      <c r="J83" s="166">
        <f t="shared" si="24"/>
        <v>16604</v>
      </c>
      <c r="K83" s="167">
        <f t="shared" ref="K83:K90" si="26">H83/H$8</f>
        <v>2.0088965109517243E-2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131602</v>
      </c>
      <c r="H84" s="166">
        <v>145837</v>
      </c>
      <c r="I84" s="167">
        <f t="shared" si="25"/>
        <v>0.1081670491329918</v>
      </c>
      <c r="J84" s="166">
        <f t="shared" si="24"/>
        <v>14235</v>
      </c>
      <c r="K84" s="167">
        <f t="shared" si="26"/>
        <v>2.6150692700984239E-2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43018</v>
      </c>
      <c r="H85" s="166">
        <v>58829</v>
      </c>
      <c r="I85" s="167">
        <f t="shared" si="25"/>
        <v>0.36754381886652099</v>
      </c>
      <c r="J85" s="166">
        <f t="shared" si="24"/>
        <v>15811</v>
      </c>
      <c r="K85" s="167">
        <f t="shared" si="26"/>
        <v>1.0548894319728202E-2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13088</v>
      </c>
      <c r="H86" s="166">
        <v>18717</v>
      </c>
      <c r="I86" s="167">
        <f t="shared" si="25"/>
        <v>0.4300886308068459</v>
      </c>
      <c r="J86" s="166">
        <f t="shared" si="24"/>
        <v>5629</v>
      </c>
      <c r="K86" s="167">
        <f t="shared" si="26"/>
        <v>3.3562300053095032E-3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7061</v>
      </c>
      <c r="H87" s="166">
        <v>9080</v>
      </c>
      <c r="I87" s="167">
        <f t="shared" si="25"/>
        <v>0.28593683614218945</v>
      </c>
      <c r="J87" s="166">
        <f t="shared" si="24"/>
        <v>2019</v>
      </c>
      <c r="K87" s="167">
        <f t="shared" si="26"/>
        <v>1.6281759068339098E-3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8639</v>
      </c>
      <c r="H88" s="166">
        <v>7635</v>
      </c>
      <c r="I88" s="167">
        <f t="shared" si="25"/>
        <v>-0.11621715476328276</v>
      </c>
      <c r="J88" s="166">
        <f t="shared" si="24"/>
        <v>-1004</v>
      </c>
      <c r="K88" s="167">
        <f t="shared" si="26"/>
        <v>1.369066415052522E-3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10233</v>
      </c>
      <c r="H89" s="166">
        <v>10000</v>
      </c>
      <c r="I89" s="167">
        <f t="shared" si="25"/>
        <v>-2.2769471318283996E-2</v>
      </c>
      <c r="J89" s="166">
        <f t="shared" si="24"/>
        <v>-233</v>
      </c>
      <c r="K89" s="167">
        <f t="shared" si="26"/>
        <v>1.7931452718435129E-3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156467</v>
      </c>
      <c r="H90" s="171">
        <f t="shared" si="27"/>
        <v>181450</v>
      </c>
      <c r="I90" s="172">
        <f t="shared" si="25"/>
        <v>0.15966945106635899</v>
      </c>
      <c r="J90" s="171">
        <f>H90-G90</f>
        <v>24983</v>
      </c>
      <c r="K90" s="172">
        <f t="shared" si="26"/>
        <v>3.2536620957600543E-2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1.0349317250972019E-2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6.4341638644288927E-3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2.1300772684229091E-3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4.3040865960059837E-3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3.9151533865431258E-3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5.4672999338508711E-4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7.7625258818105676E-4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6.677672992345242E-4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1.6999017177076503E-4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1.6281759068339098E-4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4.267685746987561E-5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6.8856778438790891E-5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1.4800621073796357E-3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4.3574326678433285E-2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9.0361969684010154E-3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2.9004124772068823E-3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6.1357844911941323E-3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3.453812971003227E-2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2.128015151360289E-2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1.548201627709689E-3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2.5867913691614516E-3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1.1761239838021602E-3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9.4229784035376599E-4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2.223500137085956E-4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2.7865477524448192E-4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6.5035585864492368E-3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240602</v>
      </c>
      <c r="H120" s="159">
        <v>252566</v>
      </c>
      <c r="I120" s="160">
        <f>IFERROR(H120/G120-1,"-")</f>
        <v>4.9725272441625501E-2</v>
      </c>
      <c r="J120" s="159">
        <f>H120-G120</f>
        <v>11964</v>
      </c>
      <c r="K120" s="160">
        <f>H120/H$8</f>
        <v>4.5288752872842869E-2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146877</v>
      </c>
      <c r="H121" s="162">
        <v>157074</v>
      </c>
      <c r="I121" s="163">
        <f>IFERROR(H121/G121-1,"-")</f>
        <v>6.9425437611062346E-2</v>
      </c>
      <c r="J121" s="162">
        <f t="shared" ref="J121:J131" si="36">H121-G121</f>
        <v>10197</v>
      </c>
      <c r="K121" s="163">
        <f>H121/H$8</f>
        <v>2.8165650042954796E-2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66315</v>
      </c>
      <c r="H122" s="166">
        <v>75973</v>
      </c>
      <c r="I122" s="167">
        <f>IFERROR(H122/G122-1,"-")</f>
        <v>0.14563824172509987</v>
      </c>
      <c r="J122" s="166">
        <f t="shared" si="36"/>
        <v>9658</v>
      </c>
      <c r="K122" s="167">
        <f>H122/H$8</f>
        <v>1.3623062573776721E-2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80562</v>
      </c>
      <c r="H123" s="166">
        <v>81101</v>
      </c>
      <c r="I123" s="167">
        <f>IFERROR(H123/G123-1,"-")</f>
        <v>6.6904992428191701E-3</v>
      </c>
      <c r="J123" s="166">
        <f t="shared" si="36"/>
        <v>539</v>
      </c>
      <c r="K123" s="167">
        <f>H123/H$8</f>
        <v>1.4542587469178074E-2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93725</v>
      </c>
      <c r="H124" s="162">
        <v>95492</v>
      </c>
      <c r="I124" s="163">
        <f>IFERROR(H124/G124-1,"-")</f>
        <v>1.8853027473993089E-2</v>
      </c>
      <c r="J124" s="162">
        <f t="shared" si="36"/>
        <v>1767</v>
      </c>
      <c r="K124" s="163">
        <f>H124/H$8</f>
        <v>1.7123102829888073E-2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11770</v>
      </c>
      <c r="H125" s="166">
        <v>10781</v>
      </c>
      <c r="I125" s="167">
        <f t="shared" ref="I125:I132" si="37">IFERROR(H125/G125-1,"-")</f>
        <v>-8.4027187765505551E-2</v>
      </c>
      <c r="J125" s="166">
        <f t="shared" si="36"/>
        <v>-989</v>
      </c>
      <c r="K125" s="167">
        <f t="shared" ref="K125:K132" si="38">H125/H$8</f>
        <v>1.9331899175744913E-3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13521</v>
      </c>
      <c r="H126" s="166">
        <v>13365</v>
      </c>
      <c r="I126" s="167">
        <f t="shared" si="37"/>
        <v>-1.1537608165076541E-2</v>
      </c>
      <c r="J126" s="166">
        <f t="shared" si="36"/>
        <v>-156</v>
      </c>
      <c r="K126" s="167">
        <f t="shared" si="38"/>
        <v>2.3965386558188551E-3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8861</v>
      </c>
      <c r="H127" s="166">
        <v>8668</v>
      </c>
      <c r="I127" s="167">
        <f t="shared" si="37"/>
        <v>-2.1780837377271212E-2</v>
      </c>
      <c r="J127" s="166">
        <f t="shared" si="36"/>
        <v>-193</v>
      </c>
      <c r="K127" s="167">
        <f t="shared" si="38"/>
        <v>1.5542983216339571E-3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4.2892034902496828E-4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1952</v>
      </c>
      <c r="H129" s="166">
        <v>2114</v>
      </c>
      <c r="I129" s="167">
        <f t="shared" si="37"/>
        <v>8.2991803278688492E-2</v>
      </c>
      <c r="J129" s="166">
        <f t="shared" si="36"/>
        <v>162</v>
      </c>
      <c r="K129" s="167">
        <f t="shared" si="38"/>
        <v>3.7907091046771865E-4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1356</v>
      </c>
      <c r="H130" s="166">
        <v>1362</v>
      </c>
      <c r="I130" s="167">
        <f t="shared" si="37"/>
        <v>4.4247787610618428E-3</v>
      </c>
      <c r="J130" s="166">
        <f t="shared" si="36"/>
        <v>6</v>
      </c>
      <c r="K130" s="167">
        <f t="shared" si="38"/>
        <v>2.4422638602508646E-4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2529</v>
      </c>
      <c r="I131" s="167">
        <f t="shared" si="37"/>
        <v>1.6887816646562026E-2</v>
      </c>
      <c r="J131" s="166">
        <f t="shared" si="36"/>
        <v>42</v>
      </c>
      <c r="K131" s="167">
        <f t="shared" si="38"/>
        <v>4.5348643924922441E-4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51108</v>
      </c>
      <c r="H132" s="171">
        <f t="shared" si="39"/>
        <v>54281</v>
      </c>
      <c r="I132" s="172">
        <f t="shared" si="37"/>
        <v>6.208421382171081E-2</v>
      </c>
      <c r="J132" s="171">
        <f>H132-G132</f>
        <v>3173</v>
      </c>
      <c r="K132" s="172">
        <f t="shared" si="38"/>
        <v>9.7333718500937725E-3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283635</v>
      </c>
      <c r="H134" s="159">
        <v>293116</v>
      </c>
      <c r="I134" s="160">
        <f>IFERROR(H134/G134-1,"-")</f>
        <v>3.3426763269695181E-2</v>
      </c>
      <c r="J134" s="159">
        <f>H134-G134</f>
        <v>9481</v>
      </c>
      <c r="K134" s="160">
        <f>H134/H$8</f>
        <v>5.2559956950168317E-2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32354</v>
      </c>
      <c r="H135" s="162">
        <v>29442</v>
      </c>
      <c r="I135" s="163">
        <f>IFERROR(H135/G135-1,"-")</f>
        <v>-9.0004327131112061E-2</v>
      </c>
      <c r="J135" s="162">
        <f t="shared" ref="J135:J145" si="40">H135-G135</f>
        <v>-2912</v>
      </c>
      <c r="K135" s="163">
        <f>H135/H$8</f>
        <v>5.2793783093616712E-3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20930</v>
      </c>
      <c r="H136" s="166">
        <v>18421</v>
      </c>
      <c r="I136" s="167">
        <f>IFERROR(H136/G136-1,"-")</f>
        <v>-0.11987577639751557</v>
      </c>
      <c r="J136" s="166">
        <f t="shared" si="40"/>
        <v>-2509</v>
      </c>
      <c r="K136" s="167">
        <f>H136/H$8</f>
        <v>3.3031529052629351E-3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11424</v>
      </c>
      <c r="H137" s="166">
        <v>11021</v>
      </c>
      <c r="I137" s="167">
        <f>IFERROR(H137/G137-1,"-")</f>
        <v>-3.5276610644257689E-2</v>
      </c>
      <c r="J137" s="166">
        <f t="shared" si="40"/>
        <v>-403</v>
      </c>
      <c r="K137" s="167">
        <f>H137/H$8</f>
        <v>1.9762254040987357E-3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251281</v>
      </c>
      <c r="H138" s="162">
        <v>263674</v>
      </c>
      <c r="I138" s="163">
        <f>IFERROR(H138/G138-1,"-")</f>
        <v>4.9319287968449643E-2</v>
      </c>
      <c r="J138" s="162">
        <f t="shared" si="40"/>
        <v>12393</v>
      </c>
      <c r="K138" s="163">
        <f>H138/H$8</f>
        <v>4.7280578640806641E-2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107754</v>
      </c>
      <c r="H139" s="166">
        <v>118130</v>
      </c>
      <c r="I139" s="167">
        <f t="shared" ref="I139:I146" si="41">IFERROR(H139/G139-1,"-")</f>
        <v>9.6293409061380508E-2</v>
      </c>
      <c r="J139" s="166">
        <f t="shared" si="40"/>
        <v>10376</v>
      </c>
      <c r="K139" s="167">
        <f t="shared" ref="K139:K146" si="42">H139/H$8</f>
        <v>2.1182425096287417E-2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21223</v>
      </c>
      <c r="H140" s="166">
        <v>21953</v>
      </c>
      <c r="I140" s="167">
        <f t="shared" si="41"/>
        <v>3.4396645149130656E-2</v>
      </c>
      <c r="J140" s="166">
        <f t="shared" si="40"/>
        <v>730</v>
      </c>
      <c r="K140" s="167">
        <f t="shared" si="42"/>
        <v>3.9364918152780641E-3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25296</v>
      </c>
      <c r="H141" s="166">
        <v>25113</v>
      </c>
      <c r="I141" s="167">
        <f t="shared" si="41"/>
        <v>-7.234345351043614E-3</v>
      </c>
      <c r="J141" s="166">
        <f t="shared" si="40"/>
        <v>-183</v>
      </c>
      <c r="K141" s="167">
        <f t="shared" si="42"/>
        <v>4.5031257211806137E-3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9042</v>
      </c>
      <c r="H142" s="166">
        <v>6682</v>
      </c>
      <c r="I142" s="167">
        <f t="shared" si="41"/>
        <v>-0.26100420261004198</v>
      </c>
      <c r="J142" s="166">
        <f t="shared" si="40"/>
        <v>-2360</v>
      </c>
      <c r="K142" s="167">
        <f t="shared" si="42"/>
        <v>1.1981796706458353E-3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5595</v>
      </c>
      <c r="H143" s="166">
        <v>5684</v>
      </c>
      <c r="I143" s="167">
        <f t="shared" si="41"/>
        <v>1.5907059874888274E-2</v>
      </c>
      <c r="J143" s="166">
        <f t="shared" si="40"/>
        <v>89</v>
      </c>
      <c r="K143" s="167">
        <f t="shared" si="42"/>
        <v>1.0192237725158528E-3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3746</v>
      </c>
      <c r="H144" s="166">
        <v>3520</v>
      </c>
      <c r="I144" s="167">
        <f t="shared" si="41"/>
        <v>-6.0331019754404691E-2</v>
      </c>
      <c r="J144" s="166">
        <f t="shared" si="40"/>
        <v>-226</v>
      </c>
      <c r="K144" s="167">
        <f t="shared" si="42"/>
        <v>6.3118713568891655E-4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2972</v>
      </c>
      <c r="H145" s="166">
        <v>2797</v>
      </c>
      <c r="I145" s="167">
        <f t="shared" si="41"/>
        <v>-5.8882907133243623E-2</v>
      </c>
      <c r="J145" s="166">
        <f t="shared" si="40"/>
        <v>-175</v>
      </c>
      <c r="K145" s="167">
        <f t="shared" si="42"/>
        <v>5.0154273253463061E-4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75653</v>
      </c>
      <c r="H146" s="171">
        <f t="shared" si="43"/>
        <v>79795</v>
      </c>
      <c r="I146" s="172">
        <f t="shared" si="41"/>
        <v>5.4749976868068595E-2</v>
      </c>
      <c r="J146" s="171">
        <f>H146-G146</f>
        <v>4142</v>
      </c>
      <c r="K146" s="172">
        <f t="shared" si="42"/>
        <v>1.4308402696675311E-2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125468</v>
      </c>
      <c r="H148" s="159">
        <v>130375</v>
      </c>
      <c r="I148" s="160">
        <f>IFERROR(H148/G148-1,"-")</f>
        <v>3.9109573755857996E-2</v>
      </c>
      <c r="J148" s="159">
        <f>H148-G148</f>
        <v>4907</v>
      </c>
      <c r="K148" s="160">
        <f>H148/H$8</f>
        <v>2.3378131481659799E-2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60417</v>
      </c>
      <c r="H149" s="162">
        <v>56607</v>
      </c>
      <c r="I149" s="163">
        <f>IFERROR(H149/G149-1,"-")</f>
        <v>-6.3061721038780494E-2</v>
      </c>
      <c r="J149" s="162">
        <f t="shared" ref="J149:J159" si="44">H149-G149</f>
        <v>-3810</v>
      </c>
      <c r="K149" s="163">
        <f>H149/H$8</f>
        <v>1.0150457440324574E-2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44722</v>
      </c>
      <c r="H150" s="166">
        <v>38390</v>
      </c>
      <c r="I150" s="167">
        <f>IFERROR(H150/G150-1,"-")</f>
        <v>-0.14158579669961091</v>
      </c>
      <c r="J150" s="166">
        <f t="shared" si="44"/>
        <v>-6332</v>
      </c>
      <c r="K150" s="167">
        <f>H150/H$8</f>
        <v>6.8838846986072465E-3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3.2665727417173275E-3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1.3227674041335227E-2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3.6736167184258047E-3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2.3958213977101177E-3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2.3466892172616053E-3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5.1463269301908819E-4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6.3441479717823491E-4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9.0553836228097399E-5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1.4918968661738029E-4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3.4227556948948977E-3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69CCD-A056-4F5E-AF13-B5C98535111A}">
  <sheetPr>
    <tabColor rgb="FFFFC000"/>
  </sheetPr>
  <dimension ref="A4:E116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279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234780</v>
      </c>
      <c r="D8" s="121">
        <f t="shared" ref="D8:D10" si="0">C8/C9-1</f>
        <v>0.28037607434230627</v>
      </c>
    </row>
    <row r="9" spans="1:5" x14ac:dyDescent="0.25">
      <c r="A9" s="1"/>
      <c r="B9" s="119">
        <v>2023</v>
      </c>
      <c r="C9" s="120">
        <v>183368</v>
      </c>
      <c r="D9" s="121">
        <f t="shared" si="0"/>
        <v>0.11625981615632797</v>
      </c>
    </row>
    <row r="10" spans="1:5" x14ac:dyDescent="0.25">
      <c r="A10" s="1"/>
      <c r="B10" s="119">
        <v>2022</v>
      </c>
      <c r="C10" s="120">
        <v>164270</v>
      </c>
      <c r="D10" s="121">
        <f t="shared" si="0"/>
        <v>1.305705663555337</v>
      </c>
      <c r="E10" s="81">
        <f>C8/C17-1</f>
        <v>0.64733618203633148</v>
      </c>
    </row>
    <row r="11" spans="1:5" x14ac:dyDescent="0.25">
      <c r="A11" s="1"/>
      <c r="B11" s="119">
        <v>2021</v>
      </c>
      <c r="C11" s="120">
        <v>71245</v>
      </c>
      <c r="D11" s="121">
        <f>C11/C12-1</f>
        <v>0.23097257978126029</v>
      </c>
    </row>
    <row r="12" spans="1:5" x14ac:dyDescent="0.25">
      <c r="A12" s="1" t="s">
        <v>75</v>
      </c>
      <c r="B12" s="119">
        <v>2020</v>
      </c>
      <c r="C12" s="120">
        <v>57877</v>
      </c>
      <c r="D12" s="121">
        <f t="shared" ref="D12:D21" si="1">C12/C13-1</f>
        <v>-0.58409744179361889</v>
      </c>
    </row>
    <row r="13" spans="1:5" x14ac:dyDescent="0.25">
      <c r="A13" s="1" t="s">
        <v>77</v>
      </c>
      <c r="B13" s="119">
        <v>2019</v>
      </c>
      <c r="C13" s="120">
        <v>139160</v>
      </c>
      <c r="D13" s="121">
        <f t="shared" si="1"/>
        <v>-4.1363122414804776E-3</v>
      </c>
    </row>
    <row r="14" spans="1:5" x14ac:dyDescent="0.25">
      <c r="A14" s="1" t="s">
        <v>79</v>
      </c>
      <c r="B14" s="119">
        <v>2018</v>
      </c>
      <c r="C14" s="120">
        <v>139738</v>
      </c>
      <c r="D14" s="121">
        <f t="shared" si="1"/>
        <v>-1.2040356049518919E-2</v>
      </c>
    </row>
    <row r="15" spans="1:5" x14ac:dyDescent="0.25">
      <c r="A15" s="1" t="s">
        <v>81</v>
      </c>
      <c r="B15" s="119">
        <v>2017</v>
      </c>
      <c r="C15" s="120">
        <v>141441</v>
      </c>
      <c r="D15" s="121">
        <f>C15/C16-1</f>
        <v>2.0866113316492241E-2</v>
      </c>
    </row>
    <row r="16" spans="1:5" x14ac:dyDescent="0.25">
      <c r="A16" s="1" t="s">
        <v>83</v>
      </c>
      <c r="B16" s="119">
        <v>2016</v>
      </c>
      <c r="C16" s="120">
        <v>138550</v>
      </c>
      <c r="D16" s="121">
        <f>C16/C17-1</f>
        <v>-2.7862560605103837E-2</v>
      </c>
    </row>
    <row r="17" spans="1:5" x14ac:dyDescent="0.25">
      <c r="A17" s="1" t="s">
        <v>85</v>
      </c>
      <c r="B17" s="119">
        <v>2015</v>
      </c>
      <c r="C17" s="120">
        <v>142521</v>
      </c>
      <c r="D17" s="121">
        <f t="shared" si="1"/>
        <v>5.6619020788232888E-2</v>
      </c>
    </row>
    <row r="18" spans="1:5" x14ac:dyDescent="0.25">
      <c r="A18" s="1" t="s">
        <v>87</v>
      </c>
      <c r="B18" s="119">
        <v>2014</v>
      </c>
      <c r="C18" s="120">
        <v>134884</v>
      </c>
      <c r="D18" s="121">
        <f t="shared" si="1"/>
        <v>7.7905311658343912E-4</v>
      </c>
    </row>
    <row r="19" spans="1:5" x14ac:dyDescent="0.25">
      <c r="A19" s="1" t="s">
        <v>89</v>
      </c>
      <c r="B19" s="119">
        <v>2013</v>
      </c>
      <c r="C19" s="120">
        <v>134779</v>
      </c>
      <c r="D19" s="121">
        <f t="shared" si="1"/>
        <v>6.1745220220417396E-2</v>
      </c>
    </row>
    <row r="20" spans="1:5" x14ac:dyDescent="0.25">
      <c r="A20" s="1" t="s">
        <v>91</v>
      </c>
      <c r="B20" s="119">
        <v>2012</v>
      </c>
      <c r="C20" s="120">
        <v>126941</v>
      </c>
      <c r="D20" s="121">
        <f>C20/C21-1</f>
        <v>6.8428007507722377E-2</v>
      </c>
    </row>
    <row r="21" spans="1:5" x14ac:dyDescent="0.25">
      <c r="A21" s="1" t="s">
        <v>93</v>
      </c>
      <c r="B21" s="119">
        <v>2011</v>
      </c>
      <c r="C21" s="120">
        <v>118811</v>
      </c>
      <c r="D21" s="121">
        <f t="shared" si="1"/>
        <v>0.36470250402021587</v>
      </c>
    </row>
    <row r="22" spans="1:5" x14ac:dyDescent="0.25">
      <c r="A22" s="1" t="s">
        <v>95</v>
      </c>
      <c r="B22" s="119">
        <v>2010</v>
      </c>
      <c r="C22" s="120">
        <v>87060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7" spans="1:5" ht="48.75" customHeight="1" thickBot="1" x14ac:dyDescent="0.3">
      <c r="B27" s="283" t="s">
        <v>280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193918</v>
      </c>
      <c r="D31" s="121">
        <f t="shared" ref="D31:D44" si="2">C31/C32-1</f>
        <v>0.11267435922447078</v>
      </c>
    </row>
    <row r="32" spans="1:5" x14ac:dyDescent="0.25">
      <c r="B32" s="119">
        <v>2023</v>
      </c>
      <c r="C32" s="120">
        <v>174281</v>
      </c>
      <c r="D32" s="121">
        <f t="shared" si="2"/>
        <v>0.13129077277595669</v>
      </c>
    </row>
    <row r="33" spans="2:4" x14ac:dyDescent="0.25">
      <c r="B33" s="119">
        <v>2022</v>
      </c>
      <c r="C33" s="120">
        <v>154055</v>
      </c>
      <c r="D33" s="121">
        <f t="shared" si="2"/>
        <v>1.4475318939357833</v>
      </c>
    </row>
    <row r="34" spans="2:4" x14ac:dyDescent="0.25">
      <c r="B34" s="119">
        <v>2021</v>
      </c>
      <c r="C34" s="120">
        <v>62943</v>
      </c>
      <c r="D34" s="121">
        <f t="shared" si="2"/>
        <v>0.11242091124385856</v>
      </c>
    </row>
    <row r="35" spans="2:4" x14ac:dyDescent="0.25">
      <c r="B35" s="119">
        <v>2020</v>
      </c>
      <c r="C35" s="120">
        <v>56582</v>
      </c>
      <c r="D35" s="121">
        <f t="shared" si="2"/>
        <v>-0.58798514527051626</v>
      </c>
    </row>
    <row r="36" spans="2:4" x14ac:dyDescent="0.25">
      <c r="B36" s="119">
        <v>2019</v>
      </c>
      <c r="C36" s="120">
        <v>137330</v>
      </c>
      <c r="D36" s="121">
        <f t="shared" si="2"/>
        <v>-1.8679090321033209E-3</v>
      </c>
    </row>
    <row r="37" spans="2:4" x14ac:dyDescent="0.25">
      <c r="B37" s="119">
        <v>2018</v>
      </c>
      <c r="C37" s="120">
        <v>137587</v>
      </c>
      <c r="D37" s="121">
        <f t="shared" si="2"/>
        <v>-6.9218887589681533E-3</v>
      </c>
    </row>
    <row r="38" spans="2:4" x14ac:dyDescent="0.25">
      <c r="B38" s="119">
        <v>2017</v>
      </c>
      <c r="C38" s="120">
        <v>138546</v>
      </c>
      <c r="D38" s="121">
        <f>C38/C39-1</f>
        <v>1.8555821852347387E-2</v>
      </c>
    </row>
    <row r="39" spans="2:4" x14ac:dyDescent="0.25">
      <c r="B39" s="119">
        <v>2016</v>
      </c>
      <c r="C39" s="120">
        <v>136022</v>
      </c>
      <c r="D39" s="121">
        <f>C39/C40-1</f>
        <v>-3.425703067867969E-2</v>
      </c>
    </row>
    <row r="40" spans="2:4" x14ac:dyDescent="0.25">
      <c r="B40" s="119">
        <v>2015</v>
      </c>
      <c r="C40" s="120">
        <v>140847</v>
      </c>
      <c r="D40" s="121">
        <f t="shared" si="2"/>
        <v>6.1562116084685536E-2</v>
      </c>
    </row>
    <row r="41" spans="2:4" x14ac:dyDescent="0.25">
      <c r="B41" s="119">
        <v>2014</v>
      </c>
      <c r="C41" s="120">
        <v>132679</v>
      </c>
      <c r="D41" s="121">
        <f t="shared" si="2"/>
        <v>-2.5635242820628568E-3</v>
      </c>
    </row>
    <row r="42" spans="2:4" x14ac:dyDescent="0.25">
      <c r="B42" s="119">
        <v>2013</v>
      </c>
      <c r="C42" s="120">
        <v>133020</v>
      </c>
      <c r="D42" s="121">
        <f t="shared" si="2"/>
        <v>6.0816307000334913E-2</v>
      </c>
    </row>
    <row r="43" spans="2:4" x14ac:dyDescent="0.25">
      <c r="B43" s="119">
        <v>2012</v>
      </c>
      <c r="C43" s="120">
        <v>125394</v>
      </c>
      <c r="D43" s="121">
        <f>C43/C44-1</f>
        <v>6.8037408650324593E-2</v>
      </c>
    </row>
    <row r="44" spans="2:4" x14ac:dyDescent="0.25">
      <c r="B44" s="119">
        <v>2011</v>
      </c>
      <c r="C44" s="120">
        <v>117406</v>
      </c>
      <c r="D44" s="121">
        <f t="shared" si="2"/>
        <v>0.3685597053200913</v>
      </c>
    </row>
    <row r="45" spans="2:4" x14ac:dyDescent="0.25">
      <c r="B45" s="119">
        <v>2010</v>
      </c>
      <c r="C45" s="120">
        <v>85788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281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124248</v>
      </c>
      <c r="D59" s="121">
        <f t="shared" si="4"/>
        <v>1.1486767016452681E-2</v>
      </c>
    </row>
    <row r="60" spans="1:5" x14ac:dyDescent="0.25">
      <c r="A60" s="1">
        <v>4</v>
      </c>
      <c r="B60" s="119">
        <v>2018</v>
      </c>
      <c r="C60" s="120">
        <v>122837</v>
      </c>
      <c r="D60" s="121">
        <f t="shared" si="4"/>
        <v>9.3478493092152171E-2</v>
      </c>
    </row>
    <row r="61" spans="1:5" x14ac:dyDescent="0.25">
      <c r="A61" s="1">
        <v>5</v>
      </c>
      <c r="B61" s="119">
        <v>2017</v>
      </c>
      <c r="C61" s="120">
        <v>112336</v>
      </c>
      <c r="D61" s="121">
        <f>C61/C62-1</f>
        <v>0.22136209445942412</v>
      </c>
    </row>
    <row r="62" spans="1:5" x14ac:dyDescent="0.25">
      <c r="A62" s="1">
        <v>6</v>
      </c>
      <c r="B62" s="119">
        <v>2016</v>
      </c>
      <c r="C62" s="120">
        <v>91976</v>
      </c>
      <c r="D62" s="121">
        <f>C62/C63-1</f>
        <v>-4.7867494824016532E-2</v>
      </c>
    </row>
    <row r="63" spans="1:5" x14ac:dyDescent="0.25">
      <c r="A63" s="1">
        <v>7</v>
      </c>
      <c r="B63" s="119">
        <v>2015</v>
      </c>
      <c r="C63" s="120">
        <v>96600</v>
      </c>
      <c r="D63" s="121">
        <f t="shared" si="4"/>
        <v>5.4540155710063321E-3</v>
      </c>
    </row>
    <row r="64" spans="1:5" x14ac:dyDescent="0.25">
      <c r="A64" s="1">
        <v>8</v>
      </c>
      <c r="B64" s="119">
        <v>2014</v>
      </c>
      <c r="C64" s="120">
        <v>96076</v>
      </c>
      <c r="D64" s="121">
        <f t="shared" si="4"/>
        <v>3.4699635987679667E-2</v>
      </c>
    </row>
    <row r="65" spans="1:5" x14ac:dyDescent="0.25">
      <c r="A65" s="1">
        <v>9</v>
      </c>
      <c r="B65" s="119">
        <v>2013</v>
      </c>
      <c r="C65" s="120">
        <v>92854</v>
      </c>
      <c r="D65" s="121">
        <f t="shared" si="4"/>
        <v>5.5830983353042818E-2</v>
      </c>
    </row>
    <row r="66" spans="1:5" x14ac:dyDescent="0.25">
      <c r="A66" s="1">
        <v>10</v>
      </c>
      <c r="B66" s="119">
        <v>2012</v>
      </c>
      <c r="C66" s="120">
        <v>87944</v>
      </c>
      <c r="D66" s="121">
        <f>C66/C67-1</f>
        <v>4.2719436572959735E-2</v>
      </c>
    </row>
    <row r="67" spans="1:5" x14ac:dyDescent="0.25">
      <c r="A67" s="1">
        <v>11</v>
      </c>
      <c r="B67" s="119">
        <v>2011</v>
      </c>
      <c r="C67" s="120">
        <v>84341</v>
      </c>
      <c r="D67" s="121">
        <f t="shared" si="4"/>
        <v>0.58565519834555357</v>
      </c>
    </row>
    <row r="68" spans="1:5" x14ac:dyDescent="0.25">
      <c r="A68" s="1">
        <v>12</v>
      </c>
      <c r="B68" s="119">
        <v>2010</v>
      </c>
      <c r="C68" s="120">
        <v>53190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13082</v>
      </c>
      <c r="D82" s="121">
        <f t="shared" si="5"/>
        <v>-0.11308474576271188</v>
      </c>
    </row>
    <row r="83" spans="1:5" x14ac:dyDescent="0.25">
      <c r="A83" s="1">
        <v>4</v>
      </c>
      <c r="B83" s="119">
        <v>2018</v>
      </c>
      <c r="C83" s="120">
        <v>14750</v>
      </c>
      <c r="D83" s="121">
        <f t="shared" si="5"/>
        <v>-0.43723769553605496</v>
      </c>
    </row>
    <row r="84" spans="1:5" x14ac:dyDescent="0.25">
      <c r="A84" s="1">
        <v>5</v>
      </c>
      <c r="B84" s="119">
        <v>2017</v>
      </c>
      <c r="C84" s="120">
        <v>26210</v>
      </c>
      <c r="D84" s="121">
        <f>C84/C85-1</f>
        <v>-0.4049402896971348</v>
      </c>
    </row>
    <row r="85" spans="1:5" x14ac:dyDescent="0.25">
      <c r="A85" s="1">
        <v>6</v>
      </c>
      <c r="B85" s="119">
        <v>2016</v>
      </c>
      <c r="C85" s="120">
        <v>44046</v>
      </c>
      <c r="D85" s="121">
        <f>C85/C86-1</f>
        <v>-4.5426808597193169E-3</v>
      </c>
    </row>
    <row r="86" spans="1:5" x14ac:dyDescent="0.25">
      <c r="A86" s="1">
        <v>7</v>
      </c>
      <c r="B86" s="119">
        <v>2015</v>
      </c>
      <c r="C86" s="120">
        <v>44247</v>
      </c>
      <c r="D86" s="121">
        <f t="shared" ref="D86:D88" si="6">C86/C87-1</f>
        <v>0.20883534136546178</v>
      </c>
    </row>
    <row r="87" spans="1:5" x14ac:dyDescent="0.25">
      <c r="A87" s="1">
        <v>8</v>
      </c>
      <c r="B87" s="119">
        <v>2014</v>
      </c>
      <c r="C87" s="120">
        <v>36603</v>
      </c>
      <c r="D87" s="121">
        <f t="shared" si="6"/>
        <v>-8.8706866504008386E-2</v>
      </c>
    </row>
    <row r="88" spans="1:5" x14ac:dyDescent="0.25">
      <c r="A88" s="1">
        <v>9</v>
      </c>
      <c r="B88" s="119">
        <v>2013</v>
      </c>
      <c r="C88" s="120">
        <v>40166</v>
      </c>
      <c r="D88" s="121">
        <f t="shared" si="6"/>
        <v>7.252336448598129E-2</v>
      </c>
    </row>
    <row r="89" spans="1:5" x14ac:dyDescent="0.25">
      <c r="A89" s="1">
        <v>10</v>
      </c>
      <c r="B89" s="119">
        <v>2012</v>
      </c>
      <c r="C89" s="120">
        <v>37450</v>
      </c>
      <c r="D89" s="121">
        <f>C89/C90-1</f>
        <v>0.13261757145017383</v>
      </c>
    </row>
    <row r="90" spans="1:5" x14ac:dyDescent="0.25">
      <c r="A90" s="1">
        <v>11</v>
      </c>
      <c r="B90" s="119">
        <v>2011</v>
      </c>
      <c r="C90" s="120">
        <v>33065</v>
      </c>
      <c r="D90" s="121">
        <f t="shared" ref="D90" si="7">C90/C91-1</f>
        <v>1.4326032271918532E-2</v>
      </c>
    </row>
    <row r="91" spans="1:5" x14ac:dyDescent="0.25">
      <c r="A91" s="1">
        <v>12</v>
      </c>
      <c r="B91" s="119">
        <v>2010</v>
      </c>
      <c r="C91" s="120">
        <v>32598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282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 t="s">
        <v>237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237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237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237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237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237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237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237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237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237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237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237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237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237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237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4890F-2570-4EC4-A857-4D7F69DA1995}">
  <sheetPr>
    <tabColor rgb="FFBB5C0D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DC3DC-EF2D-4DC6-B7DF-EF0E57289FD8}">
  <sheetPr>
    <tabColor rgb="FFF29140"/>
  </sheetPr>
  <dimension ref="A4:O270"/>
  <sheetViews>
    <sheetView showGridLines="0" topLeftCell="E1" zoomScaleNormal="100" workbookViewId="0">
      <selection activeCell="M263" sqref="M263:N264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63680</v>
      </c>
      <c r="D9" s="121">
        <v>-1.6251622072545269E-2</v>
      </c>
      <c r="E9" s="120">
        <v>12913</v>
      </c>
      <c r="F9" s="121">
        <f t="shared" ref="F9:L21" si="4">IFERROR(E9/C9-1,"-")</f>
        <v>-0.79722047738693469</v>
      </c>
      <c r="G9" s="120">
        <v>70697</v>
      </c>
      <c r="H9" s="121">
        <f t="shared" si="4"/>
        <v>4.4748702857585378</v>
      </c>
      <c r="I9" s="120">
        <v>120145</v>
      </c>
      <c r="J9" s="121">
        <f t="shared" si="4"/>
        <v>0.69943561961610823</v>
      </c>
      <c r="K9" s="120">
        <v>89491</v>
      </c>
      <c r="L9" s="121">
        <f t="shared" si="4"/>
        <v>-0.25514170377460565</v>
      </c>
      <c r="M9" s="120">
        <v>90625</v>
      </c>
      <c r="N9" s="121">
        <f>IFERROR(M9/K9-1,"-")</f>
        <v>1.2671665307125934E-2</v>
      </c>
    </row>
    <row r="10" spans="1:15" x14ac:dyDescent="0.25">
      <c r="A10" s="1" t="s">
        <v>75</v>
      </c>
      <c r="B10" s="119" t="s">
        <v>76</v>
      </c>
      <c r="C10" s="120">
        <v>64214</v>
      </c>
      <c r="D10" s="121">
        <v>-4.1009557945041797E-2</v>
      </c>
      <c r="E10" s="120">
        <v>12940</v>
      </c>
      <c r="F10" s="121">
        <f t="shared" si="4"/>
        <v>-0.79848631139626869</v>
      </c>
      <c r="G10" s="120">
        <v>56495</v>
      </c>
      <c r="H10" s="121">
        <f t="shared" si="4"/>
        <v>3.3659196290571867</v>
      </c>
      <c r="I10" s="120">
        <v>116676</v>
      </c>
      <c r="J10" s="121">
        <f t="shared" si="4"/>
        <v>1.0652447119214088</v>
      </c>
      <c r="K10" s="120">
        <v>145638</v>
      </c>
      <c r="L10" s="121">
        <f t="shared" si="4"/>
        <v>0.24822585621721682</v>
      </c>
      <c r="M10" s="120">
        <v>91918</v>
      </c>
      <c r="N10" s="121">
        <f t="shared" ref="N10:N18" si="5">IFERROR(M10/K10-1,"-")</f>
        <v>-0.36885977560801442</v>
      </c>
    </row>
    <row r="11" spans="1:15" x14ac:dyDescent="0.25">
      <c r="A11" s="1" t="s">
        <v>77</v>
      </c>
      <c r="B11" s="119" t="s">
        <v>78</v>
      </c>
      <c r="C11" s="120">
        <v>20160</v>
      </c>
      <c r="D11" s="121">
        <v>-0.6860253235527729</v>
      </c>
      <c r="E11" s="120">
        <v>19186</v>
      </c>
      <c r="F11" s="121">
        <f t="shared" si="4"/>
        <v>-4.8313492063492114E-2</v>
      </c>
      <c r="G11" s="120">
        <v>68397</v>
      </c>
      <c r="H11" s="121">
        <f t="shared" si="4"/>
        <v>2.5649431877410613</v>
      </c>
      <c r="I11" s="120">
        <v>107722</v>
      </c>
      <c r="J11" s="121">
        <f t="shared" si="4"/>
        <v>0.57495211778294375</v>
      </c>
      <c r="K11" s="120">
        <v>129096</v>
      </c>
      <c r="L11" s="121">
        <f t="shared" si="4"/>
        <v>0.19841815042424016</v>
      </c>
      <c r="M11" s="120">
        <v>94245</v>
      </c>
      <c r="N11" s="121">
        <f t="shared" si="5"/>
        <v>-0.26996188882691952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25955</v>
      </c>
      <c r="F12" s="121" t="str">
        <f t="shared" si="4"/>
        <v>-</v>
      </c>
      <c r="G12" s="120">
        <v>76269</v>
      </c>
      <c r="H12" s="121">
        <f t="shared" si="4"/>
        <v>1.9385089578115968</v>
      </c>
      <c r="I12" s="120">
        <v>71493</v>
      </c>
      <c r="J12" s="121">
        <f t="shared" si="4"/>
        <v>-6.2620461786571213E-2</v>
      </c>
      <c r="K12" s="120">
        <v>122581</v>
      </c>
      <c r="L12" s="121">
        <f t="shared" si="4"/>
        <v>0.71458744212720116</v>
      </c>
      <c r="M12" s="120">
        <v>86514</v>
      </c>
      <c r="N12" s="121">
        <f t="shared" si="5"/>
        <v>-0.29422993775544337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35027</v>
      </c>
      <c r="F13" s="121" t="str">
        <f t="shared" si="4"/>
        <v>-</v>
      </c>
      <c r="G13" s="120">
        <v>68461</v>
      </c>
      <c r="H13" s="121">
        <f t="shared" si="4"/>
        <v>0.95452079824135661</v>
      </c>
      <c r="I13" s="120">
        <v>41121</v>
      </c>
      <c r="J13" s="121">
        <f t="shared" si="4"/>
        <v>-0.39935145557324603</v>
      </c>
      <c r="K13" s="120">
        <v>124784</v>
      </c>
      <c r="L13" s="121">
        <f t="shared" si="4"/>
        <v>2.03455655261302</v>
      </c>
      <c r="M13" s="120">
        <v>84984</v>
      </c>
      <c r="N13" s="121">
        <f t="shared" si="5"/>
        <v>-0.31895114758302345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14068</v>
      </c>
      <c r="F14" s="121" t="str">
        <f t="shared" si="4"/>
        <v>-</v>
      </c>
      <c r="G14" s="120">
        <v>50889</v>
      </c>
      <c r="H14" s="121">
        <f t="shared" si="4"/>
        <v>2.6173585442138187</v>
      </c>
      <c r="I14" s="120">
        <v>61354</v>
      </c>
      <c r="J14" s="121">
        <f t="shared" si="4"/>
        <v>0.2056436557998782</v>
      </c>
      <c r="K14" s="120">
        <v>78527</v>
      </c>
      <c r="L14" s="121">
        <f t="shared" si="4"/>
        <v>0.27990025100237959</v>
      </c>
      <c r="M14" s="120">
        <v>92544</v>
      </c>
      <c r="N14" s="121">
        <f t="shared" si="5"/>
        <v>0.17849911495409221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6598</v>
      </c>
      <c r="F15" s="121" t="str">
        <f t="shared" si="4"/>
        <v>-</v>
      </c>
      <c r="G15" s="120">
        <v>137368</v>
      </c>
      <c r="H15" s="121">
        <f t="shared" si="4"/>
        <v>19.81964231585329</v>
      </c>
      <c r="I15" s="120">
        <v>132622</v>
      </c>
      <c r="J15" s="121">
        <f t="shared" si="4"/>
        <v>-3.454953118630244E-2</v>
      </c>
      <c r="K15" s="120">
        <v>99510</v>
      </c>
      <c r="L15" s="121">
        <f t="shared" si="4"/>
        <v>-0.24967200012064361</v>
      </c>
      <c r="M15" s="120">
        <v>107220</v>
      </c>
      <c r="N15" s="121">
        <f t="shared" si="5"/>
        <v>7.7479650286403468E-2</v>
      </c>
    </row>
    <row r="16" spans="1:15" x14ac:dyDescent="0.25">
      <c r="A16" s="1" t="s">
        <v>87</v>
      </c>
      <c r="B16" s="119" t="s">
        <v>88</v>
      </c>
      <c r="C16" s="120">
        <v>25944</v>
      </c>
      <c r="D16" s="121">
        <v>-0.72548355694755995</v>
      </c>
      <c r="E16" s="120">
        <v>32683</v>
      </c>
      <c r="F16" s="121">
        <f t="shared" si="4"/>
        <v>0.25975177304964547</v>
      </c>
      <c r="G16" s="120">
        <v>125617</v>
      </c>
      <c r="H16" s="121">
        <f t="shared" si="4"/>
        <v>2.84349661903742</v>
      </c>
      <c r="I16" s="120">
        <v>71685</v>
      </c>
      <c r="J16" s="121">
        <f t="shared" si="4"/>
        <v>-0.42933679358685528</v>
      </c>
      <c r="K16" s="120">
        <v>168193</v>
      </c>
      <c r="L16" s="121">
        <f t="shared" si="4"/>
        <v>1.3462788588965613</v>
      </c>
      <c r="M16" s="120">
        <v>105506</v>
      </c>
      <c r="N16" s="121">
        <f t="shared" si="5"/>
        <v>-0.37270873341934563</v>
      </c>
    </row>
    <row r="17" spans="1:15" x14ac:dyDescent="0.25">
      <c r="A17" s="1" t="s">
        <v>89</v>
      </c>
      <c r="B17" s="119" t="s">
        <v>90</v>
      </c>
      <c r="C17" s="120">
        <v>21185</v>
      </c>
      <c r="D17" s="121">
        <v>-0.68601790372302585</v>
      </c>
      <c r="E17" s="120">
        <v>47142</v>
      </c>
      <c r="F17" s="121">
        <f t="shared" si="4"/>
        <v>1.2252537172527731</v>
      </c>
      <c r="G17" s="120">
        <v>74490</v>
      </c>
      <c r="H17" s="121">
        <f t="shared" si="4"/>
        <v>0.58011963853888249</v>
      </c>
      <c r="I17" s="120">
        <v>66924</v>
      </c>
      <c r="J17" s="121">
        <f t="shared" si="4"/>
        <v>-0.10157068062827224</v>
      </c>
      <c r="K17" s="120">
        <v>81749</v>
      </c>
      <c r="L17" s="121">
        <f t="shared" si="4"/>
        <v>0.22151993305839457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15842</v>
      </c>
      <c r="D18" s="121">
        <v>-0.78508248317777296</v>
      </c>
      <c r="E18" s="120">
        <v>74494</v>
      </c>
      <c r="F18" s="121">
        <f t="shared" si="4"/>
        <v>3.7023103143542482</v>
      </c>
      <c r="G18" s="120">
        <v>96232</v>
      </c>
      <c r="H18" s="121">
        <f t="shared" si="4"/>
        <v>0.29180873627406223</v>
      </c>
      <c r="I18" s="120">
        <v>103075</v>
      </c>
      <c r="J18" s="121">
        <f t="shared" si="4"/>
        <v>7.1109402277828471E-2</v>
      </c>
      <c r="K18" s="120">
        <v>146033</v>
      </c>
      <c r="L18" s="121">
        <f t="shared" si="4"/>
        <v>0.41676449187484832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14472</v>
      </c>
      <c r="D19" s="121">
        <v>-0.77469525010508611</v>
      </c>
      <c r="E19" s="120">
        <v>80598</v>
      </c>
      <c r="F19" s="121">
        <f t="shared" si="4"/>
        <v>4.5692371475953566</v>
      </c>
      <c r="G19" s="120">
        <v>96956</v>
      </c>
      <c r="H19" s="121">
        <f t="shared" si="4"/>
        <v>0.20295788977393969</v>
      </c>
      <c r="I19" s="120">
        <v>70490</v>
      </c>
      <c r="J19" s="121">
        <f t="shared" si="4"/>
        <v>-0.27296918189694297</v>
      </c>
      <c r="K19" s="120">
        <v>89613</v>
      </c>
      <c r="L19" s="121">
        <f t="shared" si="4"/>
        <v>0.27128670733437366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61856</v>
      </c>
      <c r="D20" s="121">
        <v>-5.8063926662504373E-2</v>
      </c>
      <c r="E20" s="120">
        <v>57766</v>
      </c>
      <c r="F20" s="121">
        <f t="shared" si="4"/>
        <v>-6.6121314019658595E-2</v>
      </c>
      <c r="G20" s="120">
        <v>92826</v>
      </c>
      <c r="H20" s="121">
        <f t="shared" si="4"/>
        <v>0.60693141294186881</v>
      </c>
      <c r="I20" s="120">
        <v>71642</v>
      </c>
      <c r="J20" s="121">
        <f t="shared" si="4"/>
        <v>-0.2282119233835348</v>
      </c>
      <c r="K20" s="120">
        <v>86200</v>
      </c>
      <c r="L20" s="121">
        <f t="shared" si="4"/>
        <v>0.20320482398593009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295880</v>
      </c>
      <c r="D21" s="124">
        <v>-0.64545227961194829</v>
      </c>
      <c r="E21" s="123">
        <v>419370</v>
      </c>
      <c r="F21" s="124">
        <f t="shared" si="4"/>
        <v>0.4173651480329863</v>
      </c>
      <c r="G21" s="123">
        <v>1014697</v>
      </c>
      <c r="H21" s="124">
        <f t="shared" si="4"/>
        <v>1.4195745999952307</v>
      </c>
      <c r="I21" s="123">
        <v>1034949</v>
      </c>
      <c r="J21" s="124">
        <f t="shared" si="4"/>
        <v>1.9958667464277546E-2</v>
      </c>
      <c r="K21" s="123">
        <v>1361415</v>
      </c>
      <c r="L21" s="124">
        <f t="shared" si="4"/>
        <v>0.31544163045715301</v>
      </c>
      <c r="M21" s="123">
        <v>753556</v>
      </c>
      <c r="N21" s="124">
        <v>-0.21325927627320374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284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256</v>
      </c>
      <c r="G30" s="118" t="s">
        <v>72</v>
      </c>
      <c r="H30" s="117" t="s">
        <v>256</v>
      </c>
      <c r="I30" s="118" t="s">
        <v>72</v>
      </c>
      <c r="J30" s="117" t="s">
        <v>256</v>
      </c>
      <c r="K30" s="118" t="s">
        <v>72</v>
      </c>
      <c r="L30" s="117" t="s">
        <v>256</v>
      </c>
      <c r="M30" s="118" t="s">
        <v>72</v>
      </c>
      <c r="N30" s="117" t="s">
        <v>285</v>
      </c>
    </row>
    <row r="31" spans="1:15" x14ac:dyDescent="0.25">
      <c r="B31" s="119" t="s">
        <v>74</v>
      </c>
      <c r="C31" s="120">
        <v>11075</v>
      </c>
      <c r="D31" s="121">
        <v>1.012172965116279</v>
      </c>
      <c r="E31" s="120">
        <v>3196</v>
      </c>
      <c r="F31" s="121">
        <f t="shared" ref="F31:L43" si="6">IFERROR(E31/C31-1,"-")</f>
        <v>-0.7114221218961625</v>
      </c>
      <c r="G31" s="120">
        <v>10407</v>
      </c>
      <c r="H31" s="121">
        <f t="shared" si="6"/>
        <v>2.2562578222778473</v>
      </c>
      <c r="I31" s="120">
        <v>12626</v>
      </c>
      <c r="J31" s="121">
        <f t="shared" si="6"/>
        <v>0.21322186989526282</v>
      </c>
      <c r="K31" s="120">
        <v>12040</v>
      </c>
      <c r="L31" s="121">
        <f t="shared" si="6"/>
        <v>-4.6412165373039715E-2</v>
      </c>
      <c r="M31" s="120">
        <v>9498</v>
      </c>
      <c r="N31" s="121">
        <f t="shared" ref="N31:N40" si="7">IFERROR(M31/K31-1,"-")</f>
        <v>-0.21112956810631234</v>
      </c>
    </row>
    <row r="32" spans="1:15" x14ac:dyDescent="0.25">
      <c r="B32" s="119" t="s">
        <v>76</v>
      </c>
      <c r="C32" s="120">
        <v>9112</v>
      </c>
      <c r="D32" s="121">
        <v>0.55867259664728008</v>
      </c>
      <c r="E32" s="120">
        <v>2098</v>
      </c>
      <c r="F32" s="121">
        <f t="shared" si="6"/>
        <v>-0.76975417032484639</v>
      </c>
      <c r="G32" s="120">
        <v>8213</v>
      </c>
      <c r="H32" s="121">
        <f t="shared" si="6"/>
        <v>2.9146806482364158</v>
      </c>
      <c r="I32" s="120">
        <v>7310</v>
      </c>
      <c r="J32" s="121">
        <f t="shared" si="6"/>
        <v>-0.10994764397905754</v>
      </c>
      <c r="K32" s="120">
        <v>13841</v>
      </c>
      <c r="L32" s="121">
        <f t="shared" si="6"/>
        <v>0.89343365253077978</v>
      </c>
      <c r="M32" s="120">
        <v>7813</v>
      </c>
      <c r="N32" s="121">
        <f t="shared" si="7"/>
        <v>-0.43551766490860488</v>
      </c>
    </row>
    <row r="33" spans="2:15" x14ac:dyDescent="0.25">
      <c r="B33" s="119" t="s">
        <v>78</v>
      </c>
      <c r="C33" s="120">
        <v>924</v>
      </c>
      <c r="D33" s="121">
        <v>-0.88774146519256469</v>
      </c>
      <c r="E33" s="120">
        <v>4607</v>
      </c>
      <c r="F33" s="121">
        <f t="shared" si="6"/>
        <v>3.9859307359307357</v>
      </c>
      <c r="G33" s="120">
        <v>6623</v>
      </c>
      <c r="H33" s="121">
        <f t="shared" si="6"/>
        <v>0.43759496418493593</v>
      </c>
      <c r="I33" s="120">
        <v>3120</v>
      </c>
      <c r="J33" s="121">
        <f t="shared" si="6"/>
        <v>-0.52891438924958478</v>
      </c>
      <c r="K33" s="120">
        <v>8452</v>
      </c>
      <c r="L33" s="121">
        <f t="shared" si="6"/>
        <v>1.7089743589743591</v>
      </c>
      <c r="M33" s="120">
        <v>8898</v>
      </c>
      <c r="N33" s="121">
        <f t="shared" si="7"/>
        <v>5.2768575485092395E-2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4145</v>
      </c>
      <c r="F34" s="121" t="str">
        <f t="shared" si="6"/>
        <v>-</v>
      </c>
      <c r="G34" s="120">
        <v>10433</v>
      </c>
      <c r="H34" s="121">
        <f t="shared" si="6"/>
        <v>1.5170084439083231</v>
      </c>
      <c r="I34" s="120">
        <v>932</v>
      </c>
      <c r="J34" s="121">
        <f t="shared" si="6"/>
        <v>-0.91066807246237902</v>
      </c>
      <c r="K34" s="120">
        <v>21455</v>
      </c>
      <c r="L34" s="121">
        <f t="shared" si="6"/>
        <v>22.02038626609442</v>
      </c>
      <c r="M34" s="120">
        <v>7755</v>
      </c>
      <c r="N34" s="121">
        <f t="shared" si="7"/>
        <v>-0.63854579352132368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7784</v>
      </c>
      <c r="F35" s="121" t="str">
        <f t="shared" si="6"/>
        <v>-</v>
      </c>
      <c r="G35" s="120">
        <v>11499</v>
      </c>
      <c r="H35" s="121">
        <f t="shared" si="6"/>
        <v>0.47726104830421368</v>
      </c>
      <c r="I35" s="120">
        <v>3865</v>
      </c>
      <c r="J35" s="121">
        <f t="shared" si="6"/>
        <v>-0.66388381598399859</v>
      </c>
      <c r="K35" s="120">
        <v>39819</v>
      </c>
      <c r="L35" s="121">
        <f t="shared" si="6"/>
        <v>9.3024579560155232</v>
      </c>
      <c r="M35" s="120">
        <v>18059</v>
      </c>
      <c r="N35" s="121">
        <f t="shared" si="7"/>
        <v>-0.54647278937190791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3816</v>
      </c>
      <c r="F36" s="121" t="str">
        <f t="shared" si="6"/>
        <v>-</v>
      </c>
      <c r="G36" s="120">
        <v>6475</v>
      </c>
      <c r="H36" s="121">
        <f t="shared" si="6"/>
        <v>0.69680293501048207</v>
      </c>
      <c r="I36" s="120">
        <v>23762</v>
      </c>
      <c r="J36" s="121">
        <f t="shared" si="6"/>
        <v>2.6698069498069499</v>
      </c>
      <c r="K36" s="120">
        <v>29035</v>
      </c>
      <c r="L36" s="121">
        <f t="shared" si="6"/>
        <v>0.22190893022472857</v>
      </c>
      <c r="M36" s="120">
        <v>23626</v>
      </c>
      <c r="N36" s="121">
        <f t="shared" si="7"/>
        <v>-0.18629240571723782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4812</v>
      </c>
      <c r="F37" s="121" t="str">
        <f t="shared" si="6"/>
        <v>-</v>
      </c>
      <c r="G37" s="120">
        <v>40192</v>
      </c>
      <c r="H37" s="121">
        <f t="shared" si="6"/>
        <v>7.3524522028262673</v>
      </c>
      <c r="I37" s="120">
        <v>44490</v>
      </c>
      <c r="J37" s="121">
        <f t="shared" si="6"/>
        <v>0.10693670382165599</v>
      </c>
      <c r="K37" s="120">
        <v>20634</v>
      </c>
      <c r="L37" s="121">
        <f t="shared" si="6"/>
        <v>-0.53621038435603507</v>
      </c>
      <c r="M37" s="120">
        <v>30091</v>
      </c>
      <c r="N37" s="121">
        <f t="shared" si="7"/>
        <v>0.45832121740816123</v>
      </c>
    </row>
    <row r="38" spans="2:15" x14ac:dyDescent="0.25">
      <c r="B38" s="119" t="s">
        <v>88</v>
      </c>
      <c r="C38" s="120">
        <v>19800</v>
      </c>
      <c r="D38" s="121">
        <v>-0.2945451954252325</v>
      </c>
      <c r="E38" s="120">
        <v>13239</v>
      </c>
      <c r="F38" s="121">
        <f t="shared" si="6"/>
        <v>-0.33136363636363642</v>
      </c>
      <c r="G38" s="120">
        <v>5290</v>
      </c>
      <c r="H38" s="121">
        <f t="shared" si="6"/>
        <v>-0.60042299267316257</v>
      </c>
      <c r="I38" s="120">
        <v>16051</v>
      </c>
      <c r="J38" s="121">
        <f t="shared" si="6"/>
        <v>2.0342155009451797</v>
      </c>
      <c r="K38" s="120">
        <v>35528</v>
      </c>
      <c r="L38" s="121">
        <f t="shared" si="6"/>
        <v>1.2134446451934457</v>
      </c>
      <c r="M38" s="120">
        <v>25693</v>
      </c>
      <c r="N38" s="121">
        <f t="shared" si="7"/>
        <v>-0.27682391353298808</v>
      </c>
    </row>
    <row r="39" spans="2:15" x14ac:dyDescent="0.25">
      <c r="B39" s="119" t="s">
        <v>90</v>
      </c>
      <c r="C39" s="120">
        <v>15978</v>
      </c>
      <c r="D39" s="121">
        <v>-0.25887100514866179</v>
      </c>
      <c r="E39" s="120">
        <v>16950</v>
      </c>
      <c r="F39" s="121">
        <f t="shared" si="6"/>
        <v>6.083364626361254E-2</v>
      </c>
      <c r="G39" s="120">
        <v>6718</v>
      </c>
      <c r="H39" s="121">
        <f t="shared" si="6"/>
        <v>-0.60365781710914457</v>
      </c>
      <c r="I39" s="120">
        <v>28344</v>
      </c>
      <c r="J39" s="121">
        <f t="shared" si="6"/>
        <v>3.2191128311997614</v>
      </c>
      <c r="K39" s="120">
        <v>26145</v>
      </c>
      <c r="L39" s="121">
        <f t="shared" si="6"/>
        <v>-7.7582557154953435E-2</v>
      </c>
      <c r="M39" s="120"/>
      <c r="N39" s="121"/>
    </row>
    <row r="40" spans="2:15" x14ac:dyDescent="0.25">
      <c r="B40" s="119" t="s">
        <v>92</v>
      </c>
      <c r="C40" s="120">
        <v>9120</v>
      </c>
      <c r="D40" s="121">
        <v>-0.23219397204916647</v>
      </c>
      <c r="E40" s="120">
        <v>14757</v>
      </c>
      <c r="F40" s="121">
        <f t="shared" si="6"/>
        <v>0.61809210526315783</v>
      </c>
      <c r="G40" s="120">
        <v>4935</v>
      </c>
      <c r="H40" s="121">
        <f t="shared" si="6"/>
        <v>-0.66558243545436069</v>
      </c>
      <c r="I40" s="120">
        <v>8019</v>
      </c>
      <c r="J40" s="121">
        <f t="shared" si="6"/>
        <v>0.62492401215805482</v>
      </c>
      <c r="K40" s="120">
        <v>18094</v>
      </c>
      <c r="L40" s="121">
        <f t="shared" si="6"/>
        <v>1.2563910712058859</v>
      </c>
      <c r="M40" s="120"/>
      <c r="N40" s="121"/>
    </row>
    <row r="41" spans="2:15" x14ac:dyDescent="0.25">
      <c r="B41" s="119" t="s">
        <v>94</v>
      </c>
      <c r="C41" s="120">
        <v>4504</v>
      </c>
      <c r="D41" s="121">
        <v>-0.43488080301129239</v>
      </c>
      <c r="E41" s="120">
        <v>4814</v>
      </c>
      <c r="F41" s="121">
        <f t="shared" si="6"/>
        <v>6.8827708703374846E-2</v>
      </c>
      <c r="G41" s="120">
        <v>3869</v>
      </c>
      <c r="H41" s="121">
        <f t="shared" si="6"/>
        <v>-0.19630245118404654</v>
      </c>
      <c r="I41" s="120">
        <v>9833</v>
      </c>
      <c r="J41" s="121">
        <f t="shared" si="6"/>
        <v>1.5414835874903074</v>
      </c>
      <c r="K41" s="120">
        <v>15098</v>
      </c>
      <c r="L41" s="121">
        <f t="shared" si="6"/>
        <v>0.53544187938574184</v>
      </c>
      <c r="M41" s="120"/>
      <c r="N41" s="121"/>
    </row>
    <row r="42" spans="2:15" x14ac:dyDescent="0.25">
      <c r="B42" s="119" t="s">
        <v>96</v>
      </c>
      <c r="C42" s="120">
        <v>8944</v>
      </c>
      <c r="D42" s="121">
        <v>-0.13029949436017119</v>
      </c>
      <c r="E42" s="120">
        <v>3534</v>
      </c>
      <c r="F42" s="121">
        <f t="shared" si="6"/>
        <v>-0.6048747763864043</v>
      </c>
      <c r="G42" s="120">
        <v>4602</v>
      </c>
      <c r="H42" s="121">
        <f t="shared" si="6"/>
        <v>0.3022071307300509</v>
      </c>
      <c r="I42" s="120">
        <v>15115</v>
      </c>
      <c r="J42" s="121">
        <f t="shared" si="6"/>
        <v>2.2844415471534116</v>
      </c>
      <c r="K42" s="120">
        <v>16204</v>
      </c>
      <c r="L42" s="121">
        <f t="shared" si="6"/>
        <v>7.2047634799867755E-2</v>
      </c>
      <c r="M42" s="120"/>
      <c r="N42" s="121"/>
    </row>
    <row r="43" spans="2:15" ht="15.75" x14ac:dyDescent="0.25">
      <c r="B43" s="122" t="s">
        <v>33</v>
      </c>
      <c r="C43" s="123">
        <v>84704</v>
      </c>
      <c r="D43" s="124">
        <v>-0.46538415415396461</v>
      </c>
      <c r="E43" s="123">
        <v>83752</v>
      </c>
      <c r="F43" s="124">
        <f t="shared" si="6"/>
        <v>-1.123913864752546E-2</v>
      </c>
      <c r="G43" s="123">
        <v>119256</v>
      </c>
      <c r="H43" s="124">
        <f t="shared" si="6"/>
        <v>0.42391823478842294</v>
      </c>
      <c r="I43" s="123">
        <v>173467</v>
      </c>
      <c r="J43" s="124">
        <f t="shared" si="6"/>
        <v>0.45457670892869118</v>
      </c>
      <c r="K43" s="123">
        <v>256345</v>
      </c>
      <c r="L43" s="124">
        <f t="shared" si="6"/>
        <v>0.47777387053445319</v>
      </c>
      <c r="M43" s="123">
        <v>131433</v>
      </c>
      <c r="N43" s="124">
        <v>-0.27306364903431335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256</v>
      </c>
      <c r="G52" s="118" t="s">
        <v>72</v>
      </c>
      <c r="H52" s="117" t="s">
        <v>256</v>
      </c>
      <c r="I52" s="118" t="s">
        <v>72</v>
      </c>
      <c r="J52" s="117" t="s">
        <v>256</v>
      </c>
      <c r="K52" s="118" t="s">
        <v>72</v>
      </c>
      <c r="L52" s="117" t="s">
        <v>256</v>
      </c>
      <c r="M52" s="118" t="s">
        <v>72</v>
      </c>
      <c r="N52" s="117" t="s">
        <v>285</v>
      </c>
    </row>
    <row r="53" spans="1:15" x14ac:dyDescent="0.25">
      <c r="A53" s="1">
        <v>1</v>
      </c>
      <c r="B53" s="119" t="s">
        <v>74</v>
      </c>
      <c r="C53" s="120">
        <v>8576</v>
      </c>
      <c r="D53" s="121">
        <v>1.2057613168724282</v>
      </c>
      <c r="E53" s="120">
        <v>55</v>
      </c>
      <c r="F53" s="121">
        <f>IFERROR(E53/C53-1,"-")</f>
        <v>-0.99358675373134331</v>
      </c>
      <c r="G53" s="120">
        <v>4551</v>
      </c>
      <c r="H53" s="121">
        <f>IFERROR(G53/E53-1,"-")</f>
        <v>81.74545454545455</v>
      </c>
      <c r="I53" s="120">
        <v>3800</v>
      </c>
      <c r="J53" s="121">
        <f>IFERROR(I53/G53-1,"-")</f>
        <v>-0.16501867721379915</v>
      </c>
      <c r="K53" s="120">
        <v>5669</v>
      </c>
      <c r="L53" s="121">
        <f>IFERROR(K53/I53-1,"-")</f>
        <v>0.49184210526315786</v>
      </c>
      <c r="M53" s="120">
        <v>8631</v>
      </c>
      <c r="N53" s="121">
        <f t="shared" ref="N53:N62" si="8">IFERROR(M53/K53-1,"-")</f>
        <v>0.52249073910742627</v>
      </c>
    </row>
    <row r="54" spans="1:15" x14ac:dyDescent="0.25">
      <c r="A54" s="1">
        <v>2</v>
      </c>
      <c r="B54" s="119" t="s">
        <v>76</v>
      </c>
      <c r="C54" s="120">
        <v>5937</v>
      </c>
      <c r="D54" s="121">
        <v>0.40653873489694381</v>
      </c>
      <c r="E54" s="120">
        <v>113</v>
      </c>
      <c r="F54" s="121">
        <f t="shared" ref="F54:L65" si="9">IFERROR(E54/C54-1,"-")</f>
        <v>-0.98096681825837961</v>
      </c>
      <c r="G54" s="120">
        <v>3869</v>
      </c>
      <c r="H54" s="121">
        <f t="shared" si="9"/>
        <v>33.238938053097343</v>
      </c>
      <c r="I54" s="120">
        <v>1381</v>
      </c>
      <c r="J54" s="121">
        <f t="shared" si="9"/>
        <v>-0.64306022227965887</v>
      </c>
      <c r="K54" s="120">
        <v>6599</v>
      </c>
      <c r="L54" s="121">
        <f t="shared" si="9"/>
        <v>3.7784214337436639</v>
      </c>
      <c r="M54" s="120">
        <v>5368</v>
      </c>
      <c r="N54" s="121">
        <f t="shared" si="8"/>
        <v>-0.18654341566904076</v>
      </c>
    </row>
    <row r="55" spans="1:15" x14ac:dyDescent="0.25">
      <c r="A55" s="1">
        <v>3</v>
      </c>
      <c r="B55" s="119" t="s">
        <v>78</v>
      </c>
      <c r="C55" s="120">
        <v>761</v>
      </c>
      <c r="D55" s="121">
        <v>-0.85130910511918723</v>
      </c>
      <c r="E55" s="120">
        <v>181</v>
      </c>
      <c r="F55" s="121">
        <f t="shared" si="9"/>
        <v>-0.76215505913272008</v>
      </c>
      <c r="G55" s="120">
        <v>3001</v>
      </c>
      <c r="H55" s="121">
        <f t="shared" si="9"/>
        <v>15.58011049723757</v>
      </c>
      <c r="I55" s="120">
        <v>2585</v>
      </c>
      <c r="J55" s="121">
        <f t="shared" si="9"/>
        <v>-0.13862045984671778</v>
      </c>
      <c r="K55" s="120">
        <v>7711</v>
      </c>
      <c r="L55" s="121">
        <f t="shared" si="9"/>
        <v>1.9829787234042553</v>
      </c>
      <c r="M55" s="120">
        <v>5774</v>
      </c>
      <c r="N55" s="121">
        <f t="shared" si="8"/>
        <v>-0.25119958500842954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331</v>
      </c>
      <c r="F56" s="121" t="str">
        <f t="shared" si="9"/>
        <v>-</v>
      </c>
      <c r="G56" s="120">
        <v>3344</v>
      </c>
      <c r="H56" s="121">
        <f t="shared" si="9"/>
        <v>9.1027190332326278</v>
      </c>
      <c r="I56" s="120">
        <v>784</v>
      </c>
      <c r="J56" s="121">
        <f t="shared" si="9"/>
        <v>-0.76555023923444976</v>
      </c>
      <c r="K56" s="120">
        <v>20810</v>
      </c>
      <c r="L56" s="121">
        <f t="shared" si="9"/>
        <v>25.543367346938776</v>
      </c>
      <c r="M56" s="120">
        <v>6956</v>
      </c>
      <c r="N56" s="121">
        <f t="shared" si="8"/>
        <v>-0.66573762614127818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192</v>
      </c>
      <c r="F57" s="121" t="str">
        <f t="shared" si="9"/>
        <v>-</v>
      </c>
      <c r="G57" s="120">
        <v>2914</v>
      </c>
      <c r="H57" s="121">
        <f t="shared" si="9"/>
        <v>14.177083333333334</v>
      </c>
      <c r="I57" s="120">
        <v>3554</v>
      </c>
      <c r="J57" s="121">
        <f t="shared" si="9"/>
        <v>0.21962937542896355</v>
      </c>
      <c r="K57" s="120">
        <v>12704</v>
      </c>
      <c r="L57" s="121">
        <f t="shared" si="9"/>
        <v>2.5745638716938659</v>
      </c>
      <c r="M57" s="120">
        <v>11770</v>
      </c>
      <c r="N57" s="121">
        <f t="shared" si="8"/>
        <v>-7.3520151133501299E-2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1256</v>
      </c>
      <c r="F58" s="121" t="str">
        <f t="shared" si="9"/>
        <v>-</v>
      </c>
      <c r="G58" s="120">
        <v>838</v>
      </c>
      <c r="H58" s="121">
        <f t="shared" si="9"/>
        <v>-0.33280254777070062</v>
      </c>
      <c r="I58" s="120">
        <v>8062</v>
      </c>
      <c r="J58" s="121">
        <f t="shared" si="9"/>
        <v>8.6205250596658711</v>
      </c>
      <c r="K58" s="120">
        <v>8969</v>
      </c>
      <c r="L58" s="121">
        <f t="shared" si="9"/>
        <v>0.11250310096750193</v>
      </c>
      <c r="M58" s="120">
        <v>17394</v>
      </c>
      <c r="N58" s="121">
        <f t="shared" si="8"/>
        <v>0.93934663842122879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334</v>
      </c>
      <c r="F59" s="121" t="str">
        <f t="shared" si="9"/>
        <v>-</v>
      </c>
      <c r="G59" s="120">
        <v>7079</v>
      </c>
      <c r="H59" s="121">
        <f t="shared" si="9"/>
        <v>20.194610778443113</v>
      </c>
      <c r="I59" s="120">
        <v>16421</v>
      </c>
      <c r="J59" s="121">
        <f t="shared" si="9"/>
        <v>1.3196779206102556</v>
      </c>
      <c r="K59" s="120">
        <v>13575</v>
      </c>
      <c r="L59" s="121">
        <f t="shared" si="9"/>
        <v>-0.17331465805980151</v>
      </c>
      <c r="M59" s="120">
        <v>22922</v>
      </c>
      <c r="N59" s="121">
        <f t="shared" si="8"/>
        <v>0.68854511970534071</v>
      </c>
    </row>
    <row r="60" spans="1:15" x14ac:dyDescent="0.25">
      <c r="A60" s="1">
        <v>8</v>
      </c>
      <c r="B60" s="119" t="s">
        <v>88</v>
      </c>
      <c r="C60" s="120">
        <v>11725</v>
      </c>
      <c r="D60" s="121">
        <v>-0.22581710135358202</v>
      </c>
      <c r="E60" s="120">
        <v>4745</v>
      </c>
      <c r="F60" s="121">
        <f t="shared" si="9"/>
        <v>-0.59530916844349679</v>
      </c>
      <c r="G60" s="120">
        <v>4021</v>
      </c>
      <c r="H60" s="121">
        <f t="shared" si="9"/>
        <v>-0.15258166491043201</v>
      </c>
      <c r="I60" s="120">
        <v>15031</v>
      </c>
      <c r="J60" s="121">
        <f t="shared" si="9"/>
        <v>2.7381248445660282</v>
      </c>
      <c r="K60" s="120">
        <v>16494</v>
      </c>
      <c r="L60" s="121">
        <f t="shared" si="9"/>
        <v>9.7332180161000537E-2</v>
      </c>
      <c r="M60" s="120">
        <v>22797</v>
      </c>
      <c r="N60" s="121">
        <f t="shared" si="8"/>
        <v>0.38213895962168065</v>
      </c>
    </row>
    <row r="61" spans="1:15" x14ac:dyDescent="0.25">
      <c r="A61" s="1">
        <v>9</v>
      </c>
      <c r="B61" s="119" t="s">
        <v>90</v>
      </c>
      <c r="C61" s="120">
        <v>12064</v>
      </c>
      <c r="D61" s="121">
        <v>8.782687105500453E-2</v>
      </c>
      <c r="E61" s="120">
        <v>7629</v>
      </c>
      <c r="F61" s="121">
        <f t="shared" si="9"/>
        <v>-0.36762267904509283</v>
      </c>
      <c r="G61" s="120">
        <v>5575</v>
      </c>
      <c r="H61" s="121">
        <f t="shared" si="9"/>
        <v>-0.26923581072224412</v>
      </c>
      <c r="I61" s="120">
        <v>8587</v>
      </c>
      <c r="J61" s="121">
        <f t="shared" si="9"/>
        <v>0.54026905829596417</v>
      </c>
      <c r="K61" s="120">
        <v>11149</v>
      </c>
      <c r="L61" s="121">
        <f t="shared" si="9"/>
        <v>0.29835798299755445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7202</v>
      </c>
      <c r="D62" s="121">
        <v>0.19953364423717512</v>
      </c>
      <c r="E62" s="120">
        <v>4249</v>
      </c>
      <c r="F62" s="121">
        <f t="shared" si="9"/>
        <v>-0.41002499305748408</v>
      </c>
      <c r="G62" s="120">
        <v>4051</v>
      </c>
      <c r="H62" s="121">
        <f t="shared" si="9"/>
        <v>-4.6599199811720449E-2</v>
      </c>
      <c r="I62" s="120">
        <v>7767</v>
      </c>
      <c r="J62" s="121">
        <f t="shared" si="9"/>
        <v>0.91730436929153303</v>
      </c>
      <c r="K62" s="120">
        <v>9980</v>
      </c>
      <c r="L62" s="121">
        <f t="shared" si="9"/>
        <v>0.2849233938457576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3585</v>
      </c>
      <c r="D63" s="121">
        <v>-0.22503242542153046</v>
      </c>
      <c r="E63" s="120">
        <v>2401</v>
      </c>
      <c r="F63" s="121">
        <f t="shared" si="9"/>
        <v>-0.33026499302649925</v>
      </c>
      <c r="G63" s="120">
        <v>3662</v>
      </c>
      <c r="H63" s="121">
        <f t="shared" si="9"/>
        <v>0.52519783423573507</v>
      </c>
      <c r="I63" s="120">
        <v>5046</v>
      </c>
      <c r="J63" s="121">
        <f t="shared" si="9"/>
        <v>0.37793555434188963</v>
      </c>
      <c r="K63" s="120">
        <v>6495</v>
      </c>
      <c r="L63" s="121">
        <f t="shared" si="9"/>
        <v>0.28715814506539838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7823</v>
      </c>
      <c r="D64" s="121">
        <v>7.5030919334890811E-2</v>
      </c>
      <c r="E64" s="120">
        <v>2942</v>
      </c>
      <c r="F64" s="121">
        <f t="shared" si="9"/>
        <v>-0.62392943883420682</v>
      </c>
      <c r="G64" s="120">
        <v>3633</v>
      </c>
      <c r="H64" s="121">
        <f t="shared" si="9"/>
        <v>0.23487423521413997</v>
      </c>
      <c r="I64" s="120">
        <v>8911</v>
      </c>
      <c r="J64" s="121">
        <f t="shared" si="9"/>
        <v>1.4527938342967244</v>
      </c>
      <c r="K64" s="120">
        <v>11929</v>
      </c>
      <c r="L64" s="121">
        <f t="shared" si="9"/>
        <v>0.33868252721355629</v>
      </c>
      <c r="M64" s="120"/>
      <c r="N64" s="121"/>
    </row>
    <row r="65" spans="1:15" ht="15.75" x14ac:dyDescent="0.25">
      <c r="B65" s="122" t="s">
        <v>33</v>
      </c>
      <c r="C65" s="123">
        <v>61246</v>
      </c>
      <c r="D65" s="124">
        <v>-0.32285205700576025</v>
      </c>
      <c r="E65" s="123">
        <v>24428</v>
      </c>
      <c r="F65" s="124">
        <f t="shared" si="9"/>
        <v>-0.60114946282206183</v>
      </c>
      <c r="G65" s="123">
        <v>46538</v>
      </c>
      <c r="H65" s="124">
        <f t="shared" si="9"/>
        <v>0.90510889143605699</v>
      </c>
      <c r="I65" s="123">
        <v>81929</v>
      </c>
      <c r="J65" s="124">
        <f t="shared" si="9"/>
        <v>0.76047531049894701</v>
      </c>
      <c r="K65" s="123">
        <v>132084</v>
      </c>
      <c r="L65" s="124">
        <f t="shared" si="9"/>
        <v>0.61217639663611179</v>
      </c>
      <c r="M65" s="123">
        <v>101612</v>
      </c>
      <c r="N65" s="124">
        <v>9.8140082783067406E-2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256</v>
      </c>
      <c r="G74" s="118" t="s">
        <v>72</v>
      </c>
      <c r="H74" s="117" t="s">
        <v>256</v>
      </c>
      <c r="I74" s="118" t="s">
        <v>72</v>
      </c>
      <c r="J74" s="117" t="s">
        <v>256</v>
      </c>
      <c r="K74" s="118" t="s">
        <v>72</v>
      </c>
      <c r="L74" s="117" t="s">
        <v>256</v>
      </c>
      <c r="M74" s="118" t="s">
        <v>72</v>
      </c>
      <c r="N74" s="117" t="s">
        <v>285</v>
      </c>
    </row>
    <row r="75" spans="1:15" x14ac:dyDescent="0.25">
      <c r="A75" s="1">
        <v>1</v>
      </c>
      <c r="B75" s="119" t="s">
        <v>74</v>
      </c>
      <c r="C75" s="120">
        <v>2499</v>
      </c>
      <c r="D75" s="121">
        <v>0.54641089108910901</v>
      </c>
      <c r="E75" s="120">
        <v>3141</v>
      </c>
      <c r="F75" s="121">
        <f>IFERROR(E75/C75-1,"-")</f>
        <v>0.25690276110444188</v>
      </c>
      <c r="G75" s="120">
        <v>5856</v>
      </c>
      <c r="H75" s="121">
        <f>IFERROR(G75/E75-1,"-")</f>
        <v>0.86437440305635138</v>
      </c>
      <c r="I75" s="120">
        <v>8826</v>
      </c>
      <c r="J75" s="121">
        <f>IFERROR(I75/G75-1,"-")</f>
        <v>0.50717213114754101</v>
      </c>
      <c r="K75" s="120">
        <v>6371</v>
      </c>
      <c r="L75" s="121">
        <f>IFERROR(K75/I75-1,"-")</f>
        <v>-0.27815544980738727</v>
      </c>
      <c r="M75" s="120">
        <v>867</v>
      </c>
      <c r="N75" s="121">
        <f t="shared" ref="N75:N84" si="10">IFERROR(M75/K75-1,"-")</f>
        <v>-0.86391461309056661</v>
      </c>
    </row>
    <row r="76" spans="1:15" x14ac:dyDescent="0.25">
      <c r="A76" s="1">
        <v>2</v>
      </c>
      <c r="B76" s="119" t="s">
        <v>76</v>
      </c>
      <c r="C76" s="120">
        <v>3175</v>
      </c>
      <c r="D76" s="121">
        <v>0.95384615384615379</v>
      </c>
      <c r="E76" s="120">
        <v>1985</v>
      </c>
      <c r="F76" s="121">
        <f t="shared" ref="F76:L87" si="11">IFERROR(E76/C76-1,"-")</f>
        <v>-0.37480314960629924</v>
      </c>
      <c r="G76" s="120">
        <v>4344</v>
      </c>
      <c r="H76" s="121">
        <f t="shared" si="11"/>
        <v>1.1884130982367758</v>
      </c>
      <c r="I76" s="120">
        <v>5929</v>
      </c>
      <c r="J76" s="121">
        <f t="shared" si="11"/>
        <v>0.36487108655616951</v>
      </c>
      <c r="K76" s="120">
        <v>7242</v>
      </c>
      <c r="L76" s="121">
        <f t="shared" si="11"/>
        <v>0.22145387080452017</v>
      </c>
      <c r="M76" s="120">
        <v>2445</v>
      </c>
      <c r="N76" s="121">
        <f t="shared" si="10"/>
        <v>-0.66238608119304065</v>
      </c>
    </row>
    <row r="77" spans="1:15" x14ac:dyDescent="0.25">
      <c r="A77" s="1">
        <v>3</v>
      </c>
      <c r="B77" s="119" t="s">
        <v>78</v>
      </c>
      <c r="C77" s="120">
        <v>163</v>
      </c>
      <c r="D77" s="121">
        <v>-0.94763893350465789</v>
      </c>
      <c r="E77" s="120">
        <v>4426</v>
      </c>
      <c r="F77" s="121">
        <f t="shared" si="11"/>
        <v>26.153374233128833</v>
      </c>
      <c r="G77" s="120">
        <v>3622</v>
      </c>
      <c r="H77" s="121">
        <f t="shared" si="11"/>
        <v>-0.18165386353366475</v>
      </c>
      <c r="I77" s="120">
        <v>535</v>
      </c>
      <c r="J77" s="121">
        <f t="shared" si="11"/>
        <v>-0.85229155162893433</v>
      </c>
      <c r="K77" s="120">
        <v>741</v>
      </c>
      <c r="L77" s="121">
        <f t="shared" si="11"/>
        <v>0.38504672897196257</v>
      </c>
      <c r="M77" s="120">
        <v>3124</v>
      </c>
      <c r="N77" s="121">
        <f t="shared" si="10"/>
        <v>3.2159244264507425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3814</v>
      </c>
      <c r="F78" s="121" t="str">
        <f t="shared" si="11"/>
        <v>-</v>
      </c>
      <c r="G78" s="120">
        <v>7089</v>
      </c>
      <c r="H78" s="121">
        <f t="shared" si="11"/>
        <v>0.85867855270057691</v>
      </c>
      <c r="I78" s="120">
        <v>148</v>
      </c>
      <c r="J78" s="121">
        <f t="shared" si="11"/>
        <v>-0.9791225842855128</v>
      </c>
      <c r="K78" s="120">
        <v>645</v>
      </c>
      <c r="L78" s="121">
        <f t="shared" si="11"/>
        <v>3.3581081081081079</v>
      </c>
      <c r="M78" s="120">
        <v>799</v>
      </c>
      <c r="N78" s="121">
        <f t="shared" si="10"/>
        <v>0.23875968992248064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7592</v>
      </c>
      <c r="F79" s="121" t="str">
        <f t="shared" si="11"/>
        <v>-</v>
      </c>
      <c r="G79" s="120">
        <v>8585</v>
      </c>
      <c r="H79" s="121">
        <f t="shared" si="11"/>
        <v>0.13079557428872501</v>
      </c>
      <c r="I79" s="120">
        <v>311</v>
      </c>
      <c r="J79" s="121">
        <f t="shared" si="11"/>
        <v>-0.9637740244612697</v>
      </c>
      <c r="K79" s="120">
        <v>27115</v>
      </c>
      <c r="L79" s="121">
        <f t="shared" si="11"/>
        <v>86.186495176848879</v>
      </c>
      <c r="M79" s="120">
        <v>6289</v>
      </c>
      <c r="N79" s="121">
        <f t="shared" si="10"/>
        <v>-0.76806195832565005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2560</v>
      </c>
      <c r="F80" s="121" t="str">
        <f t="shared" si="11"/>
        <v>-</v>
      </c>
      <c r="G80" s="120">
        <v>5637</v>
      </c>
      <c r="H80" s="121">
        <f t="shared" si="11"/>
        <v>1.2019531250000002</v>
      </c>
      <c r="I80" s="120">
        <v>15700</v>
      </c>
      <c r="J80" s="121">
        <f t="shared" si="11"/>
        <v>1.7851694163562177</v>
      </c>
      <c r="K80" s="120">
        <v>20066</v>
      </c>
      <c r="L80" s="121">
        <f t="shared" si="11"/>
        <v>0.27808917197452221</v>
      </c>
      <c r="M80" s="120">
        <v>6232</v>
      </c>
      <c r="N80" s="121">
        <f t="shared" si="10"/>
        <v>-0.68942489783713745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4478</v>
      </c>
      <c r="F81" s="121" t="str">
        <f t="shared" si="11"/>
        <v>-</v>
      </c>
      <c r="G81" s="120">
        <v>33113</v>
      </c>
      <c r="H81" s="121">
        <f t="shared" si="11"/>
        <v>6.3945958016971867</v>
      </c>
      <c r="I81" s="120">
        <v>28069</v>
      </c>
      <c r="J81" s="121">
        <f t="shared" si="11"/>
        <v>-0.1523268806813034</v>
      </c>
      <c r="K81" s="120">
        <v>7059</v>
      </c>
      <c r="L81" s="121">
        <f t="shared" si="11"/>
        <v>-0.74851259396487224</v>
      </c>
      <c r="M81" s="120">
        <v>7169</v>
      </c>
      <c r="N81" s="121">
        <f t="shared" si="10"/>
        <v>1.5582943759739232E-2</v>
      </c>
    </row>
    <row r="82" spans="1:15" x14ac:dyDescent="0.25">
      <c r="A82" s="1">
        <v>8</v>
      </c>
      <c r="B82" s="119" t="s">
        <v>88</v>
      </c>
      <c r="C82" s="120">
        <v>8075</v>
      </c>
      <c r="D82" s="121">
        <v>-0.37509673425166379</v>
      </c>
      <c r="E82" s="120">
        <v>8494</v>
      </c>
      <c r="F82" s="121">
        <f t="shared" si="11"/>
        <v>5.1888544891640853E-2</v>
      </c>
      <c r="G82" s="120">
        <v>1269</v>
      </c>
      <c r="H82" s="121">
        <f t="shared" si="11"/>
        <v>-0.85060042382858492</v>
      </c>
      <c r="I82" s="120">
        <v>1020</v>
      </c>
      <c r="J82" s="121">
        <f t="shared" si="11"/>
        <v>-0.19621749408983447</v>
      </c>
      <c r="K82" s="120">
        <v>19034</v>
      </c>
      <c r="L82" s="121">
        <f t="shared" si="11"/>
        <v>17.66078431372549</v>
      </c>
      <c r="M82" s="120">
        <v>2896</v>
      </c>
      <c r="N82" s="121">
        <f t="shared" si="10"/>
        <v>-0.84785121361773674</v>
      </c>
    </row>
    <row r="83" spans="1:15" x14ac:dyDescent="0.25">
      <c r="A83" s="1">
        <v>9</v>
      </c>
      <c r="B83" s="119" t="s">
        <v>90</v>
      </c>
      <c r="C83" s="120">
        <v>3914</v>
      </c>
      <c r="D83" s="121">
        <v>-0.62613430127041747</v>
      </c>
      <c r="E83" s="120">
        <v>9321</v>
      </c>
      <c r="F83" s="121">
        <f t="shared" si="11"/>
        <v>1.3814512008175779</v>
      </c>
      <c r="G83" s="120">
        <v>1143</v>
      </c>
      <c r="H83" s="121">
        <f t="shared" si="11"/>
        <v>-0.87737367235275188</v>
      </c>
      <c r="I83" s="120">
        <v>19757</v>
      </c>
      <c r="J83" s="121">
        <f t="shared" si="11"/>
        <v>16.285214348206473</v>
      </c>
      <c r="K83" s="120">
        <v>14996</v>
      </c>
      <c r="L83" s="121">
        <f t="shared" si="11"/>
        <v>-0.24097788125727593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1918</v>
      </c>
      <c r="D84" s="121">
        <v>-0.67347633639768478</v>
      </c>
      <c r="E84" s="120">
        <v>10508</v>
      </c>
      <c r="F84" s="121">
        <f t="shared" si="11"/>
        <v>4.4786235662148073</v>
      </c>
      <c r="G84" s="120">
        <v>884</v>
      </c>
      <c r="H84" s="121">
        <f t="shared" si="11"/>
        <v>-0.91587362009897222</v>
      </c>
      <c r="I84" s="120">
        <v>252</v>
      </c>
      <c r="J84" s="121">
        <f t="shared" si="11"/>
        <v>-0.71493212669683259</v>
      </c>
      <c r="K84" s="120">
        <v>8114</v>
      </c>
      <c r="L84" s="121">
        <f t="shared" si="11"/>
        <v>31.198412698412696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919</v>
      </c>
      <c r="D85" s="121">
        <v>-0.72517942583732053</v>
      </c>
      <c r="E85" s="120">
        <v>2413</v>
      </c>
      <c r="F85" s="121">
        <f t="shared" si="11"/>
        <v>1.6256800870511428</v>
      </c>
      <c r="G85" s="120">
        <v>207</v>
      </c>
      <c r="H85" s="121">
        <f t="shared" si="11"/>
        <v>-0.91421467053460426</v>
      </c>
      <c r="I85" s="120">
        <v>4787</v>
      </c>
      <c r="J85" s="121">
        <f t="shared" si="11"/>
        <v>22.125603864734298</v>
      </c>
      <c r="K85" s="120">
        <v>8603</v>
      </c>
      <c r="L85" s="121">
        <f t="shared" si="11"/>
        <v>0.7971589722164194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1121</v>
      </c>
      <c r="D86" s="121">
        <v>-0.62720319255071499</v>
      </c>
      <c r="E86" s="120">
        <v>592</v>
      </c>
      <c r="F86" s="121">
        <f t="shared" si="11"/>
        <v>-0.47190008920606596</v>
      </c>
      <c r="G86" s="120">
        <v>969</v>
      </c>
      <c r="H86" s="121">
        <f t="shared" si="11"/>
        <v>0.63682432432432434</v>
      </c>
      <c r="I86" s="120">
        <v>6204</v>
      </c>
      <c r="J86" s="121">
        <f t="shared" si="11"/>
        <v>5.4024767801857587</v>
      </c>
      <c r="K86" s="120">
        <v>4275</v>
      </c>
      <c r="L86" s="121">
        <f t="shared" si="11"/>
        <v>-0.31092843326885877</v>
      </c>
      <c r="M86" s="120"/>
      <c r="N86" s="121"/>
    </row>
    <row r="87" spans="1:15" ht="15.75" x14ac:dyDescent="0.25">
      <c r="B87" s="122" t="s">
        <v>33</v>
      </c>
      <c r="C87" s="123">
        <v>23458</v>
      </c>
      <c r="D87" s="124">
        <v>-0.65498882221437815</v>
      </c>
      <c r="E87" s="123">
        <v>59324</v>
      </c>
      <c r="F87" s="124">
        <f t="shared" si="11"/>
        <v>1.5289453491346237</v>
      </c>
      <c r="G87" s="123">
        <v>72718</v>
      </c>
      <c r="H87" s="124">
        <f t="shared" si="11"/>
        <v>0.22577708853078016</v>
      </c>
      <c r="I87" s="123">
        <v>91538</v>
      </c>
      <c r="J87" s="124">
        <f t="shared" si="11"/>
        <v>0.25880799801974752</v>
      </c>
      <c r="K87" s="123">
        <v>124261</v>
      </c>
      <c r="L87" s="124">
        <f t="shared" si="11"/>
        <v>0.35747995368043872</v>
      </c>
      <c r="M87" s="123">
        <v>29821</v>
      </c>
      <c r="N87" s="124">
        <v>-0.66217303139125216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256</v>
      </c>
      <c r="G96" s="118" t="s">
        <v>72</v>
      </c>
      <c r="H96" s="117" t="s">
        <v>256</v>
      </c>
      <c r="I96" s="118" t="s">
        <v>72</v>
      </c>
      <c r="J96" s="117" t="s">
        <v>256</v>
      </c>
      <c r="K96" s="118" t="s">
        <v>72</v>
      </c>
      <c r="L96" s="117" t="s">
        <v>256</v>
      </c>
      <c r="M96" s="118" t="s">
        <v>72</v>
      </c>
      <c r="N96" s="117" t="s">
        <v>285</v>
      </c>
    </row>
    <row r="97" spans="2:14" x14ac:dyDescent="0.25">
      <c r="B97" s="119" t="s">
        <v>74</v>
      </c>
      <c r="C97" s="120">
        <v>52605</v>
      </c>
      <c r="D97" s="121">
        <v>-0.11182211116363883</v>
      </c>
      <c r="E97" s="120">
        <v>9717</v>
      </c>
      <c r="F97" s="121">
        <f t="shared" ref="F97:L109" si="12">IFERROR(E97/C97-1,"-")</f>
        <v>-0.81528371827773027</v>
      </c>
      <c r="G97" s="120">
        <v>60290</v>
      </c>
      <c r="H97" s="121">
        <f t="shared" si="12"/>
        <v>5.2045898940002058</v>
      </c>
      <c r="I97" s="120">
        <v>107519</v>
      </c>
      <c r="J97" s="121">
        <f t="shared" si="12"/>
        <v>0.78336374191408198</v>
      </c>
      <c r="K97" s="120">
        <v>77451</v>
      </c>
      <c r="L97" s="121">
        <f t="shared" si="12"/>
        <v>-0.27965289855746422</v>
      </c>
      <c r="M97" s="120">
        <v>81127</v>
      </c>
      <c r="N97" s="121">
        <f t="shared" ref="N97:N106" si="13">IFERROR(M97/K97-1,"-")</f>
        <v>4.7462266465249092E-2</v>
      </c>
    </row>
    <row r="98" spans="2:14" x14ac:dyDescent="0.25">
      <c r="B98" s="119" t="s">
        <v>76</v>
      </c>
      <c r="C98" s="120">
        <v>55102</v>
      </c>
      <c r="D98" s="121">
        <v>-9.8373531433059491E-2</v>
      </c>
      <c r="E98" s="120">
        <v>10842</v>
      </c>
      <c r="F98" s="121">
        <f t="shared" si="12"/>
        <v>-0.80323763202787557</v>
      </c>
      <c r="G98" s="120">
        <v>48282</v>
      </c>
      <c r="H98" s="121">
        <f t="shared" si="12"/>
        <v>3.4532374100719423</v>
      </c>
      <c r="I98" s="120">
        <v>109366</v>
      </c>
      <c r="J98" s="121">
        <f t="shared" si="12"/>
        <v>1.2651505737127708</v>
      </c>
      <c r="K98" s="120">
        <v>131797</v>
      </c>
      <c r="L98" s="121">
        <f t="shared" si="12"/>
        <v>0.20510030539655832</v>
      </c>
      <c r="M98" s="120">
        <v>84105</v>
      </c>
      <c r="N98" s="121">
        <f t="shared" si="13"/>
        <v>-0.36185952639286179</v>
      </c>
    </row>
    <row r="99" spans="2:14" x14ac:dyDescent="0.25">
      <c r="B99" s="119" t="s">
        <v>78</v>
      </c>
      <c r="C99" s="120">
        <v>19236</v>
      </c>
      <c r="D99" s="121">
        <v>-0.65636500053592484</v>
      </c>
      <c r="E99" s="120">
        <v>14579</v>
      </c>
      <c r="F99" s="121">
        <f t="shared" si="12"/>
        <v>-0.24209814930338946</v>
      </c>
      <c r="G99" s="120">
        <v>61774</v>
      </c>
      <c r="H99" s="121">
        <f t="shared" si="12"/>
        <v>3.2371904794567525</v>
      </c>
      <c r="I99" s="120">
        <v>104602</v>
      </c>
      <c r="J99" s="121">
        <f t="shared" si="12"/>
        <v>0.69330138893385573</v>
      </c>
      <c r="K99" s="120">
        <v>120644</v>
      </c>
      <c r="L99" s="121">
        <f t="shared" si="12"/>
        <v>0.15336226840786993</v>
      </c>
      <c r="M99" s="120">
        <v>85347</v>
      </c>
      <c r="N99" s="121">
        <f t="shared" si="13"/>
        <v>-0.2925715327741123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21810</v>
      </c>
      <c r="F100" s="121" t="str">
        <f t="shared" si="12"/>
        <v>-</v>
      </c>
      <c r="G100" s="120">
        <v>65836</v>
      </c>
      <c r="H100" s="121">
        <f t="shared" si="12"/>
        <v>2.0186153140761118</v>
      </c>
      <c r="I100" s="120">
        <v>70561</v>
      </c>
      <c r="J100" s="121">
        <f t="shared" si="12"/>
        <v>7.1769244790084397E-2</v>
      </c>
      <c r="K100" s="120">
        <v>101126</v>
      </c>
      <c r="L100" s="121">
        <f t="shared" si="12"/>
        <v>0.43317129859270698</v>
      </c>
      <c r="M100" s="120">
        <v>78759</v>
      </c>
      <c r="N100" s="121">
        <f t="shared" si="13"/>
        <v>-0.22117951862033502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27243</v>
      </c>
      <c r="F101" s="121" t="str">
        <f t="shared" si="12"/>
        <v>-</v>
      </c>
      <c r="G101" s="120">
        <v>56962</v>
      </c>
      <c r="H101" s="121">
        <f t="shared" si="12"/>
        <v>1.0908857321146717</v>
      </c>
      <c r="I101" s="120">
        <v>37256</v>
      </c>
      <c r="J101" s="121">
        <f t="shared" si="12"/>
        <v>-0.34594993153330289</v>
      </c>
      <c r="K101" s="120">
        <v>84965</v>
      </c>
      <c r="L101" s="121">
        <f t="shared" si="12"/>
        <v>1.2805722568176936</v>
      </c>
      <c r="M101" s="120">
        <v>66925</v>
      </c>
      <c r="N101" s="121">
        <f t="shared" si="13"/>
        <v>-0.21232272112046136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10252</v>
      </c>
      <c r="F102" s="121" t="str">
        <f t="shared" si="12"/>
        <v>-</v>
      </c>
      <c r="G102" s="120">
        <v>44414</v>
      </c>
      <c r="H102" s="121">
        <f t="shared" si="12"/>
        <v>3.3322278579789311</v>
      </c>
      <c r="I102" s="120">
        <v>37592</v>
      </c>
      <c r="J102" s="121">
        <f t="shared" si="12"/>
        <v>-0.15360021614806141</v>
      </c>
      <c r="K102" s="120">
        <v>49492</v>
      </c>
      <c r="L102" s="121">
        <f t="shared" si="12"/>
        <v>0.31655671419450937</v>
      </c>
      <c r="M102" s="120">
        <v>68918</v>
      </c>
      <c r="N102" s="121">
        <f t="shared" si="13"/>
        <v>0.39250788006142412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1786</v>
      </c>
      <c r="F103" s="121" t="str">
        <f t="shared" si="12"/>
        <v>-</v>
      </c>
      <c r="G103" s="120">
        <v>97176</v>
      </c>
      <c r="H103" s="121">
        <f t="shared" si="12"/>
        <v>53.409854423292273</v>
      </c>
      <c r="I103" s="120">
        <v>88132</v>
      </c>
      <c r="J103" s="121">
        <f t="shared" si="12"/>
        <v>-9.3068247303860985E-2</v>
      </c>
      <c r="K103" s="120">
        <v>78876</v>
      </c>
      <c r="L103" s="121">
        <f t="shared" si="12"/>
        <v>-0.10502428175917944</v>
      </c>
      <c r="M103" s="120">
        <v>77129</v>
      </c>
      <c r="N103" s="121">
        <f t="shared" si="13"/>
        <v>-2.2148689081596395E-2</v>
      </c>
    </row>
    <row r="104" spans="2:14" x14ac:dyDescent="0.25">
      <c r="B104" s="119" t="s">
        <v>88</v>
      </c>
      <c r="C104" s="120">
        <v>6144</v>
      </c>
      <c r="D104" s="121">
        <v>-0.9075269788233169</v>
      </c>
      <c r="E104" s="120">
        <v>19444</v>
      </c>
      <c r="F104" s="121">
        <f t="shared" si="12"/>
        <v>2.1647135416666665</v>
      </c>
      <c r="G104" s="120">
        <v>120327</v>
      </c>
      <c r="H104" s="121">
        <f t="shared" si="12"/>
        <v>5.1883871631351575</v>
      </c>
      <c r="I104" s="120">
        <v>55634</v>
      </c>
      <c r="J104" s="121">
        <f t="shared" si="12"/>
        <v>-0.53764325546219882</v>
      </c>
      <c r="K104" s="120">
        <v>132665</v>
      </c>
      <c r="L104" s="121">
        <f t="shared" si="12"/>
        <v>1.3846029406478051</v>
      </c>
      <c r="M104" s="120">
        <v>79813</v>
      </c>
      <c r="N104" s="121">
        <f t="shared" si="13"/>
        <v>-0.39838691440847251</v>
      </c>
    </row>
    <row r="105" spans="2:14" x14ac:dyDescent="0.25">
      <c r="B105" s="119" t="s">
        <v>90</v>
      </c>
      <c r="C105" s="120">
        <v>5207</v>
      </c>
      <c r="D105" s="121">
        <v>-0.88658985472524121</v>
      </c>
      <c r="E105" s="120">
        <v>30192</v>
      </c>
      <c r="F105" s="121">
        <f t="shared" si="12"/>
        <v>4.798348377184559</v>
      </c>
      <c r="G105" s="120">
        <v>67772</v>
      </c>
      <c r="H105" s="121">
        <f t="shared" si="12"/>
        <v>1.2447005829358773</v>
      </c>
      <c r="I105" s="120">
        <v>38580</v>
      </c>
      <c r="J105" s="121">
        <f t="shared" si="12"/>
        <v>-0.43073835802396265</v>
      </c>
      <c r="K105" s="120">
        <v>55604</v>
      </c>
      <c r="L105" s="121">
        <f t="shared" si="12"/>
        <v>0.44126490409538621</v>
      </c>
      <c r="M105" s="120"/>
      <c r="N105" s="121"/>
    </row>
    <row r="106" spans="2:14" x14ac:dyDescent="0.25">
      <c r="B106" s="119" t="s">
        <v>92</v>
      </c>
      <c r="C106" s="120">
        <v>6722</v>
      </c>
      <c r="D106" s="121">
        <v>-0.89128958178348483</v>
      </c>
      <c r="E106" s="120">
        <v>59737</v>
      </c>
      <c r="F106" s="121">
        <f t="shared" si="12"/>
        <v>7.886789645938709</v>
      </c>
      <c r="G106" s="120">
        <v>91297</v>
      </c>
      <c r="H106" s="121">
        <f t="shared" si="12"/>
        <v>0.52831578418735448</v>
      </c>
      <c r="I106" s="120">
        <v>95056</v>
      </c>
      <c r="J106" s="121">
        <f t="shared" si="12"/>
        <v>4.1173313471417394E-2</v>
      </c>
      <c r="K106" s="120">
        <v>127939</v>
      </c>
      <c r="L106" s="121">
        <f t="shared" si="12"/>
        <v>0.34593292375021045</v>
      </c>
      <c r="M106" s="120"/>
      <c r="N106" s="121"/>
    </row>
    <row r="107" spans="2:14" x14ac:dyDescent="0.25">
      <c r="B107" s="119" t="s">
        <v>94</v>
      </c>
      <c r="C107" s="120">
        <v>9968</v>
      </c>
      <c r="D107" s="121">
        <v>-0.8228320565913656</v>
      </c>
      <c r="E107" s="120">
        <v>75784</v>
      </c>
      <c r="F107" s="121">
        <f t="shared" si="12"/>
        <v>6.6027287319422152</v>
      </c>
      <c r="G107" s="120">
        <v>93087</v>
      </c>
      <c r="H107" s="121">
        <f t="shared" si="12"/>
        <v>0.22831996199725535</v>
      </c>
      <c r="I107" s="120">
        <v>60657</v>
      </c>
      <c r="J107" s="121">
        <f t="shared" si="12"/>
        <v>-0.34838377002159271</v>
      </c>
      <c r="K107" s="120">
        <v>74515</v>
      </c>
      <c r="L107" s="121">
        <f t="shared" si="12"/>
        <v>0.22846497518835429</v>
      </c>
      <c r="M107" s="120"/>
      <c r="N107" s="121"/>
    </row>
    <row r="108" spans="2:14" x14ac:dyDescent="0.25">
      <c r="B108" s="119" t="s">
        <v>96</v>
      </c>
      <c r="C108" s="120">
        <v>52912</v>
      </c>
      <c r="D108" s="121">
        <v>-4.4651078811952738E-2</v>
      </c>
      <c r="E108" s="120">
        <v>54232</v>
      </c>
      <c r="F108" s="121">
        <f t="shared" si="12"/>
        <v>2.4947081947384264E-2</v>
      </c>
      <c r="G108" s="120">
        <v>88224</v>
      </c>
      <c r="H108" s="121">
        <f t="shared" si="12"/>
        <v>0.62678861188965929</v>
      </c>
      <c r="I108" s="120">
        <v>56527</v>
      </c>
      <c r="J108" s="121">
        <f t="shared" si="12"/>
        <v>-0.35927865433442152</v>
      </c>
      <c r="K108" s="120">
        <v>69996</v>
      </c>
      <c r="L108" s="121">
        <f t="shared" si="12"/>
        <v>0.23827551435597139</v>
      </c>
      <c r="M108" s="120"/>
      <c r="N108" s="121"/>
    </row>
    <row r="109" spans="2:14" ht="15.75" x14ac:dyDescent="0.25">
      <c r="B109" s="122" t="s">
        <v>33</v>
      </c>
      <c r="C109" s="123">
        <v>211176</v>
      </c>
      <c r="D109" s="124">
        <v>-0.6876505903808523</v>
      </c>
      <c r="E109" s="123">
        <v>335618</v>
      </c>
      <c r="F109" s="124">
        <f t="shared" si="12"/>
        <v>0.58928097889911735</v>
      </c>
      <c r="G109" s="123">
        <v>895441</v>
      </c>
      <c r="H109" s="124">
        <f t="shared" si="12"/>
        <v>1.6680362793413939</v>
      </c>
      <c r="I109" s="123">
        <v>861482</v>
      </c>
      <c r="J109" s="124">
        <f t="shared" si="12"/>
        <v>-3.792433002286022E-2</v>
      </c>
      <c r="K109" s="123">
        <v>1105070</v>
      </c>
      <c r="L109" s="124">
        <f t="shared" si="12"/>
        <v>0.28275460195337798</v>
      </c>
      <c r="M109" s="123">
        <v>622123</v>
      </c>
      <c r="N109" s="124">
        <v>-0.19934338546439201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289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256</v>
      </c>
      <c r="G118" s="118" t="s">
        <v>72</v>
      </c>
      <c r="H118" s="117" t="s">
        <v>256</v>
      </c>
      <c r="I118" s="118" t="s">
        <v>72</v>
      </c>
      <c r="J118" s="117" t="s">
        <v>256</v>
      </c>
      <c r="K118" s="118" t="s">
        <v>72</v>
      </c>
      <c r="L118" s="117" t="s">
        <v>256</v>
      </c>
      <c r="M118" s="118" t="s">
        <v>72</v>
      </c>
      <c r="N118" s="117" t="s">
        <v>285</v>
      </c>
    </row>
    <row r="119" spans="1:15" x14ac:dyDescent="0.25">
      <c r="B119" s="119" t="s">
        <v>74</v>
      </c>
      <c r="C119" s="120">
        <v>17460</v>
      </c>
      <c r="D119" s="121">
        <v>-0.27240905113139147</v>
      </c>
      <c r="E119" s="120">
        <v>147</v>
      </c>
      <c r="F119" s="121">
        <f t="shared" ref="F119:L131" si="14">IFERROR(E119/C119-1,"-")</f>
        <v>-0.99158075601374573</v>
      </c>
      <c r="G119" s="120">
        <v>14615</v>
      </c>
      <c r="H119" s="121">
        <f t="shared" si="14"/>
        <v>98.421768707482997</v>
      </c>
      <c r="I119" s="120">
        <v>33856</v>
      </c>
      <c r="J119" s="121">
        <f t="shared" si="14"/>
        <v>1.3165241190557646</v>
      </c>
      <c r="K119" s="120">
        <v>34817</v>
      </c>
      <c r="L119" s="121">
        <f t="shared" si="14"/>
        <v>2.8384924385633337E-2</v>
      </c>
      <c r="M119" s="120">
        <v>30761</v>
      </c>
      <c r="N119" s="121">
        <f t="shared" ref="N119:N128" si="15">IFERROR(M119/K119-1,"-")</f>
        <v>-0.11649481575092624</v>
      </c>
    </row>
    <row r="120" spans="1:15" x14ac:dyDescent="0.25">
      <c r="B120" s="119" t="s">
        <v>76</v>
      </c>
      <c r="C120" s="120">
        <v>22452</v>
      </c>
      <c r="D120" s="121">
        <v>-0.15169834133071369</v>
      </c>
      <c r="E120" s="120">
        <v>105</v>
      </c>
      <c r="F120" s="121">
        <f t="shared" si="14"/>
        <v>-0.99532335649385351</v>
      </c>
      <c r="G120" s="120">
        <v>17812</v>
      </c>
      <c r="H120" s="121">
        <f t="shared" si="14"/>
        <v>168.63809523809525</v>
      </c>
      <c r="I120" s="120">
        <v>34864</v>
      </c>
      <c r="J120" s="121">
        <f t="shared" si="14"/>
        <v>0.95733213563889508</v>
      </c>
      <c r="K120" s="120">
        <v>37890</v>
      </c>
      <c r="L120" s="121">
        <f t="shared" si="14"/>
        <v>8.679440110142278E-2</v>
      </c>
      <c r="M120" s="120">
        <v>35548</v>
      </c>
      <c r="N120" s="121">
        <f t="shared" si="15"/>
        <v>-6.1810504090789142E-2</v>
      </c>
    </row>
    <row r="121" spans="1:15" x14ac:dyDescent="0.25">
      <c r="B121" s="119" t="s">
        <v>78</v>
      </c>
      <c r="C121" s="120">
        <v>8682</v>
      </c>
      <c r="D121" s="121">
        <v>-0.60541744307594425</v>
      </c>
      <c r="E121" s="120">
        <v>93</v>
      </c>
      <c r="F121" s="121">
        <f t="shared" si="14"/>
        <v>-0.9892881824464409</v>
      </c>
      <c r="G121" s="120">
        <v>27034</v>
      </c>
      <c r="H121" s="121">
        <f t="shared" si="14"/>
        <v>289.68817204301075</v>
      </c>
      <c r="I121" s="120">
        <v>37980</v>
      </c>
      <c r="J121" s="121">
        <f t="shared" si="14"/>
        <v>0.40489753643559956</v>
      </c>
      <c r="K121" s="120">
        <v>34272</v>
      </c>
      <c r="L121" s="121">
        <f t="shared" si="14"/>
        <v>-9.7630331753554511E-2</v>
      </c>
      <c r="M121" s="120">
        <v>36725</v>
      </c>
      <c r="N121" s="121">
        <f t="shared" si="15"/>
        <v>7.1574463118580844E-2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4453</v>
      </c>
      <c r="F122" s="121" t="str">
        <f t="shared" si="14"/>
        <v>-</v>
      </c>
      <c r="G122" s="120">
        <v>36473</v>
      </c>
      <c r="H122" s="121">
        <f t="shared" si="14"/>
        <v>7.190657983381989</v>
      </c>
      <c r="I122" s="120">
        <v>32413</v>
      </c>
      <c r="J122" s="121">
        <f t="shared" si="14"/>
        <v>-0.11131521947742162</v>
      </c>
      <c r="K122" s="120">
        <v>40796</v>
      </c>
      <c r="L122" s="121">
        <f t="shared" si="14"/>
        <v>0.25863079628544106</v>
      </c>
      <c r="M122" s="120">
        <v>39525</v>
      </c>
      <c r="N122" s="121">
        <f t="shared" si="15"/>
        <v>-3.1155015197568359E-2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4781</v>
      </c>
      <c r="F123" s="121" t="str">
        <f t="shared" si="14"/>
        <v>-</v>
      </c>
      <c r="G123" s="120">
        <v>17702</v>
      </c>
      <c r="H123" s="121">
        <f t="shared" si="14"/>
        <v>2.7025726835390085</v>
      </c>
      <c r="I123" s="120">
        <v>14386</v>
      </c>
      <c r="J123" s="121">
        <f t="shared" si="14"/>
        <v>-0.18732346627499719</v>
      </c>
      <c r="K123" s="120">
        <v>34295</v>
      </c>
      <c r="L123" s="121">
        <f t="shared" si="14"/>
        <v>1.3839149172806895</v>
      </c>
      <c r="M123" s="120">
        <v>39006</v>
      </c>
      <c r="N123" s="121">
        <f t="shared" si="15"/>
        <v>0.13736696311415653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2152</v>
      </c>
      <c r="F124" s="121" t="str">
        <f t="shared" si="14"/>
        <v>-</v>
      </c>
      <c r="G124" s="120">
        <v>19904</v>
      </c>
      <c r="H124" s="121">
        <f t="shared" si="14"/>
        <v>8.2490706319702607</v>
      </c>
      <c r="I124" s="120">
        <v>10307</v>
      </c>
      <c r="J124" s="121">
        <f t="shared" si="14"/>
        <v>-0.48216438906752412</v>
      </c>
      <c r="K124" s="120">
        <v>27425</v>
      </c>
      <c r="L124" s="121">
        <f t="shared" si="14"/>
        <v>1.6608130396817695</v>
      </c>
      <c r="M124" s="120">
        <v>39632</v>
      </c>
      <c r="N124" s="121">
        <f t="shared" si="15"/>
        <v>0.44510483135824974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0</v>
      </c>
      <c r="F125" s="121" t="str">
        <f t="shared" si="14"/>
        <v>-</v>
      </c>
      <c r="G125" s="120">
        <v>55357</v>
      </c>
      <c r="H125" s="121" t="str">
        <f t="shared" si="14"/>
        <v>-</v>
      </c>
      <c r="I125" s="120">
        <v>37244</v>
      </c>
      <c r="J125" s="121">
        <f t="shared" si="14"/>
        <v>-0.3272034250410969</v>
      </c>
      <c r="K125" s="120">
        <v>46489</v>
      </c>
      <c r="L125" s="121">
        <f t="shared" si="14"/>
        <v>0.24822790248093662</v>
      </c>
      <c r="M125" s="120">
        <v>42784</v>
      </c>
      <c r="N125" s="121">
        <f t="shared" si="15"/>
        <v>-7.9696272236443044E-2</v>
      </c>
    </row>
    <row r="126" spans="1:15" x14ac:dyDescent="0.25">
      <c r="B126" s="119" t="s">
        <v>88</v>
      </c>
      <c r="C126" s="120">
        <v>23</v>
      </c>
      <c r="D126" s="121">
        <v>-0.99925346489662115</v>
      </c>
      <c r="E126" s="120">
        <v>514</v>
      </c>
      <c r="F126" s="121">
        <f t="shared" si="14"/>
        <v>21.347826086956523</v>
      </c>
      <c r="G126" s="120">
        <v>79516</v>
      </c>
      <c r="H126" s="121">
        <f t="shared" si="14"/>
        <v>153.70038910505838</v>
      </c>
      <c r="I126" s="120">
        <v>27254</v>
      </c>
      <c r="J126" s="121">
        <f t="shared" si="14"/>
        <v>-0.65725137079329943</v>
      </c>
      <c r="K126" s="120">
        <v>71431</v>
      </c>
      <c r="L126" s="121">
        <f t="shared" si="14"/>
        <v>1.6209363763117342</v>
      </c>
      <c r="M126" s="120">
        <v>44438</v>
      </c>
      <c r="N126" s="121">
        <f t="shared" si="15"/>
        <v>-0.37788915176883986</v>
      </c>
    </row>
    <row r="127" spans="1:15" x14ac:dyDescent="0.25">
      <c r="B127" s="119" t="s">
        <v>90</v>
      </c>
      <c r="C127" s="120">
        <v>1405</v>
      </c>
      <c r="D127" s="121">
        <v>-0.91480717923841859</v>
      </c>
      <c r="E127" s="120">
        <v>14285</v>
      </c>
      <c r="F127" s="121">
        <f t="shared" si="14"/>
        <v>9.167259786476869</v>
      </c>
      <c r="G127" s="120">
        <v>31051</v>
      </c>
      <c r="H127" s="121">
        <f t="shared" si="14"/>
        <v>1.1736786839341966</v>
      </c>
      <c r="I127" s="120">
        <v>16616</v>
      </c>
      <c r="J127" s="121">
        <f t="shared" si="14"/>
        <v>-0.46488035812051143</v>
      </c>
      <c r="K127" s="120">
        <v>28214</v>
      </c>
      <c r="L127" s="121">
        <f t="shared" si="14"/>
        <v>0.69800192585459797</v>
      </c>
      <c r="M127" s="120"/>
      <c r="N127" s="121"/>
    </row>
    <row r="128" spans="1:15" x14ac:dyDescent="0.25">
      <c r="A128" s="125"/>
      <c r="B128" s="119" t="s">
        <v>92</v>
      </c>
      <c r="C128" s="120">
        <v>2369</v>
      </c>
      <c r="D128" s="121">
        <v>-0.90510715001001407</v>
      </c>
      <c r="E128" s="120">
        <v>30110</v>
      </c>
      <c r="F128" s="121">
        <f t="shared" si="14"/>
        <v>11.710004221190376</v>
      </c>
      <c r="G128" s="120">
        <v>40031</v>
      </c>
      <c r="H128" s="121">
        <f t="shared" si="14"/>
        <v>0.32949186316838253</v>
      </c>
      <c r="I128" s="120">
        <v>26963</v>
      </c>
      <c r="J128" s="121">
        <f t="shared" si="14"/>
        <v>-0.32644700357223155</v>
      </c>
      <c r="K128" s="120">
        <v>45010</v>
      </c>
      <c r="L128" s="121">
        <f t="shared" si="14"/>
        <v>0.66932463004858511</v>
      </c>
      <c r="M128" s="120"/>
      <c r="N128" s="121"/>
    </row>
    <row r="129" spans="2:15" x14ac:dyDescent="0.25">
      <c r="B129" s="119" t="s">
        <v>94</v>
      </c>
      <c r="C129" s="120">
        <v>4366</v>
      </c>
      <c r="D129" s="121">
        <v>-0.78106508875739644</v>
      </c>
      <c r="E129" s="120">
        <v>17808</v>
      </c>
      <c r="F129" s="121">
        <f t="shared" si="14"/>
        <v>3.0787906550618418</v>
      </c>
      <c r="G129" s="120">
        <v>30508</v>
      </c>
      <c r="H129" s="121">
        <f t="shared" si="14"/>
        <v>0.71316262353998194</v>
      </c>
      <c r="I129" s="120">
        <v>26952</v>
      </c>
      <c r="J129" s="121">
        <f t="shared" si="14"/>
        <v>-0.11655959092696999</v>
      </c>
      <c r="K129" s="120">
        <v>29038</v>
      </c>
      <c r="L129" s="121">
        <f t="shared" si="14"/>
        <v>7.7396853665776089E-2</v>
      </c>
      <c r="M129" s="120"/>
      <c r="N129" s="121"/>
    </row>
    <row r="130" spans="2:15" x14ac:dyDescent="0.25">
      <c r="B130" s="119" t="s">
        <v>96</v>
      </c>
      <c r="C130" s="120">
        <v>35775</v>
      </c>
      <c r="D130" s="121">
        <v>0.48112113935580036</v>
      </c>
      <c r="E130" s="120">
        <v>10966</v>
      </c>
      <c r="F130" s="121">
        <f t="shared" si="14"/>
        <v>-0.69347309573724669</v>
      </c>
      <c r="G130" s="120">
        <v>29417</v>
      </c>
      <c r="H130" s="121">
        <f t="shared" si="14"/>
        <v>1.6825642896224693</v>
      </c>
      <c r="I130" s="120">
        <v>25945</v>
      </c>
      <c r="J130" s="121">
        <f t="shared" si="14"/>
        <v>-0.11802699119556714</v>
      </c>
      <c r="K130" s="120">
        <v>25089</v>
      </c>
      <c r="L130" s="121">
        <f t="shared" si="14"/>
        <v>-3.2992869531701663E-2</v>
      </c>
      <c r="M130" s="120"/>
      <c r="N130" s="121"/>
    </row>
    <row r="131" spans="2:15" ht="15.75" x14ac:dyDescent="0.25">
      <c r="B131" s="122" t="s">
        <v>33</v>
      </c>
      <c r="C131" s="123">
        <v>94120</v>
      </c>
      <c r="D131" s="124">
        <v>-0.67127115240207469</v>
      </c>
      <c r="E131" s="123">
        <v>85414</v>
      </c>
      <c r="F131" s="124">
        <f t="shared" si="14"/>
        <v>-9.2498937526561797E-2</v>
      </c>
      <c r="G131" s="123">
        <v>399420</v>
      </c>
      <c r="H131" s="124">
        <f t="shared" si="14"/>
        <v>3.6762825766267824</v>
      </c>
      <c r="I131" s="123">
        <v>324780</v>
      </c>
      <c r="J131" s="124">
        <f t="shared" si="14"/>
        <v>-0.18687096289619953</v>
      </c>
      <c r="K131" s="123">
        <v>454766</v>
      </c>
      <c r="L131" s="124">
        <f t="shared" si="14"/>
        <v>0.40022784654227483</v>
      </c>
      <c r="M131" s="123">
        <v>308419</v>
      </c>
      <c r="N131" s="124">
        <v>-5.8018111570942055E-2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290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256</v>
      </c>
      <c r="G140" s="118" t="s">
        <v>72</v>
      </c>
      <c r="H140" s="117" t="s">
        <v>256</v>
      </c>
      <c r="I140" s="118" t="s">
        <v>72</v>
      </c>
      <c r="J140" s="117" t="s">
        <v>256</v>
      </c>
      <c r="K140" s="118" t="s">
        <v>72</v>
      </c>
      <c r="L140" s="117" t="s">
        <v>256</v>
      </c>
      <c r="M140" s="118" t="s">
        <v>72</v>
      </c>
      <c r="N140" s="117" t="s">
        <v>285</v>
      </c>
    </row>
    <row r="141" spans="2:15" x14ac:dyDescent="0.25">
      <c r="B141" s="119" t="s">
        <v>74</v>
      </c>
      <c r="C141" s="120">
        <v>6651</v>
      </c>
      <c r="D141" s="121">
        <v>-0.24023303632625082</v>
      </c>
      <c r="E141" s="120">
        <v>1087</v>
      </c>
      <c r="F141" s="121">
        <f t="shared" ref="F141:L153" si="16">IFERROR(E141/C141-1,"-")</f>
        <v>-0.83656592993534806</v>
      </c>
      <c r="G141" s="120">
        <v>2969</v>
      </c>
      <c r="H141" s="121">
        <f t="shared" si="16"/>
        <v>1.7313707451701932</v>
      </c>
      <c r="I141" s="120">
        <v>7290</v>
      </c>
      <c r="J141" s="121">
        <f t="shared" si="16"/>
        <v>1.4553721791849106</v>
      </c>
      <c r="K141" s="120">
        <v>8477</v>
      </c>
      <c r="L141" s="121">
        <f t="shared" si="16"/>
        <v>0.16282578875171461</v>
      </c>
      <c r="M141" s="120">
        <v>7639</v>
      </c>
      <c r="N141" s="121">
        <f t="shared" ref="N141:N150" si="17">IFERROR(M141/K141-1,"-")</f>
        <v>-9.885572726200309E-2</v>
      </c>
    </row>
    <row r="142" spans="2:15" x14ac:dyDescent="0.25">
      <c r="B142" s="119" t="s">
        <v>76</v>
      </c>
      <c r="C142" s="120">
        <v>6462</v>
      </c>
      <c r="D142" s="121">
        <v>-0.30283741503937855</v>
      </c>
      <c r="E142" s="120">
        <v>3967</v>
      </c>
      <c r="F142" s="121">
        <f t="shared" si="16"/>
        <v>-0.38610337356855462</v>
      </c>
      <c r="G142" s="120">
        <v>7286</v>
      </c>
      <c r="H142" s="121">
        <f t="shared" si="16"/>
        <v>0.83665238215276028</v>
      </c>
      <c r="I142" s="120">
        <v>8763</v>
      </c>
      <c r="J142" s="121">
        <f t="shared" si="16"/>
        <v>0.20271754048860835</v>
      </c>
      <c r="K142" s="120">
        <v>10131</v>
      </c>
      <c r="L142" s="121">
        <f t="shared" si="16"/>
        <v>0.15611092091749401</v>
      </c>
      <c r="M142" s="120">
        <v>7027</v>
      </c>
      <c r="N142" s="121">
        <f t="shared" si="17"/>
        <v>-0.30638633895962886</v>
      </c>
    </row>
    <row r="143" spans="2:15" x14ac:dyDescent="0.25">
      <c r="B143" s="119" t="s">
        <v>78</v>
      </c>
      <c r="C143" s="120">
        <v>3878</v>
      </c>
      <c r="D143" s="121">
        <v>-0.57608220376038477</v>
      </c>
      <c r="E143" s="120">
        <v>4489</v>
      </c>
      <c r="F143" s="121">
        <f t="shared" si="16"/>
        <v>0.1575554409489428</v>
      </c>
      <c r="G143" s="120">
        <v>12172</v>
      </c>
      <c r="H143" s="121">
        <f t="shared" si="16"/>
        <v>1.7115170416573848</v>
      </c>
      <c r="I143" s="120">
        <v>6069</v>
      </c>
      <c r="J143" s="121">
        <f t="shared" si="16"/>
        <v>-0.50139664804469275</v>
      </c>
      <c r="K143" s="120">
        <v>10656</v>
      </c>
      <c r="L143" s="121">
        <f t="shared" si="16"/>
        <v>0.75580820563519535</v>
      </c>
      <c r="M143" s="120">
        <v>9290</v>
      </c>
      <c r="N143" s="121">
        <f t="shared" si="17"/>
        <v>-0.12819069069069067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4136</v>
      </c>
      <c r="F144" s="121" t="str">
        <f t="shared" si="16"/>
        <v>-</v>
      </c>
      <c r="G144" s="120">
        <v>8715</v>
      </c>
      <c r="H144" s="121">
        <f t="shared" si="16"/>
        <v>1.1071083172147</v>
      </c>
      <c r="I144" s="120">
        <v>6686</v>
      </c>
      <c r="J144" s="121">
        <f t="shared" si="16"/>
        <v>-0.23281698221457259</v>
      </c>
      <c r="K144" s="120">
        <v>4755</v>
      </c>
      <c r="L144" s="121">
        <f t="shared" si="16"/>
        <v>-0.28881244391265326</v>
      </c>
      <c r="M144" s="120">
        <v>6906</v>
      </c>
      <c r="N144" s="121">
        <f t="shared" si="17"/>
        <v>0.45236593059936903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3985</v>
      </c>
      <c r="F145" s="121" t="str">
        <f t="shared" si="16"/>
        <v>-</v>
      </c>
      <c r="G145" s="120">
        <v>3126</v>
      </c>
      <c r="H145" s="121">
        <f t="shared" si="16"/>
        <v>-0.21555834378920957</v>
      </c>
      <c r="I145" s="120">
        <v>2920</v>
      </c>
      <c r="J145" s="121">
        <f t="shared" si="16"/>
        <v>-6.5898912348048677E-2</v>
      </c>
      <c r="K145" s="120">
        <v>3337</v>
      </c>
      <c r="L145" s="121">
        <f t="shared" si="16"/>
        <v>0.14280821917808217</v>
      </c>
      <c r="M145" s="120">
        <v>4118</v>
      </c>
      <c r="N145" s="121">
        <f t="shared" si="17"/>
        <v>0.23404255319148937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1408</v>
      </c>
      <c r="F146" s="121" t="str">
        <f t="shared" si="16"/>
        <v>-</v>
      </c>
      <c r="G146" s="120">
        <v>3591</v>
      </c>
      <c r="H146" s="121">
        <f t="shared" si="16"/>
        <v>1.5504261363636362</v>
      </c>
      <c r="I146" s="120">
        <v>10666</v>
      </c>
      <c r="J146" s="121">
        <f t="shared" si="16"/>
        <v>1.9702032859927598</v>
      </c>
      <c r="K146" s="120">
        <v>2892</v>
      </c>
      <c r="L146" s="121">
        <f t="shared" si="16"/>
        <v>-0.72885805362835177</v>
      </c>
      <c r="M146" s="120">
        <v>4572</v>
      </c>
      <c r="N146" s="121">
        <f t="shared" si="17"/>
        <v>0.58091286307053935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256</v>
      </c>
      <c r="F147" s="121" t="str">
        <f t="shared" si="16"/>
        <v>-</v>
      </c>
      <c r="G147" s="120">
        <v>1577</v>
      </c>
      <c r="H147" s="121">
        <f t="shared" si="16"/>
        <v>5.16015625</v>
      </c>
      <c r="I147" s="120">
        <v>4584</v>
      </c>
      <c r="J147" s="121">
        <f t="shared" si="16"/>
        <v>1.9067850348763473</v>
      </c>
      <c r="K147" s="120">
        <v>4680</v>
      </c>
      <c r="L147" s="121">
        <f t="shared" si="16"/>
        <v>2.0942408376963373E-2</v>
      </c>
      <c r="M147" s="120">
        <v>4528</v>
      </c>
      <c r="N147" s="121">
        <f t="shared" si="17"/>
        <v>-3.2478632478632474E-2</v>
      </c>
    </row>
    <row r="148" spans="1:15" x14ac:dyDescent="0.25">
      <c r="B148" s="119" t="s">
        <v>88</v>
      </c>
      <c r="C148" s="120">
        <v>2866</v>
      </c>
      <c r="D148" s="121">
        <v>-0.48812287908555096</v>
      </c>
      <c r="E148" s="120">
        <v>479</v>
      </c>
      <c r="F148" s="121">
        <f t="shared" si="16"/>
        <v>-0.83286810886252616</v>
      </c>
      <c r="G148" s="120">
        <v>1422</v>
      </c>
      <c r="H148" s="121">
        <f t="shared" si="16"/>
        <v>1.9686847599164925</v>
      </c>
      <c r="I148" s="120">
        <v>4882</v>
      </c>
      <c r="J148" s="121">
        <f t="shared" si="16"/>
        <v>2.4331926863572435</v>
      </c>
      <c r="K148" s="120">
        <v>3525</v>
      </c>
      <c r="L148" s="121">
        <f t="shared" si="16"/>
        <v>-0.27795985251945921</v>
      </c>
      <c r="M148" s="120">
        <v>4451</v>
      </c>
      <c r="N148" s="121">
        <f t="shared" si="17"/>
        <v>0.26269503546099293</v>
      </c>
    </row>
    <row r="149" spans="1:15" x14ac:dyDescent="0.25">
      <c r="B149" s="119" t="s">
        <v>90</v>
      </c>
      <c r="C149" s="120">
        <v>829</v>
      </c>
      <c r="D149" s="121">
        <v>-0.9098521096128751</v>
      </c>
      <c r="E149" s="120">
        <v>3857</v>
      </c>
      <c r="F149" s="121">
        <f t="shared" si="16"/>
        <v>3.6525934861278646</v>
      </c>
      <c r="G149" s="120">
        <v>2175</v>
      </c>
      <c r="H149" s="121">
        <f t="shared" si="16"/>
        <v>-0.43609022556390975</v>
      </c>
      <c r="I149" s="120">
        <v>3872</v>
      </c>
      <c r="J149" s="121">
        <f t="shared" si="16"/>
        <v>0.78022988505747137</v>
      </c>
      <c r="K149" s="120">
        <v>3058</v>
      </c>
      <c r="L149" s="121">
        <f t="shared" si="16"/>
        <v>-0.21022727272727271</v>
      </c>
      <c r="M149" s="120"/>
      <c r="N149" s="121"/>
    </row>
    <row r="150" spans="1:15" x14ac:dyDescent="0.25">
      <c r="A150" s="125"/>
      <c r="B150" s="119" t="s">
        <v>92</v>
      </c>
      <c r="C150" s="120">
        <v>598</v>
      </c>
      <c r="D150" s="121">
        <v>-0.94078035254505843</v>
      </c>
      <c r="E150" s="120">
        <v>6530</v>
      </c>
      <c r="F150" s="121">
        <f t="shared" si="16"/>
        <v>9.919732441471572</v>
      </c>
      <c r="G150" s="120">
        <v>3026</v>
      </c>
      <c r="H150" s="121">
        <f t="shared" si="16"/>
        <v>-0.53660030627871369</v>
      </c>
      <c r="I150" s="120">
        <v>6685</v>
      </c>
      <c r="J150" s="121">
        <f t="shared" si="16"/>
        <v>1.2091870456047586</v>
      </c>
      <c r="K150" s="120">
        <v>8807</v>
      </c>
      <c r="L150" s="121">
        <f t="shared" si="16"/>
        <v>0.3174270755422588</v>
      </c>
      <c r="M150" s="120"/>
      <c r="N150" s="121"/>
    </row>
    <row r="151" spans="1:15" x14ac:dyDescent="0.25">
      <c r="B151" s="119" t="s">
        <v>94</v>
      </c>
      <c r="C151" s="120">
        <v>2395</v>
      </c>
      <c r="D151" s="121">
        <v>-0.77380052890064221</v>
      </c>
      <c r="E151" s="120">
        <v>3367</v>
      </c>
      <c r="F151" s="121">
        <f t="shared" si="16"/>
        <v>0.40584551148225478</v>
      </c>
      <c r="G151" s="120">
        <v>6875</v>
      </c>
      <c r="H151" s="121">
        <f t="shared" si="16"/>
        <v>1.0418770418770418</v>
      </c>
      <c r="I151" s="120">
        <v>14295</v>
      </c>
      <c r="J151" s="121">
        <f t="shared" si="16"/>
        <v>1.0792727272727274</v>
      </c>
      <c r="K151" s="120">
        <v>10666</v>
      </c>
      <c r="L151" s="121">
        <f t="shared" si="16"/>
        <v>-0.25386498775795729</v>
      </c>
      <c r="M151" s="120"/>
      <c r="N151" s="121"/>
    </row>
    <row r="152" spans="1:15" x14ac:dyDescent="0.25">
      <c r="B152" s="119" t="s">
        <v>96</v>
      </c>
      <c r="C152" s="120">
        <v>3201</v>
      </c>
      <c r="D152" s="121">
        <v>-0.53399330324646965</v>
      </c>
      <c r="E152" s="120">
        <v>2579</v>
      </c>
      <c r="F152" s="121">
        <f t="shared" si="16"/>
        <v>-0.19431427678850355</v>
      </c>
      <c r="G152" s="120">
        <v>3771</v>
      </c>
      <c r="H152" s="121">
        <f t="shared" si="16"/>
        <v>0.46219464908879404</v>
      </c>
      <c r="I152" s="120">
        <v>8580</v>
      </c>
      <c r="J152" s="121">
        <f t="shared" si="16"/>
        <v>1.2752585521081943</v>
      </c>
      <c r="K152" s="120">
        <v>7575</v>
      </c>
      <c r="L152" s="121">
        <f t="shared" si="16"/>
        <v>-0.11713286713286708</v>
      </c>
      <c r="M152" s="120"/>
      <c r="N152" s="121"/>
    </row>
    <row r="153" spans="1:15" ht="15.75" x14ac:dyDescent="0.25">
      <c r="B153" s="122" t="s">
        <v>33</v>
      </c>
      <c r="C153" s="123">
        <v>27344</v>
      </c>
      <c r="D153" s="124">
        <v>-0.71062100495280023</v>
      </c>
      <c r="E153" s="123">
        <v>36140</v>
      </c>
      <c r="F153" s="124">
        <f t="shared" si="16"/>
        <v>0.32167934464599179</v>
      </c>
      <c r="G153" s="123">
        <v>56705</v>
      </c>
      <c r="H153" s="124">
        <f t="shared" si="16"/>
        <v>0.56903707802988368</v>
      </c>
      <c r="I153" s="123">
        <v>85292</v>
      </c>
      <c r="J153" s="124">
        <f t="shared" si="16"/>
        <v>0.50413543779208192</v>
      </c>
      <c r="K153" s="123">
        <v>78559</v>
      </c>
      <c r="L153" s="124">
        <f t="shared" si="16"/>
        <v>-7.8940580593725107E-2</v>
      </c>
      <c r="M153" s="123">
        <v>48531</v>
      </c>
      <c r="N153" s="124">
        <v>1.6098074422636888E-3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291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256</v>
      </c>
      <c r="G162" s="118" t="s">
        <v>72</v>
      </c>
      <c r="H162" s="117" t="s">
        <v>256</v>
      </c>
      <c r="I162" s="118" t="s">
        <v>72</v>
      </c>
      <c r="J162" s="117" t="s">
        <v>256</v>
      </c>
      <c r="K162" s="118" t="s">
        <v>72</v>
      </c>
      <c r="L162" s="117" t="s">
        <v>256</v>
      </c>
      <c r="M162" s="118" t="s">
        <v>72</v>
      </c>
      <c r="N162" s="117" t="s">
        <v>285</v>
      </c>
    </row>
    <row r="163" spans="2:14" x14ac:dyDescent="0.25">
      <c r="B163" s="119" t="s">
        <v>74</v>
      </c>
      <c r="C163" s="120">
        <v>7382</v>
      </c>
      <c r="D163" s="121">
        <v>0.34511661807580185</v>
      </c>
      <c r="E163" s="120">
        <v>227</v>
      </c>
      <c r="F163" s="121">
        <f t="shared" ref="F163:L175" si="18">IFERROR(E163/C163-1,"-")</f>
        <v>-0.96924952587374691</v>
      </c>
      <c r="G163" s="120">
        <v>7772</v>
      </c>
      <c r="H163" s="121">
        <f t="shared" si="18"/>
        <v>33.237885462555063</v>
      </c>
      <c r="I163" s="120">
        <v>15720</v>
      </c>
      <c r="J163" s="121">
        <f t="shared" si="18"/>
        <v>1.0226453937210498</v>
      </c>
      <c r="K163" s="120">
        <v>3290</v>
      </c>
      <c r="L163" s="121">
        <f t="shared" si="18"/>
        <v>-0.79071246819338425</v>
      </c>
      <c r="M163" s="120">
        <v>4917</v>
      </c>
      <c r="N163" s="121">
        <f t="shared" ref="N163:N172" si="19">IFERROR(M163/K163-1,"-")</f>
        <v>0.49452887537993928</v>
      </c>
    </row>
    <row r="164" spans="2:14" x14ac:dyDescent="0.25">
      <c r="B164" s="119" t="s">
        <v>76</v>
      </c>
      <c r="C164" s="120">
        <v>6883</v>
      </c>
      <c r="D164" s="121">
        <v>5.680945800706283E-2</v>
      </c>
      <c r="E164" s="120">
        <v>991</v>
      </c>
      <c r="F164" s="121">
        <f t="shared" si="18"/>
        <v>-0.85602208339386898</v>
      </c>
      <c r="G164" s="120">
        <v>4127</v>
      </c>
      <c r="H164" s="121">
        <f t="shared" si="18"/>
        <v>3.1644803229061553</v>
      </c>
      <c r="I164" s="120">
        <v>17689</v>
      </c>
      <c r="J164" s="121">
        <f t="shared" si="18"/>
        <v>3.2861642839835232</v>
      </c>
      <c r="K164" s="120">
        <v>16908</v>
      </c>
      <c r="L164" s="121">
        <f t="shared" si="18"/>
        <v>-4.415173271524675E-2</v>
      </c>
      <c r="M164" s="120">
        <v>5870</v>
      </c>
      <c r="N164" s="121">
        <f t="shared" si="19"/>
        <v>-0.65282706411166314</v>
      </c>
    </row>
    <row r="165" spans="2:14" x14ac:dyDescent="0.25">
      <c r="B165" s="119" t="s">
        <v>78</v>
      </c>
      <c r="C165" s="120">
        <v>1329</v>
      </c>
      <c r="D165" s="121">
        <v>-0.71208838821490472</v>
      </c>
      <c r="E165" s="120">
        <v>1546</v>
      </c>
      <c r="F165" s="121">
        <f t="shared" si="18"/>
        <v>0.16328066215199399</v>
      </c>
      <c r="G165" s="120">
        <v>5526</v>
      </c>
      <c r="H165" s="121">
        <f t="shared" si="18"/>
        <v>2.5743855109961191</v>
      </c>
      <c r="I165" s="120">
        <v>14306</v>
      </c>
      <c r="J165" s="121">
        <f t="shared" si="18"/>
        <v>1.5888526963445528</v>
      </c>
      <c r="K165" s="120">
        <v>15794</v>
      </c>
      <c r="L165" s="121">
        <f t="shared" si="18"/>
        <v>0.10401230253040672</v>
      </c>
      <c r="M165" s="120">
        <v>4769</v>
      </c>
      <c r="N165" s="121">
        <f t="shared" si="19"/>
        <v>-0.69804989236418891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1491</v>
      </c>
      <c r="F166" s="121" t="str">
        <f t="shared" si="18"/>
        <v>-</v>
      </c>
      <c r="G166" s="120">
        <v>5883</v>
      </c>
      <c r="H166" s="121">
        <f t="shared" si="18"/>
        <v>2.9456740442655938</v>
      </c>
      <c r="I166" s="120">
        <v>6324</v>
      </c>
      <c r="J166" s="121">
        <f t="shared" si="18"/>
        <v>7.4961754207037323E-2</v>
      </c>
      <c r="K166" s="120">
        <v>19903</v>
      </c>
      <c r="L166" s="121">
        <f t="shared" si="18"/>
        <v>2.1472169512966479</v>
      </c>
      <c r="M166" s="120">
        <v>5624</v>
      </c>
      <c r="N166" s="121">
        <f t="shared" si="19"/>
        <v>-0.71742953323619552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1499</v>
      </c>
      <c r="F167" s="121" t="str">
        <f t="shared" si="18"/>
        <v>-</v>
      </c>
      <c r="G167" s="120">
        <v>17440</v>
      </c>
      <c r="H167" s="121">
        <f t="shared" si="18"/>
        <v>10.634422948632421</v>
      </c>
      <c r="I167" s="120">
        <v>4173</v>
      </c>
      <c r="J167" s="121">
        <f t="shared" si="18"/>
        <v>-0.76072247706422025</v>
      </c>
      <c r="K167" s="120">
        <v>12337</v>
      </c>
      <c r="L167" s="121">
        <f t="shared" si="18"/>
        <v>1.9563862928348912</v>
      </c>
      <c r="M167" s="120">
        <v>6011</v>
      </c>
      <c r="N167" s="121">
        <f t="shared" si="19"/>
        <v>-0.51276647483180682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1301</v>
      </c>
      <c r="F168" s="121" t="str">
        <f t="shared" si="18"/>
        <v>-</v>
      </c>
      <c r="G168" s="120">
        <v>4140</v>
      </c>
      <c r="H168" s="121">
        <f t="shared" si="18"/>
        <v>2.1821675634127593</v>
      </c>
      <c r="I168" s="120">
        <v>2887</v>
      </c>
      <c r="J168" s="121">
        <f t="shared" si="18"/>
        <v>-0.30265700483091784</v>
      </c>
      <c r="K168" s="120">
        <v>2445</v>
      </c>
      <c r="L168" s="121">
        <f t="shared" si="18"/>
        <v>-0.15310010391409767</v>
      </c>
      <c r="M168" s="120">
        <v>5101</v>
      </c>
      <c r="N168" s="121">
        <f t="shared" si="19"/>
        <v>1.0862985685071576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759</v>
      </c>
      <c r="F169" s="121" t="str">
        <f t="shared" si="18"/>
        <v>-</v>
      </c>
      <c r="G169" s="120">
        <v>12259</v>
      </c>
      <c r="H169" s="121">
        <f t="shared" si="18"/>
        <v>15.151515151515152</v>
      </c>
      <c r="I169" s="120">
        <v>12028</v>
      </c>
      <c r="J169" s="121">
        <f t="shared" si="18"/>
        <v>-1.8843298800880981E-2</v>
      </c>
      <c r="K169" s="120">
        <v>5749</v>
      </c>
      <c r="L169" s="121">
        <f t="shared" si="18"/>
        <v>-0.52203192550714994</v>
      </c>
      <c r="M169" s="120">
        <v>5796</v>
      </c>
      <c r="N169" s="121">
        <f t="shared" si="19"/>
        <v>8.1753348408419857E-3</v>
      </c>
    </row>
    <row r="170" spans="2:14" x14ac:dyDescent="0.25">
      <c r="B170" s="119" t="s">
        <v>88</v>
      </c>
      <c r="C170" s="120">
        <v>313</v>
      </c>
      <c r="D170" s="121">
        <v>-0.96332317787672839</v>
      </c>
      <c r="E170" s="120">
        <v>7898</v>
      </c>
      <c r="F170" s="121">
        <f t="shared" si="18"/>
        <v>24.233226837060702</v>
      </c>
      <c r="G170" s="120">
        <v>12685</v>
      </c>
      <c r="H170" s="121">
        <f t="shared" si="18"/>
        <v>0.60610281083818696</v>
      </c>
      <c r="I170" s="120">
        <v>2059</v>
      </c>
      <c r="J170" s="121">
        <f t="shared" si="18"/>
        <v>-0.83768230193141502</v>
      </c>
      <c r="K170" s="120">
        <v>17326</v>
      </c>
      <c r="L170" s="121">
        <f t="shared" si="18"/>
        <v>7.4147644487615345</v>
      </c>
      <c r="M170" s="120">
        <v>10079</v>
      </c>
      <c r="N170" s="121">
        <f t="shared" si="19"/>
        <v>-0.41827311554888602</v>
      </c>
    </row>
    <row r="171" spans="2:14" x14ac:dyDescent="0.25">
      <c r="B171" s="119" t="s">
        <v>90</v>
      </c>
      <c r="C171" s="120">
        <v>694</v>
      </c>
      <c r="D171" s="121">
        <v>-0.85804868071180196</v>
      </c>
      <c r="E171" s="120">
        <v>2749</v>
      </c>
      <c r="F171" s="121">
        <f t="shared" si="18"/>
        <v>2.9610951008645534</v>
      </c>
      <c r="G171" s="120">
        <v>10452</v>
      </c>
      <c r="H171" s="121">
        <f t="shared" si="18"/>
        <v>2.8021098581302293</v>
      </c>
      <c r="I171" s="120">
        <v>2122</v>
      </c>
      <c r="J171" s="121">
        <f t="shared" si="18"/>
        <v>-0.79697665518561045</v>
      </c>
      <c r="K171" s="120">
        <v>3768</v>
      </c>
      <c r="L171" s="121">
        <f t="shared" si="18"/>
        <v>0.7756833176248823</v>
      </c>
      <c r="M171" s="120"/>
      <c r="N171" s="121"/>
    </row>
    <row r="172" spans="2:14" x14ac:dyDescent="0.25">
      <c r="B172" s="119" t="s">
        <v>92</v>
      </c>
      <c r="C172" s="120">
        <v>1310</v>
      </c>
      <c r="D172" s="121">
        <v>-0.84271821347100495</v>
      </c>
      <c r="E172" s="120">
        <v>4900</v>
      </c>
      <c r="F172" s="121">
        <f t="shared" si="18"/>
        <v>2.7404580152671754</v>
      </c>
      <c r="G172" s="120">
        <v>20423</v>
      </c>
      <c r="H172" s="121">
        <f t="shared" si="18"/>
        <v>3.1679591836734691</v>
      </c>
      <c r="I172" s="120">
        <v>25712</v>
      </c>
      <c r="J172" s="121">
        <f t="shared" si="18"/>
        <v>0.25897272682759631</v>
      </c>
      <c r="K172" s="120">
        <v>26260</v>
      </c>
      <c r="L172" s="121">
        <f t="shared" si="18"/>
        <v>2.1313005600497759E-2</v>
      </c>
      <c r="M172" s="120"/>
      <c r="N172" s="121"/>
    </row>
    <row r="173" spans="2:14" x14ac:dyDescent="0.25">
      <c r="B173" s="119" t="s">
        <v>94</v>
      </c>
      <c r="C173" s="120">
        <v>245</v>
      </c>
      <c r="D173" s="121">
        <v>-0.95744311273232585</v>
      </c>
      <c r="E173" s="120">
        <v>13889</v>
      </c>
      <c r="F173" s="121">
        <f t="shared" si="18"/>
        <v>55.689795918367345</v>
      </c>
      <c r="G173" s="120">
        <v>12938</v>
      </c>
      <c r="H173" s="121">
        <f t="shared" si="18"/>
        <v>-6.8471452228382135E-2</v>
      </c>
      <c r="I173" s="120">
        <v>2422</v>
      </c>
      <c r="J173" s="121">
        <f t="shared" si="18"/>
        <v>-0.81279950533312717</v>
      </c>
      <c r="K173" s="120">
        <v>4058</v>
      </c>
      <c r="L173" s="121">
        <f t="shared" si="18"/>
        <v>0.67547481420313793</v>
      </c>
      <c r="M173" s="120"/>
      <c r="N173" s="121"/>
    </row>
    <row r="174" spans="2:14" x14ac:dyDescent="0.25">
      <c r="B174" s="119" t="s">
        <v>96</v>
      </c>
      <c r="C174" s="120">
        <v>3211</v>
      </c>
      <c r="D174" s="121">
        <v>-0.33752836806271924</v>
      </c>
      <c r="E174" s="120">
        <v>7122</v>
      </c>
      <c r="F174" s="121">
        <f t="shared" si="18"/>
        <v>1.2180006228589226</v>
      </c>
      <c r="G174" s="120">
        <v>13150</v>
      </c>
      <c r="H174" s="121">
        <f t="shared" si="18"/>
        <v>0.84639146307217072</v>
      </c>
      <c r="I174" s="120">
        <v>3264</v>
      </c>
      <c r="J174" s="121">
        <f t="shared" si="18"/>
        <v>-0.75178707224334596</v>
      </c>
      <c r="K174" s="120">
        <v>4141</v>
      </c>
      <c r="L174" s="121">
        <f t="shared" si="18"/>
        <v>0.26868872549019618</v>
      </c>
      <c r="M174" s="120"/>
      <c r="N174" s="121"/>
    </row>
    <row r="175" spans="2:14" ht="15.75" x14ac:dyDescent="0.25">
      <c r="B175" s="122" t="s">
        <v>33</v>
      </c>
      <c r="C175" s="123">
        <v>21566</v>
      </c>
      <c r="D175" s="124">
        <v>-0.71334768854507269</v>
      </c>
      <c r="E175" s="123">
        <v>44372</v>
      </c>
      <c r="F175" s="124">
        <f t="shared" si="18"/>
        <v>1.0574979133821758</v>
      </c>
      <c r="G175" s="123">
        <v>126795</v>
      </c>
      <c r="H175" s="124">
        <f t="shared" si="18"/>
        <v>1.8575452988371044</v>
      </c>
      <c r="I175" s="123">
        <v>108706</v>
      </c>
      <c r="J175" s="124">
        <f t="shared" si="18"/>
        <v>-0.14266335423321108</v>
      </c>
      <c r="K175" s="123">
        <v>131979</v>
      </c>
      <c r="L175" s="124">
        <f t="shared" si="18"/>
        <v>0.21409121851599733</v>
      </c>
      <c r="M175" s="123">
        <v>48167</v>
      </c>
      <c r="N175" s="124">
        <v>-0.48622962710128848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292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256</v>
      </c>
      <c r="G184" s="118" t="s">
        <v>72</v>
      </c>
      <c r="H184" s="117" t="s">
        <v>256</v>
      </c>
      <c r="I184" s="118" t="s">
        <v>72</v>
      </c>
      <c r="J184" s="117" t="s">
        <v>256</v>
      </c>
      <c r="K184" s="118" t="s">
        <v>72</v>
      </c>
      <c r="L184" s="117" t="s">
        <v>256</v>
      </c>
      <c r="M184" s="118" t="s">
        <v>72</v>
      </c>
      <c r="N184" s="117" t="s">
        <v>285</v>
      </c>
    </row>
    <row r="185" spans="1:15" x14ac:dyDescent="0.25">
      <c r="A185" s="125"/>
      <c r="B185" s="119" t="s">
        <v>74</v>
      </c>
      <c r="C185" s="120">
        <v>777</v>
      </c>
      <c r="D185" s="121">
        <v>-0.52535125229077573</v>
      </c>
      <c r="E185" s="120">
        <v>4899</v>
      </c>
      <c r="F185" s="121">
        <f t="shared" ref="F185:L197" si="20">IFERROR(E185/C185-1,"-")</f>
        <v>5.3050193050193046</v>
      </c>
      <c r="G185" s="120">
        <v>1397</v>
      </c>
      <c r="H185" s="121">
        <f t="shared" si="20"/>
        <v>-0.71483976321698306</v>
      </c>
      <c r="I185" s="120">
        <v>2004</v>
      </c>
      <c r="J185" s="121">
        <f t="shared" si="20"/>
        <v>0.4345025053686471</v>
      </c>
      <c r="K185" s="120">
        <v>1208</v>
      </c>
      <c r="L185" s="121">
        <f t="shared" si="20"/>
        <v>-0.39720558882235524</v>
      </c>
      <c r="M185" s="120">
        <v>1731</v>
      </c>
      <c r="N185" s="121">
        <f t="shared" ref="N185:N194" si="21">IFERROR(M185/K185-1,"-")</f>
        <v>0.43294701986754958</v>
      </c>
    </row>
    <row r="186" spans="1:15" x14ac:dyDescent="0.25">
      <c r="B186" s="119" t="s">
        <v>76</v>
      </c>
      <c r="C186" s="120">
        <v>1331</v>
      </c>
      <c r="D186" s="121">
        <v>-1.6986706056129952E-2</v>
      </c>
      <c r="E186" s="120">
        <v>10</v>
      </c>
      <c r="F186" s="121">
        <f t="shared" si="20"/>
        <v>-0.99248685199098419</v>
      </c>
      <c r="G186" s="120">
        <v>1062</v>
      </c>
      <c r="H186" s="121">
        <f t="shared" si="20"/>
        <v>105.2</v>
      </c>
      <c r="I186" s="120">
        <v>1864</v>
      </c>
      <c r="J186" s="121">
        <f t="shared" si="20"/>
        <v>0.75517890772128071</v>
      </c>
      <c r="K186" s="120">
        <v>3493</v>
      </c>
      <c r="L186" s="121">
        <f t="shared" si="20"/>
        <v>0.87392703862660936</v>
      </c>
      <c r="M186" s="120">
        <v>1752</v>
      </c>
      <c r="N186" s="121">
        <f t="shared" si="21"/>
        <v>-0.4984254222731177</v>
      </c>
    </row>
    <row r="187" spans="1:15" x14ac:dyDescent="0.25">
      <c r="B187" s="119" t="s">
        <v>78</v>
      </c>
      <c r="C187" s="120">
        <v>527</v>
      </c>
      <c r="D187" s="121">
        <v>-0.49521072796934862</v>
      </c>
      <c r="E187" s="120">
        <v>1</v>
      </c>
      <c r="F187" s="121">
        <f t="shared" si="20"/>
        <v>-0.99810246679316883</v>
      </c>
      <c r="G187" s="120">
        <v>3467</v>
      </c>
      <c r="H187" s="121">
        <f t="shared" si="20"/>
        <v>3466</v>
      </c>
      <c r="I187" s="120">
        <v>1158</v>
      </c>
      <c r="J187" s="121">
        <f t="shared" si="20"/>
        <v>-0.66599365445630232</v>
      </c>
      <c r="K187" s="120">
        <v>2610</v>
      </c>
      <c r="L187" s="121">
        <f t="shared" si="20"/>
        <v>1.2538860103626943</v>
      </c>
      <c r="M187" s="120">
        <v>2151</v>
      </c>
      <c r="N187" s="121">
        <f t="shared" si="21"/>
        <v>-0.17586206896551726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1328</v>
      </c>
      <c r="F188" s="121" t="str">
        <f t="shared" si="20"/>
        <v>-</v>
      </c>
      <c r="G188" s="120">
        <v>2408</v>
      </c>
      <c r="H188" s="121">
        <f t="shared" si="20"/>
        <v>0.81325301204819267</v>
      </c>
      <c r="I188" s="120">
        <v>1603</v>
      </c>
      <c r="J188" s="121">
        <f t="shared" si="20"/>
        <v>-0.33430232558139539</v>
      </c>
      <c r="K188" s="120">
        <v>1352</v>
      </c>
      <c r="L188" s="121">
        <f t="shared" si="20"/>
        <v>-0.15658140985651903</v>
      </c>
      <c r="M188" s="120">
        <v>1854</v>
      </c>
      <c r="N188" s="121">
        <f t="shared" si="21"/>
        <v>0.37130177514792906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1742</v>
      </c>
      <c r="F189" s="121" t="str">
        <f t="shared" si="20"/>
        <v>-</v>
      </c>
      <c r="G189" s="120">
        <v>316</v>
      </c>
      <c r="H189" s="121">
        <f t="shared" si="20"/>
        <v>-0.81859931113662454</v>
      </c>
      <c r="I189" s="120">
        <v>1535</v>
      </c>
      <c r="J189" s="121">
        <f t="shared" si="20"/>
        <v>3.8575949367088604</v>
      </c>
      <c r="K189" s="120">
        <v>3433</v>
      </c>
      <c r="L189" s="121">
        <f t="shared" si="20"/>
        <v>1.2364820846905538</v>
      </c>
      <c r="M189" s="120">
        <v>1337</v>
      </c>
      <c r="N189" s="121">
        <f t="shared" si="21"/>
        <v>-0.61054471307893965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777</v>
      </c>
      <c r="F190" s="121" t="str">
        <f t="shared" si="20"/>
        <v>-</v>
      </c>
      <c r="G190" s="120">
        <v>727</v>
      </c>
      <c r="H190" s="121">
        <f t="shared" si="20"/>
        <v>-6.4350064350064295E-2</v>
      </c>
      <c r="I190" s="120">
        <v>781</v>
      </c>
      <c r="J190" s="121">
        <f t="shared" si="20"/>
        <v>7.427785419532329E-2</v>
      </c>
      <c r="K190" s="120">
        <v>753</v>
      </c>
      <c r="L190" s="121">
        <f t="shared" si="20"/>
        <v>-3.5851472471190804E-2</v>
      </c>
      <c r="M190" s="120">
        <v>1239</v>
      </c>
      <c r="N190" s="121">
        <f t="shared" si="21"/>
        <v>0.64541832669322718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272</v>
      </c>
      <c r="F191" s="121" t="str">
        <f t="shared" si="20"/>
        <v>-</v>
      </c>
      <c r="G191" s="120">
        <v>4173</v>
      </c>
      <c r="H191" s="121">
        <f t="shared" si="20"/>
        <v>14.341911764705882</v>
      </c>
      <c r="I191" s="120">
        <v>4232</v>
      </c>
      <c r="J191" s="121">
        <f t="shared" si="20"/>
        <v>1.4138509465612348E-2</v>
      </c>
      <c r="K191" s="120">
        <v>3193</v>
      </c>
      <c r="L191" s="121">
        <f t="shared" si="20"/>
        <v>-0.24551039697542532</v>
      </c>
      <c r="M191" s="120">
        <v>1492</v>
      </c>
      <c r="N191" s="121">
        <f t="shared" si="21"/>
        <v>-0.53272784215471347</v>
      </c>
    </row>
    <row r="192" spans="1:15" x14ac:dyDescent="0.25">
      <c r="B192" s="119" t="s">
        <v>88</v>
      </c>
      <c r="C192" s="120">
        <v>1415</v>
      </c>
      <c r="D192" s="121">
        <v>0.18212197159565591</v>
      </c>
      <c r="E192" s="120">
        <v>1950</v>
      </c>
      <c r="F192" s="121">
        <f t="shared" si="20"/>
        <v>0.37809187279151946</v>
      </c>
      <c r="G192" s="120">
        <v>1991</v>
      </c>
      <c r="H192" s="121">
        <f t="shared" si="20"/>
        <v>2.1025641025641084E-2</v>
      </c>
      <c r="I192" s="120">
        <v>673</v>
      </c>
      <c r="J192" s="121">
        <f t="shared" si="20"/>
        <v>-0.66197890507282775</v>
      </c>
      <c r="K192" s="120">
        <v>3376</v>
      </c>
      <c r="L192" s="121">
        <f t="shared" si="20"/>
        <v>4.0163447251114412</v>
      </c>
      <c r="M192" s="120">
        <v>1192</v>
      </c>
      <c r="N192" s="121">
        <f t="shared" si="21"/>
        <v>-0.64691943127962093</v>
      </c>
    </row>
    <row r="193" spans="2:15" x14ac:dyDescent="0.25">
      <c r="B193" s="119" t="s">
        <v>90</v>
      </c>
      <c r="C193" s="120">
        <v>1207</v>
      </c>
      <c r="D193" s="121">
        <v>0.63328822733423551</v>
      </c>
      <c r="E193" s="120">
        <v>745</v>
      </c>
      <c r="F193" s="121">
        <f t="shared" si="20"/>
        <v>-0.38276719138359572</v>
      </c>
      <c r="G193" s="120">
        <v>2542</v>
      </c>
      <c r="H193" s="121">
        <f t="shared" si="20"/>
        <v>2.4120805369127516</v>
      </c>
      <c r="I193" s="120">
        <v>345</v>
      </c>
      <c r="J193" s="121">
        <f t="shared" si="20"/>
        <v>-0.86428009441384734</v>
      </c>
      <c r="K193" s="120">
        <v>1688</v>
      </c>
      <c r="L193" s="121">
        <f t="shared" si="20"/>
        <v>3.8927536231884057</v>
      </c>
      <c r="M193" s="120"/>
      <c r="N193" s="121"/>
    </row>
    <row r="194" spans="2:15" x14ac:dyDescent="0.25">
      <c r="B194" s="119" t="s">
        <v>92</v>
      </c>
      <c r="C194" s="120">
        <v>680</v>
      </c>
      <c r="D194" s="121">
        <v>-0.53960731211916046</v>
      </c>
      <c r="E194" s="120">
        <v>1426</v>
      </c>
      <c r="F194" s="121">
        <f t="shared" si="20"/>
        <v>1.0970588235294119</v>
      </c>
      <c r="G194" s="120">
        <v>1136</v>
      </c>
      <c r="H194" s="121">
        <f t="shared" si="20"/>
        <v>-0.20336605890603088</v>
      </c>
      <c r="I194" s="120">
        <v>1837</v>
      </c>
      <c r="J194" s="121">
        <f t="shared" si="20"/>
        <v>0.61707746478873249</v>
      </c>
      <c r="K194" s="120">
        <v>2875</v>
      </c>
      <c r="L194" s="121">
        <f t="shared" si="20"/>
        <v>0.56505171475231353</v>
      </c>
      <c r="M194" s="120"/>
      <c r="N194" s="121"/>
    </row>
    <row r="195" spans="2:15" x14ac:dyDescent="0.25">
      <c r="B195" s="119" t="s">
        <v>94</v>
      </c>
      <c r="C195" s="120">
        <v>685</v>
      </c>
      <c r="D195" s="121">
        <v>-0.80677009873060646</v>
      </c>
      <c r="E195" s="120">
        <v>1937</v>
      </c>
      <c r="F195" s="121">
        <f t="shared" si="20"/>
        <v>1.8277372262773723</v>
      </c>
      <c r="G195" s="120">
        <v>2063</v>
      </c>
      <c r="H195" s="121">
        <f t="shared" si="20"/>
        <v>6.5049044914816667E-2</v>
      </c>
      <c r="I195" s="120">
        <v>737</v>
      </c>
      <c r="J195" s="121">
        <f t="shared" si="20"/>
        <v>-0.64275327193407661</v>
      </c>
      <c r="K195" s="120">
        <v>1887</v>
      </c>
      <c r="L195" s="121">
        <f t="shared" si="20"/>
        <v>1.5603799185888736</v>
      </c>
      <c r="M195" s="120"/>
      <c r="N195" s="121"/>
    </row>
    <row r="196" spans="2:15" x14ac:dyDescent="0.25">
      <c r="B196" s="119" t="s">
        <v>96</v>
      </c>
      <c r="C196" s="120">
        <v>1687</v>
      </c>
      <c r="D196" s="121">
        <v>-0.27936779154207603</v>
      </c>
      <c r="E196" s="120">
        <v>1782</v>
      </c>
      <c r="F196" s="121">
        <f t="shared" si="20"/>
        <v>5.6312981624184966E-2</v>
      </c>
      <c r="G196" s="120">
        <v>1644</v>
      </c>
      <c r="H196" s="121">
        <f t="shared" si="20"/>
        <v>-7.7441077441077422E-2</v>
      </c>
      <c r="I196" s="120">
        <v>698</v>
      </c>
      <c r="J196" s="121">
        <f t="shared" si="20"/>
        <v>-0.57542579075425793</v>
      </c>
      <c r="K196" s="120">
        <v>1706</v>
      </c>
      <c r="L196" s="121">
        <f t="shared" si="20"/>
        <v>1.4441260744985671</v>
      </c>
      <c r="M196" s="120"/>
      <c r="N196" s="121"/>
    </row>
    <row r="197" spans="2:15" ht="15.75" x14ac:dyDescent="0.25">
      <c r="B197" s="122" t="s">
        <v>33</v>
      </c>
      <c r="C197" s="123">
        <v>8571</v>
      </c>
      <c r="D197" s="124">
        <v>-0.51042440166790426</v>
      </c>
      <c r="E197" s="123">
        <v>16869</v>
      </c>
      <c r="F197" s="124">
        <f t="shared" si="20"/>
        <v>0.968148407420371</v>
      </c>
      <c r="G197" s="123">
        <v>22926</v>
      </c>
      <c r="H197" s="124">
        <f t="shared" si="20"/>
        <v>0.35906099946647707</v>
      </c>
      <c r="I197" s="123">
        <v>17467</v>
      </c>
      <c r="J197" s="124">
        <f t="shared" si="20"/>
        <v>-0.23811393178051121</v>
      </c>
      <c r="K197" s="123">
        <v>27574</v>
      </c>
      <c r="L197" s="124">
        <f t="shared" si="20"/>
        <v>0.5786339955344364</v>
      </c>
      <c r="M197" s="123">
        <v>12748</v>
      </c>
      <c r="N197" s="124">
        <v>-0.34349572561540842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293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256</v>
      </c>
      <c r="G206" s="118" t="s">
        <v>72</v>
      </c>
      <c r="H206" s="117" t="s">
        <v>256</v>
      </c>
      <c r="I206" s="118" t="s">
        <v>72</v>
      </c>
      <c r="J206" s="117" t="s">
        <v>256</v>
      </c>
      <c r="K206" s="118" t="s">
        <v>72</v>
      </c>
      <c r="L206" s="117" t="s">
        <v>256</v>
      </c>
      <c r="M206" s="118" t="s">
        <v>72</v>
      </c>
      <c r="N206" s="117" t="s">
        <v>285</v>
      </c>
    </row>
    <row r="207" spans="2:15" x14ac:dyDescent="0.25">
      <c r="B207" s="119" t="s">
        <v>74</v>
      </c>
      <c r="C207" s="120">
        <v>421</v>
      </c>
      <c r="D207" s="121">
        <v>-0.70925414364640882</v>
      </c>
      <c r="E207" s="120">
        <v>0</v>
      </c>
      <c r="F207" s="121">
        <f t="shared" ref="F207:L219" si="22">IFERROR(E207/C207-1,"-")</f>
        <v>-1</v>
      </c>
      <c r="G207" s="120">
        <v>6840</v>
      </c>
      <c r="H207" s="121" t="str">
        <f t="shared" si="22"/>
        <v>-</v>
      </c>
      <c r="I207" s="120">
        <v>2857</v>
      </c>
      <c r="J207" s="121">
        <f t="shared" si="22"/>
        <v>-0.58230994152046778</v>
      </c>
      <c r="K207" s="120">
        <v>3677</v>
      </c>
      <c r="L207" s="121">
        <f t="shared" si="22"/>
        <v>0.28701435071753578</v>
      </c>
      <c r="M207" s="120">
        <v>3422</v>
      </c>
      <c r="N207" s="121">
        <f t="shared" ref="N207:N216" si="23">IFERROR(M207/K207-1,"-")</f>
        <v>-6.9350013598041937E-2</v>
      </c>
    </row>
    <row r="208" spans="2:15" x14ac:dyDescent="0.25">
      <c r="B208" s="119" t="s">
        <v>76</v>
      </c>
      <c r="C208" s="120">
        <v>642</v>
      </c>
      <c r="D208" s="121">
        <v>-0.55570934256055371</v>
      </c>
      <c r="E208" s="120">
        <v>399</v>
      </c>
      <c r="F208" s="121">
        <f t="shared" si="22"/>
        <v>-0.37850467289719625</v>
      </c>
      <c r="G208" s="120">
        <v>1138</v>
      </c>
      <c r="H208" s="121">
        <f t="shared" si="22"/>
        <v>1.8521303258145365</v>
      </c>
      <c r="I208" s="120">
        <v>1848</v>
      </c>
      <c r="J208" s="121">
        <f t="shared" si="22"/>
        <v>0.62390158172231991</v>
      </c>
      <c r="K208" s="120">
        <v>5430</v>
      </c>
      <c r="L208" s="121">
        <f t="shared" si="22"/>
        <v>1.9383116883116882</v>
      </c>
      <c r="M208" s="120">
        <v>3615</v>
      </c>
      <c r="N208" s="121">
        <f t="shared" si="23"/>
        <v>-0.33425414364640882</v>
      </c>
    </row>
    <row r="209" spans="2:15" x14ac:dyDescent="0.25">
      <c r="B209" s="119" t="s">
        <v>78</v>
      </c>
      <c r="C209" s="120">
        <v>168</v>
      </c>
      <c r="D209" s="121">
        <v>-0.87453323375653469</v>
      </c>
      <c r="E209" s="120">
        <v>534</v>
      </c>
      <c r="F209" s="121">
        <f t="shared" si="22"/>
        <v>2.1785714285714284</v>
      </c>
      <c r="G209" s="120">
        <v>585</v>
      </c>
      <c r="H209" s="121">
        <f t="shared" si="22"/>
        <v>9.550561797752799E-2</v>
      </c>
      <c r="I209" s="120">
        <v>2136</v>
      </c>
      <c r="J209" s="121">
        <f t="shared" si="22"/>
        <v>2.6512820512820512</v>
      </c>
      <c r="K209" s="120">
        <v>4490</v>
      </c>
      <c r="L209" s="121">
        <f t="shared" si="22"/>
        <v>1.1020599250936329</v>
      </c>
      <c r="M209" s="120">
        <v>3471</v>
      </c>
      <c r="N209" s="121">
        <f t="shared" si="23"/>
        <v>-0.22694877505567934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399</v>
      </c>
      <c r="F210" s="121" t="str">
        <f t="shared" si="22"/>
        <v>-</v>
      </c>
      <c r="G210" s="120">
        <v>438</v>
      </c>
      <c r="H210" s="121">
        <f t="shared" si="22"/>
        <v>9.7744360902255689E-2</v>
      </c>
      <c r="I210" s="120">
        <v>2325</v>
      </c>
      <c r="J210" s="121">
        <f t="shared" si="22"/>
        <v>4.3082191780821919</v>
      </c>
      <c r="K210" s="120">
        <v>2854</v>
      </c>
      <c r="L210" s="121">
        <f t="shared" si="22"/>
        <v>0.22752688172043012</v>
      </c>
      <c r="M210" s="120">
        <v>3012</v>
      </c>
      <c r="N210" s="121">
        <f t="shared" si="23"/>
        <v>5.5360896986685448E-2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721</v>
      </c>
      <c r="F211" s="121" t="str">
        <f t="shared" si="22"/>
        <v>-</v>
      </c>
      <c r="G211" s="120">
        <v>1318</v>
      </c>
      <c r="H211" s="121">
        <f t="shared" si="22"/>
        <v>0.82801664355062421</v>
      </c>
      <c r="I211" s="120">
        <v>1731</v>
      </c>
      <c r="J211" s="121">
        <f t="shared" si="22"/>
        <v>0.31335356600910469</v>
      </c>
      <c r="K211" s="120">
        <v>4521</v>
      </c>
      <c r="L211" s="121">
        <f t="shared" si="22"/>
        <v>1.6117850953206241</v>
      </c>
      <c r="M211" s="120">
        <v>1648</v>
      </c>
      <c r="N211" s="121">
        <f t="shared" si="23"/>
        <v>-0.63547887635478872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1561</v>
      </c>
      <c r="F212" s="121" t="str">
        <f t="shared" si="22"/>
        <v>-</v>
      </c>
      <c r="G212" s="120">
        <v>1317</v>
      </c>
      <c r="H212" s="121">
        <f t="shared" si="22"/>
        <v>-0.15631005765534911</v>
      </c>
      <c r="I212" s="120">
        <v>854</v>
      </c>
      <c r="J212" s="121">
        <f t="shared" si="22"/>
        <v>-0.35155656795747914</v>
      </c>
      <c r="K212" s="120">
        <v>2058</v>
      </c>
      <c r="L212" s="121">
        <f t="shared" si="22"/>
        <v>1.4098360655737703</v>
      </c>
      <c r="M212" s="120">
        <v>2195</v>
      </c>
      <c r="N212" s="121">
        <f t="shared" si="23"/>
        <v>6.6569484936831902E-2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48</v>
      </c>
      <c r="F213" s="121" t="str">
        <f t="shared" si="22"/>
        <v>-</v>
      </c>
      <c r="G213" s="120">
        <v>2346</v>
      </c>
      <c r="H213" s="121">
        <f t="shared" si="22"/>
        <v>47.875</v>
      </c>
      <c r="I213" s="120">
        <v>3564</v>
      </c>
      <c r="J213" s="121">
        <f t="shared" si="22"/>
        <v>0.5191815856777493</v>
      </c>
      <c r="K213" s="120">
        <v>1956</v>
      </c>
      <c r="L213" s="121">
        <f t="shared" si="22"/>
        <v>-0.45117845117845112</v>
      </c>
      <c r="M213" s="120">
        <v>3849</v>
      </c>
      <c r="N213" s="121">
        <f t="shared" si="23"/>
        <v>0.96779141104294486</v>
      </c>
    </row>
    <row r="214" spans="2:15" x14ac:dyDescent="0.25">
      <c r="B214" s="119" t="s">
        <v>88</v>
      </c>
      <c r="C214" s="120">
        <v>307</v>
      </c>
      <c r="D214" s="121">
        <v>-0.5856950067476383</v>
      </c>
      <c r="E214" s="120">
        <v>998</v>
      </c>
      <c r="F214" s="121">
        <f t="shared" si="22"/>
        <v>2.2508143322475571</v>
      </c>
      <c r="G214" s="120">
        <v>2405</v>
      </c>
      <c r="H214" s="121">
        <f t="shared" si="22"/>
        <v>1.4098196392785569</v>
      </c>
      <c r="I214" s="120">
        <v>2648</v>
      </c>
      <c r="J214" s="121">
        <f t="shared" si="22"/>
        <v>0.1010395010395011</v>
      </c>
      <c r="K214" s="120">
        <v>6279</v>
      </c>
      <c r="L214" s="121">
        <f t="shared" si="22"/>
        <v>1.3712235649546827</v>
      </c>
      <c r="M214" s="120">
        <v>3385</v>
      </c>
      <c r="N214" s="121">
        <f t="shared" si="23"/>
        <v>-0.4609014174231566</v>
      </c>
    </row>
    <row r="215" spans="2:15" x14ac:dyDescent="0.25">
      <c r="B215" s="119" t="s">
        <v>90</v>
      </c>
      <c r="C215" s="120">
        <v>23</v>
      </c>
      <c r="D215" s="121">
        <v>-0.94320987654320987</v>
      </c>
      <c r="E215" s="120">
        <v>2807</v>
      </c>
      <c r="F215" s="121">
        <f t="shared" si="22"/>
        <v>121.04347826086956</v>
      </c>
      <c r="G215" s="120">
        <v>1098</v>
      </c>
      <c r="H215" s="121">
        <f t="shared" si="22"/>
        <v>-0.60883505521909509</v>
      </c>
      <c r="I215" s="120">
        <v>1581</v>
      </c>
      <c r="J215" s="121">
        <f t="shared" si="22"/>
        <v>0.43989071038251359</v>
      </c>
      <c r="K215" s="120">
        <v>3392</v>
      </c>
      <c r="L215" s="121">
        <f t="shared" si="22"/>
        <v>1.1454775458570525</v>
      </c>
      <c r="M215" s="120"/>
      <c r="N215" s="121"/>
    </row>
    <row r="216" spans="2:15" x14ac:dyDescent="0.25">
      <c r="B216" s="119" t="s">
        <v>92</v>
      </c>
      <c r="C216" s="120">
        <v>52</v>
      </c>
      <c r="D216" s="121">
        <v>-0.94856577645895157</v>
      </c>
      <c r="E216" s="120">
        <v>6753</v>
      </c>
      <c r="F216" s="121">
        <f t="shared" si="22"/>
        <v>128.86538461538461</v>
      </c>
      <c r="G216" s="120">
        <v>2125</v>
      </c>
      <c r="H216" s="121">
        <f t="shared" si="22"/>
        <v>-0.68532504072264178</v>
      </c>
      <c r="I216" s="120">
        <v>2652</v>
      </c>
      <c r="J216" s="121">
        <f t="shared" si="22"/>
        <v>0.248</v>
      </c>
      <c r="K216" s="120">
        <v>6807</v>
      </c>
      <c r="L216" s="121">
        <f t="shared" si="22"/>
        <v>1.566742081447964</v>
      </c>
      <c r="M216" s="120"/>
      <c r="N216" s="121"/>
    </row>
    <row r="217" spans="2:15" x14ac:dyDescent="0.25">
      <c r="B217" s="119" t="s">
        <v>94</v>
      </c>
      <c r="C217" s="120">
        <v>140</v>
      </c>
      <c r="D217" s="121">
        <v>-0.79351032448377579</v>
      </c>
      <c r="E217" s="120">
        <v>7727</v>
      </c>
      <c r="F217" s="121">
        <f t="shared" si="22"/>
        <v>54.192857142857143</v>
      </c>
      <c r="G217" s="120">
        <v>3258</v>
      </c>
      <c r="H217" s="121">
        <f t="shared" si="22"/>
        <v>-0.57836158923256109</v>
      </c>
      <c r="I217" s="120">
        <v>2229</v>
      </c>
      <c r="J217" s="121">
        <f t="shared" si="22"/>
        <v>-0.31583793738489874</v>
      </c>
      <c r="K217" s="120">
        <v>3034</v>
      </c>
      <c r="L217" s="121">
        <f t="shared" si="22"/>
        <v>0.36114849708389407</v>
      </c>
      <c r="M217" s="120"/>
      <c r="N217" s="121"/>
    </row>
    <row r="218" spans="2:15" x14ac:dyDescent="0.25">
      <c r="B218" s="119" t="s">
        <v>96</v>
      </c>
      <c r="C218" s="120">
        <v>1850</v>
      </c>
      <c r="D218" s="121">
        <v>0.46942017474185871</v>
      </c>
      <c r="E218" s="120">
        <v>6479</v>
      </c>
      <c r="F218" s="121">
        <f t="shared" si="22"/>
        <v>2.5021621621621621</v>
      </c>
      <c r="G218" s="120">
        <v>2289</v>
      </c>
      <c r="H218" s="121">
        <f t="shared" si="22"/>
        <v>-0.64670473838555331</v>
      </c>
      <c r="I218" s="120">
        <v>2188</v>
      </c>
      <c r="J218" s="121">
        <f t="shared" si="22"/>
        <v>-4.4124071647007379E-2</v>
      </c>
      <c r="K218" s="120">
        <v>3001</v>
      </c>
      <c r="L218" s="121">
        <f t="shared" si="22"/>
        <v>0.37157221206581359</v>
      </c>
      <c r="M218" s="120"/>
      <c r="N218" s="121"/>
    </row>
    <row r="219" spans="2:15" ht="15.75" x14ac:dyDescent="0.25">
      <c r="B219" s="122" t="s">
        <v>33</v>
      </c>
      <c r="C219" s="123">
        <v>3914</v>
      </c>
      <c r="D219" s="124">
        <v>-0.66808005427408412</v>
      </c>
      <c r="E219" s="123">
        <v>28426</v>
      </c>
      <c r="F219" s="124">
        <f t="shared" si="22"/>
        <v>6.2626469085334699</v>
      </c>
      <c r="G219" s="123">
        <v>25157</v>
      </c>
      <c r="H219" s="124">
        <f t="shared" si="22"/>
        <v>-0.11500035179061419</v>
      </c>
      <c r="I219" s="123">
        <v>26613</v>
      </c>
      <c r="J219" s="124">
        <f t="shared" si="22"/>
        <v>5.7876535357952008E-2</v>
      </c>
      <c r="K219" s="123">
        <v>47499</v>
      </c>
      <c r="L219" s="124">
        <f t="shared" si="22"/>
        <v>0.7848044188930221</v>
      </c>
      <c r="M219" s="123">
        <v>24597</v>
      </c>
      <c r="N219" s="124">
        <v>-0.21327362865824406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294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256</v>
      </c>
      <c r="G228" s="118" t="s">
        <v>72</v>
      </c>
      <c r="H228" s="117" t="s">
        <v>256</v>
      </c>
      <c r="I228" s="118" t="s">
        <v>72</v>
      </c>
      <c r="J228" s="117" t="s">
        <v>256</v>
      </c>
      <c r="K228" s="118" t="s">
        <v>72</v>
      </c>
      <c r="L228" s="117" t="s">
        <v>256</v>
      </c>
      <c r="M228" s="118" t="s">
        <v>72</v>
      </c>
      <c r="N228" s="117" t="s">
        <v>285</v>
      </c>
    </row>
    <row r="229" spans="2:15" x14ac:dyDescent="0.25">
      <c r="B229" s="119" t="s">
        <v>74</v>
      </c>
      <c r="C229" s="120">
        <v>2339</v>
      </c>
      <c r="D229" s="121">
        <v>0.10643330179754029</v>
      </c>
      <c r="E229" s="120">
        <v>0</v>
      </c>
      <c r="F229" s="121">
        <f t="shared" ref="F229:L241" si="24">IFERROR(E229/C229-1,"-")</f>
        <v>-1</v>
      </c>
      <c r="G229" s="120">
        <v>3569</v>
      </c>
      <c r="H229" s="121" t="str">
        <f t="shared" si="24"/>
        <v>-</v>
      </c>
      <c r="I229" s="120">
        <v>7297</v>
      </c>
      <c r="J229" s="121">
        <f t="shared" si="24"/>
        <v>1.044550294200056</v>
      </c>
      <c r="K229" s="120">
        <v>1790</v>
      </c>
      <c r="L229" s="121">
        <f t="shared" si="24"/>
        <v>-0.75469370974373029</v>
      </c>
      <c r="M229" s="120">
        <v>3190</v>
      </c>
      <c r="N229" s="121">
        <f t="shared" ref="N229:N238" si="25">IFERROR(M229/K229-1,"-")</f>
        <v>0.78212290502793302</v>
      </c>
    </row>
    <row r="230" spans="2:15" x14ac:dyDescent="0.25">
      <c r="B230" s="119" t="s">
        <v>76</v>
      </c>
      <c r="C230" s="120">
        <v>2544</v>
      </c>
      <c r="D230" s="121">
        <v>9.7497842968075954E-2</v>
      </c>
      <c r="E230" s="120">
        <v>0</v>
      </c>
      <c r="F230" s="121">
        <f t="shared" si="24"/>
        <v>-1</v>
      </c>
      <c r="G230" s="120">
        <v>1552</v>
      </c>
      <c r="H230" s="121" t="str">
        <f t="shared" si="24"/>
        <v>-</v>
      </c>
      <c r="I230" s="120">
        <v>7450</v>
      </c>
      <c r="J230" s="121">
        <f t="shared" si="24"/>
        <v>3.8002577319587632</v>
      </c>
      <c r="K230" s="120">
        <v>5887</v>
      </c>
      <c r="L230" s="121">
        <f t="shared" si="24"/>
        <v>-0.20979865771812078</v>
      </c>
      <c r="M230" s="120">
        <v>2893</v>
      </c>
      <c r="N230" s="121">
        <f t="shared" si="25"/>
        <v>-0.50857822320366908</v>
      </c>
    </row>
    <row r="231" spans="2:15" x14ac:dyDescent="0.25">
      <c r="B231" s="119" t="s">
        <v>78</v>
      </c>
      <c r="C231" s="120">
        <v>569</v>
      </c>
      <c r="D231" s="121">
        <v>-0.75756284618662129</v>
      </c>
      <c r="E231" s="120">
        <v>0</v>
      </c>
      <c r="F231" s="121">
        <f t="shared" si="24"/>
        <v>-1</v>
      </c>
      <c r="G231" s="120">
        <v>1554</v>
      </c>
      <c r="H231" s="121" t="str">
        <f t="shared" si="24"/>
        <v>-</v>
      </c>
      <c r="I231" s="120">
        <v>6912</v>
      </c>
      <c r="J231" s="121">
        <f t="shared" si="24"/>
        <v>3.4478764478764479</v>
      </c>
      <c r="K231" s="120">
        <v>8571</v>
      </c>
      <c r="L231" s="121">
        <f t="shared" si="24"/>
        <v>0.24001736111111116</v>
      </c>
      <c r="M231" s="120">
        <v>3058</v>
      </c>
      <c r="N231" s="121">
        <f t="shared" si="25"/>
        <v>-0.6432154941080388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1</v>
      </c>
      <c r="F232" s="121" t="str">
        <f t="shared" si="24"/>
        <v>-</v>
      </c>
      <c r="G232" s="120">
        <v>784</v>
      </c>
      <c r="H232" s="121">
        <f t="shared" si="24"/>
        <v>783</v>
      </c>
      <c r="I232" s="120">
        <v>1233</v>
      </c>
      <c r="J232" s="121">
        <f t="shared" si="24"/>
        <v>0.57270408163265296</v>
      </c>
      <c r="K232" s="120">
        <v>998</v>
      </c>
      <c r="L232" s="121">
        <f t="shared" si="24"/>
        <v>-0.19059205190592055</v>
      </c>
      <c r="M232" s="120">
        <v>1611</v>
      </c>
      <c r="N232" s="121">
        <f t="shared" si="25"/>
        <v>0.61422845691382766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1</v>
      </c>
      <c r="F233" s="121" t="str">
        <f t="shared" si="24"/>
        <v>-</v>
      </c>
      <c r="G233" s="120">
        <v>14</v>
      </c>
      <c r="H233" s="121">
        <f t="shared" si="24"/>
        <v>13</v>
      </c>
      <c r="I233" s="120">
        <v>3</v>
      </c>
      <c r="J233" s="121">
        <f t="shared" si="24"/>
        <v>-0.7857142857142857</v>
      </c>
      <c r="K233" s="120">
        <v>0</v>
      </c>
      <c r="L233" s="121">
        <f t="shared" si="24"/>
        <v>-1</v>
      </c>
      <c r="M233" s="120">
        <v>0</v>
      </c>
      <c r="N233" s="121" t="str">
        <f t="shared" si="25"/>
        <v>-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0</v>
      </c>
      <c r="F234" s="121" t="str">
        <f t="shared" si="24"/>
        <v>-</v>
      </c>
      <c r="G234" s="120">
        <v>172</v>
      </c>
      <c r="H234" s="121" t="str">
        <f t="shared" si="24"/>
        <v>-</v>
      </c>
      <c r="I234" s="120">
        <v>0</v>
      </c>
      <c r="J234" s="121">
        <f t="shared" si="24"/>
        <v>-1</v>
      </c>
      <c r="K234" s="120">
        <v>4</v>
      </c>
      <c r="L234" s="121" t="str">
        <f t="shared" si="24"/>
        <v>-</v>
      </c>
      <c r="M234" s="120">
        <v>74</v>
      </c>
      <c r="N234" s="121">
        <f t="shared" si="25"/>
        <v>17.5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0</v>
      </c>
      <c r="F235" s="121" t="str">
        <f t="shared" si="24"/>
        <v>-</v>
      </c>
      <c r="G235" s="120">
        <v>91</v>
      </c>
      <c r="H235" s="121" t="str">
        <f t="shared" si="24"/>
        <v>-</v>
      </c>
      <c r="I235" s="120">
        <v>224</v>
      </c>
      <c r="J235" s="121">
        <f t="shared" si="24"/>
        <v>1.4615384615384617</v>
      </c>
      <c r="K235" s="120">
        <v>80</v>
      </c>
      <c r="L235" s="121">
        <f t="shared" si="24"/>
        <v>-0.64285714285714279</v>
      </c>
      <c r="M235" s="120">
        <v>745</v>
      </c>
      <c r="N235" s="121">
        <f t="shared" si="25"/>
        <v>8.3125</v>
      </c>
    </row>
    <row r="236" spans="2:15" x14ac:dyDescent="0.25">
      <c r="B236" s="119" t="s">
        <v>88</v>
      </c>
      <c r="C236" s="120">
        <v>0</v>
      </c>
      <c r="D236" s="121">
        <v>-1</v>
      </c>
      <c r="E236" s="120">
        <v>0</v>
      </c>
      <c r="F236" s="121" t="str">
        <f t="shared" si="24"/>
        <v>-</v>
      </c>
      <c r="G236" s="120">
        <v>46</v>
      </c>
      <c r="H236" s="121" t="str">
        <f t="shared" si="24"/>
        <v>-</v>
      </c>
      <c r="I236" s="120">
        <v>30</v>
      </c>
      <c r="J236" s="121">
        <f t="shared" si="24"/>
        <v>-0.34782608695652173</v>
      </c>
      <c r="K236" s="120">
        <v>0</v>
      </c>
      <c r="L236" s="121">
        <f t="shared" si="24"/>
        <v>-1</v>
      </c>
      <c r="M236" s="120">
        <v>24</v>
      </c>
      <c r="N236" s="121" t="str">
        <f t="shared" si="25"/>
        <v>-</v>
      </c>
    </row>
    <row r="237" spans="2:15" x14ac:dyDescent="0.25">
      <c r="B237" s="119" t="s">
        <v>90</v>
      </c>
      <c r="C237" s="120">
        <v>0</v>
      </c>
      <c r="D237" s="121">
        <v>-1</v>
      </c>
      <c r="E237" s="120">
        <v>66</v>
      </c>
      <c r="F237" s="121" t="str">
        <f t="shared" si="24"/>
        <v>-</v>
      </c>
      <c r="G237" s="120">
        <v>84</v>
      </c>
      <c r="H237" s="121">
        <f t="shared" si="24"/>
        <v>0.27272727272727271</v>
      </c>
      <c r="I237" s="120">
        <v>12</v>
      </c>
      <c r="J237" s="121">
        <f t="shared" si="24"/>
        <v>-0.85714285714285721</v>
      </c>
      <c r="K237" s="120">
        <v>181</v>
      </c>
      <c r="L237" s="121">
        <f t="shared" si="24"/>
        <v>14.083333333333334</v>
      </c>
      <c r="M237" s="120"/>
      <c r="N237" s="121"/>
    </row>
    <row r="238" spans="2:15" x14ac:dyDescent="0.25">
      <c r="B238" s="119" t="s">
        <v>92</v>
      </c>
      <c r="C238" s="120">
        <v>2</v>
      </c>
      <c r="D238" s="121">
        <v>-0.99912967798085295</v>
      </c>
      <c r="E238" s="120">
        <v>616</v>
      </c>
      <c r="F238" s="121">
        <f t="shared" si="24"/>
        <v>307</v>
      </c>
      <c r="G238" s="120">
        <v>2187</v>
      </c>
      <c r="H238" s="121">
        <f t="shared" si="24"/>
        <v>2.5503246753246751</v>
      </c>
      <c r="I238" s="120">
        <v>1351</v>
      </c>
      <c r="J238" s="121">
        <f t="shared" si="24"/>
        <v>-0.38225880201188844</v>
      </c>
      <c r="K238" s="120">
        <v>1750</v>
      </c>
      <c r="L238" s="121">
        <f t="shared" si="24"/>
        <v>0.29533678756476678</v>
      </c>
      <c r="M238" s="120"/>
      <c r="N238" s="121"/>
    </row>
    <row r="239" spans="2:15" x14ac:dyDescent="0.25">
      <c r="B239" s="119" t="s">
        <v>94</v>
      </c>
      <c r="C239" s="120">
        <v>24</v>
      </c>
      <c r="D239" s="121">
        <v>-0.98903608953860211</v>
      </c>
      <c r="E239" s="120">
        <v>9151</v>
      </c>
      <c r="F239" s="121">
        <f t="shared" si="24"/>
        <v>380.29166666666669</v>
      </c>
      <c r="G239" s="120">
        <v>5199</v>
      </c>
      <c r="H239" s="121">
        <f t="shared" si="24"/>
        <v>-0.43186536990492841</v>
      </c>
      <c r="I239" s="120">
        <v>1099</v>
      </c>
      <c r="J239" s="121">
        <f t="shared" si="24"/>
        <v>-0.78861319484516257</v>
      </c>
      <c r="K239" s="120">
        <v>2349</v>
      </c>
      <c r="L239" s="121">
        <f t="shared" si="24"/>
        <v>1.1373976342129208</v>
      </c>
      <c r="M239" s="120"/>
      <c r="N239" s="121"/>
    </row>
    <row r="240" spans="2:15" x14ac:dyDescent="0.25">
      <c r="B240" s="119" t="s">
        <v>96</v>
      </c>
      <c r="C240" s="120">
        <v>60</v>
      </c>
      <c r="D240" s="121">
        <v>-0.97416020671834624</v>
      </c>
      <c r="E240" s="120">
        <v>4569</v>
      </c>
      <c r="F240" s="121">
        <f t="shared" si="24"/>
        <v>75.150000000000006</v>
      </c>
      <c r="G240" s="120">
        <v>5705</v>
      </c>
      <c r="H240" s="121">
        <f t="shared" si="24"/>
        <v>0.24863208579557883</v>
      </c>
      <c r="I240" s="120">
        <v>1190</v>
      </c>
      <c r="J240" s="121">
        <f t="shared" si="24"/>
        <v>-0.79141104294478526</v>
      </c>
      <c r="K240" s="120">
        <v>2710</v>
      </c>
      <c r="L240" s="121">
        <f t="shared" si="24"/>
        <v>1.2773109243697478</v>
      </c>
      <c r="M240" s="120"/>
      <c r="N240" s="121"/>
    </row>
    <row r="241" spans="2:15" ht="15.75" x14ac:dyDescent="0.25">
      <c r="B241" s="122" t="s">
        <v>33</v>
      </c>
      <c r="C241" s="123">
        <v>5541</v>
      </c>
      <c r="D241" s="124">
        <v>-0.64972501422340223</v>
      </c>
      <c r="E241" s="123">
        <v>14404</v>
      </c>
      <c r="F241" s="124">
        <f t="shared" si="24"/>
        <v>1.599530770619022</v>
      </c>
      <c r="G241" s="123">
        <v>20957</v>
      </c>
      <c r="H241" s="124">
        <f t="shared" si="24"/>
        <v>0.45494307136906409</v>
      </c>
      <c r="I241" s="123">
        <v>26801</v>
      </c>
      <c r="J241" s="124">
        <f t="shared" si="24"/>
        <v>0.27885670658968364</v>
      </c>
      <c r="K241" s="123">
        <v>24320</v>
      </c>
      <c r="L241" s="124">
        <f t="shared" si="24"/>
        <v>-9.2571172717435868E-2</v>
      </c>
      <c r="M241" s="123">
        <v>11595</v>
      </c>
      <c r="N241" s="124">
        <v>-0.33092902481246389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295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256</v>
      </c>
      <c r="G254" s="118" t="s">
        <v>72</v>
      </c>
      <c r="H254" s="117" t="s">
        <v>256</v>
      </c>
      <c r="I254" s="118" t="s">
        <v>72</v>
      </c>
      <c r="J254" s="117" t="s">
        <v>256</v>
      </c>
      <c r="K254" s="118" t="s">
        <v>72</v>
      </c>
      <c r="L254" s="117" t="s">
        <v>256</v>
      </c>
      <c r="M254" s="118" t="s">
        <v>72</v>
      </c>
      <c r="N254" s="117" t="s">
        <v>285</v>
      </c>
    </row>
    <row r="255" spans="2:15" x14ac:dyDescent="0.25">
      <c r="B255" s="119" t="s">
        <v>74</v>
      </c>
      <c r="C255" s="120">
        <v>1973</v>
      </c>
      <c r="D255" s="121">
        <v>0.12871853546910761</v>
      </c>
      <c r="E255" s="120">
        <v>0</v>
      </c>
      <c r="F255" s="121">
        <f t="shared" ref="F255:L267" si="26">IFERROR(E255/C255-1,"-")</f>
        <v>-1</v>
      </c>
      <c r="G255" s="120">
        <v>1402</v>
      </c>
      <c r="H255" s="121" t="str">
        <f t="shared" si="26"/>
        <v>-</v>
      </c>
      <c r="I255" s="120">
        <v>2617</v>
      </c>
      <c r="J255" s="121">
        <f t="shared" si="26"/>
        <v>0.86661911554921534</v>
      </c>
      <c r="K255" s="120">
        <v>2993</v>
      </c>
      <c r="L255" s="121">
        <f t="shared" si="26"/>
        <v>0.14367596484524259</v>
      </c>
      <c r="M255" s="120">
        <v>4942</v>
      </c>
      <c r="N255" s="121">
        <f t="shared" ref="N255:N264" si="27">IFERROR(M255/K255-1,"-")</f>
        <v>0.65118610090210494</v>
      </c>
    </row>
    <row r="256" spans="2:15" x14ac:dyDescent="0.25">
      <c r="B256" s="119" t="s">
        <v>76</v>
      </c>
      <c r="C256" s="120">
        <v>1887</v>
      </c>
      <c r="D256" s="121">
        <v>0.25298804780876494</v>
      </c>
      <c r="E256" s="120">
        <v>0</v>
      </c>
      <c r="F256" s="121">
        <f t="shared" si="26"/>
        <v>-1</v>
      </c>
      <c r="G256" s="120">
        <v>636</v>
      </c>
      <c r="H256" s="121" t="str">
        <f t="shared" si="26"/>
        <v>-</v>
      </c>
      <c r="I256" s="120">
        <v>1381</v>
      </c>
      <c r="J256" s="121">
        <f t="shared" si="26"/>
        <v>1.1713836477987423</v>
      </c>
      <c r="K256" s="120">
        <v>3151</v>
      </c>
      <c r="L256" s="121">
        <f t="shared" si="26"/>
        <v>1.281679942070963</v>
      </c>
      <c r="M256" s="120">
        <v>3861</v>
      </c>
      <c r="N256" s="121">
        <f t="shared" si="27"/>
        <v>0.22532529355760067</v>
      </c>
    </row>
    <row r="257" spans="2:14" x14ac:dyDescent="0.25">
      <c r="B257" s="119" t="s">
        <v>78</v>
      </c>
      <c r="C257" s="120">
        <v>677</v>
      </c>
      <c r="D257" s="121">
        <v>-0.70844099913867353</v>
      </c>
      <c r="E257" s="120">
        <v>0</v>
      </c>
      <c r="F257" s="121">
        <f t="shared" si="26"/>
        <v>-1</v>
      </c>
      <c r="G257" s="120">
        <v>28</v>
      </c>
      <c r="H257" s="121" t="str">
        <f t="shared" si="26"/>
        <v>-</v>
      </c>
      <c r="I257" s="120">
        <v>1461</v>
      </c>
      <c r="J257" s="121">
        <f t="shared" si="26"/>
        <v>51.178571428571431</v>
      </c>
      <c r="K257" s="120">
        <v>2829</v>
      </c>
      <c r="L257" s="121">
        <f t="shared" si="26"/>
        <v>0.93634496919917853</v>
      </c>
      <c r="M257" s="120">
        <v>3621</v>
      </c>
      <c r="N257" s="121">
        <f t="shared" si="27"/>
        <v>0.27995758218451749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0</v>
      </c>
      <c r="F258" s="121" t="str">
        <f t="shared" si="26"/>
        <v>-</v>
      </c>
      <c r="G258" s="120">
        <v>2</v>
      </c>
      <c r="H258" s="121" t="str">
        <f t="shared" si="26"/>
        <v>-</v>
      </c>
      <c r="I258" s="120">
        <v>1118</v>
      </c>
      <c r="J258" s="121">
        <f t="shared" si="26"/>
        <v>558</v>
      </c>
      <c r="K258" s="120">
        <v>2595</v>
      </c>
      <c r="L258" s="121">
        <f t="shared" si="26"/>
        <v>1.321109123434705</v>
      </c>
      <c r="M258" s="120">
        <v>1604</v>
      </c>
      <c r="N258" s="121">
        <f t="shared" si="27"/>
        <v>-0.38188824662813103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0</v>
      </c>
      <c r="F259" s="121" t="str">
        <f t="shared" si="26"/>
        <v>-</v>
      </c>
      <c r="G259" s="120">
        <v>44</v>
      </c>
      <c r="H259" s="121" t="str">
        <f t="shared" si="26"/>
        <v>-</v>
      </c>
      <c r="I259" s="120">
        <v>59</v>
      </c>
      <c r="J259" s="121">
        <f t="shared" si="26"/>
        <v>0.34090909090909083</v>
      </c>
      <c r="K259" s="120">
        <v>157</v>
      </c>
      <c r="L259" s="121">
        <f t="shared" si="26"/>
        <v>1.6610169491525424</v>
      </c>
      <c r="M259" s="120">
        <v>34</v>
      </c>
      <c r="N259" s="121">
        <f t="shared" si="27"/>
        <v>-0.78343949044585992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435</v>
      </c>
      <c r="H260" s="121" t="str">
        <f t="shared" si="26"/>
        <v>-</v>
      </c>
      <c r="I260" s="120">
        <v>8</v>
      </c>
      <c r="J260" s="121">
        <f t="shared" si="26"/>
        <v>-0.98160919540229885</v>
      </c>
      <c r="K260" s="120">
        <v>77</v>
      </c>
      <c r="L260" s="121">
        <f t="shared" si="26"/>
        <v>8.625</v>
      </c>
      <c r="M260" s="120">
        <v>411</v>
      </c>
      <c r="N260" s="121">
        <f t="shared" si="27"/>
        <v>4.337662337662338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0</v>
      </c>
      <c r="F261" s="121" t="str">
        <f t="shared" si="26"/>
        <v>-</v>
      </c>
      <c r="G261" s="120">
        <v>31</v>
      </c>
      <c r="H261" s="121" t="str">
        <f t="shared" si="26"/>
        <v>-</v>
      </c>
      <c r="I261" s="120">
        <v>238</v>
      </c>
      <c r="J261" s="121">
        <f t="shared" si="26"/>
        <v>6.67741935483871</v>
      </c>
      <c r="K261" s="120">
        <v>0</v>
      </c>
      <c r="L261" s="121">
        <f t="shared" si="26"/>
        <v>-1</v>
      </c>
      <c r="M261" s="120">
        <v>476</v>
      </c>
      <c r="N261" s="121" t="str">
        <f t="shared" si="27"/>
        <v>-</v>
      </c>
    </row>
    <row r="262" spans="2:14" x14ac:dyDescent="0.25">
      <c r="B262" s="119" t="s">
        <v>88</v>
      </c>
      <c r="C262" s="120">
        <v>0</v>
      </c>
      <c r="D262" s="121">
        <v>-1</v>
      </c>
      <c r="E262" s="120">
        <v>0</v>
      </c>
      <c r="F262" s="121" t="str">
        <f t="shared" si="26"/>
        <v>-</v>
      </c>
      <c r="G262" s="120">
        <v>195</v>
      </c>
      <c r="H262" s="121" t="str">
        <f t="shared" si="26"/>
        <v>-</v>
      </c>
      <c r="I262" s="120">
        <v>68</v>
      </c>
      <c r="J262" s="121">
        <f t="shared" si="26"/>
        <v>-0.6512820512820513</v>
      </c>
      <c r="K262" s="120">
        <v>0</v>
      </c>
      <c r="L262" s="121">
        <f t="shared" si="26"/>
        <v>-1</v>
      </c>
      <c r="M262" s="120">
        <v>260</v>
      </c>
      <c r="N262" s="121" t="str">
        <f t="shared" si="27"/>
        <v>-</v>
      </c>
    </row>
    <row r="263" spans="2:14" x14ac:dyDescent="0.25">
      <c r="B263" s="119" t="s">
        <v>90</v>
      </c>
      <c r="C263" s="120">
        <v>11</v>
      </c>
      <c r="D263" s="121">
        <v>-0.86746987951807231</v>
      </c>
      <c r="E263" s="120">
        <v>78</v>
      </c>
      <c r="F263" s="121">
        <f t="shared" si="26"/>
        <v>6.0909090909090908</v>
      </c>
      <c r="G263" s="120">
        <v>23</v>
      </c>
      <c r="H263" s="121">
        <f t="shared" si="26"/>
        <v>-0.70512820512820507</v>
      </c>
      <c r="I263" s="120">
        <v>24</v>
      </c>
      <c r="J263" s="121">
        <f t="shared" si="26"/>
        <v>4.3478260869565188E-2</v>
      </c>
      <c r="K263" s="120">
        <v>412</v>
      </c>
      <c r="L263" s="121">
        <f t="shared" si="26"/>
        <v>16.166666666666668</v>
      </c>
      <c r="M263" s="120"/>
      <c r="N263" s="121"/>
    </row>
    <row r="264" spans="2:14" x14ac:dyDescent="0.25">
      <c r="B264" s="119" t="s">
        <v>92</v>
      </c>
      <c r="C264" s="120">
        <v>254</v>
      </c>
      <c r="D264" s="121">
        <v>-0.82530949105914719</v>
      </c>
      <c r="E264" s="120">
        <v>132</v>
      </c>
      <c r="F264" s="121">
        <f t="shared" si="26"/>
        <v>-0.48031496062992129</v>
      </c>
      <c r="G264" s="120">
        <v>292</v>
      </c>
      <c r="H264" s="121">
        <f t="shared" si="26"/>
        <v>1.2121212121212119</v>
      </c>
      <c r="I264" s="120">
        <v>280</v>
      </c>
      <c r="J264" s="121">
        <f t="shared" si="26"/>
        <v>-4.1095890410958957E-2</v>
      </c>
      <c r="K264" s="120">
        <v>920</v>
      </c>
      <c r="L264" s="121">
        <f t="shared" si="26"/>
        <v>2.2857142857142856</v>
      </c>
      <c r="M264" s="120"/>
      <c r="N264" s="121"/>
    </row>
    <row r="265" spans="2:14" x14ac:dyDescent="0.25">
      <c r="B265" s="119" t="s">
        <v>94</v>
      </c>
      <c r="C265" s="120">
        <v>77</v>
      </c>
      <c r="D265" s="121">
        <v>-0.9589770911028237</v>
      </c>
      <c r="E265" s="120">
        <v>530</v>
      </c>
      <c r="F265" s="121">
        <f t="shared" si="26"/>
        <v>5.883116883116883</v>
      </c>
      <c r="G265" s="120">
        <v>1064</v>
      </c>
      <c r="H265" s="121">
        <f t="shared" si="26"/>
        <v>1.0075471698113208</v>
      </c>
      <c r="I265" s="120">
        <v>135</v>
      </c>
      <c r="J265" s="121">
        <f t="shared" si="26"/>
        <v>-0.87312030075187974</v>
      </c>
      <c r="K265" s="120">
        <v>2687</v>
      </c>
      <c r="L265" s="121">
        <f t="shared" si="26"/>
        <v>18.903703703703705</v>
      </c>
      <c r="M265" s="120"/>
      <c r="N265" s="121"/>
    </row>
    <row r="266" spans="2:14" x14ac:dyDescent="0.25">
      <c r="B266" s="119" t="s">
        <v>96</v>
      </c>
      <c r="C266" s="120">
        <v>132</v>
      </c>
      <c r="D266" s="121">
        <v>-0.93656895723209999</v>
      </c>
      <c r="E266" s="120">
        <v>919</v>
      </c>
      <c r="F266" s="121">
        <f t="shared" si="26"/>
        <v>5.9621212121212119</v>
      </c>
      <c r="G266" s="120">
        <v>1948</v>
      </c>
      <c r="H266" s="121">
        <f t="shared" si="26"/>
        <v>1.119695321001088</v>
      </c>
      <c r="I266" s="120">
        <v>291</v>
      </c>
      <c r="J266" s="121">
        <f t="shared" si="26"/>
        <v>-0.85061601642710472</v>
      </c>
      <c r="K266" s="120">
        <v>5685</v>
      </c>
      <c r="L266" s="121">
        <f t="shared" si="26"/>
        <v>18.536082474226806</v>
      </c>
      <c r="M266" s="120"/>
      <c r="N266" s="121"/>
    </row>
    <row r="267" spans="2:14" ht="15.75" x14ac:dyDescent="0.25">
      <c r="B267" s="122" t="s">
        <v>33</v>
      </c>
      <c r="C267" s="123">
        <v>5018</v>
      </c>
      <c r="D267" s="124">
        <v>-0.60590591376737613</v>
      </c>
      <c r="E267" s="123">
        <v>1659</v>
      </c>
      <c r="F267" s="124">
        <f t="shared" si="26"/>
        <v>-0.669390195296931</v>
      </c>
      <c r="G267" s="123">
        <v>6100</v>
      </c>
      <c r="H267" s="124">
        <f t="shared" si="26"/>
        <v>2.676913803496082</v>
      </c>
      <c r="I267" s="123">
        <v>7680</v>
      </c>
      <c r="J267" s="124">
        <f t="shared" si="26"/>
        <v>0.25901639344262306</v>
      </c>
      <c r="K267" s="123">
        <v>21506</v>
      </c>
      <c r="L267" s="124">
        <f t="shared" si="26"/>
        <v>1.8002604166666667</v>
      </c>
      <c r="M267" s="123">
        <v>15209</v>
      </c>
      <c r="N267" s="124">
        <v>0.28867988476529405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0E88C-7399-4584-803C-D13631FBBAF2}">
  <sheetPr>
    <tabColor rgb="FFF29140"/>
  </sheetPr>
  <dimension ref="A4:O113"/>
  <sheetViews>
    <sheetView showGridLines="0" topLeftCell="E1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63680</v>
      </c>
      <c r="D9" s="121">
        <v>-1.6251622072545269E-2</v>
      </c>
      <c r="E9" s="120">
        <v>12913</v>
      </c>
      <c r="F9" s="121">
        <f t="shared" ref="F9:L21" si="0">IFERROR(E9/C9-1,"-")</f>
        <v>-0.79722047738693469</v>
      </c>
      <c r="G9" s="120">
        <v>70697</v>
      </c>
      <c r="H9" s="121">
        <f t="shared" si="0"/>
        <v>4.4748702857585378</v>
      </c>
      <c r="I9" s="120">
        <v>120145</v>
      </c>
      <c r="J9" s="121">
        <f t="shared" si="0"/>
        <v>0.69943561961610823</v>
      </c>
      <c r="K9" s="120">
        <v>89491</v>
      </c>
      <c r="L9" s="121">
        <f t="shared" si="0"/>
        <v>-0.25514170377460565</v>
      </c>
      <c r="M9" s="120">
        <v>90625</v>
      </c>
      <c r="N9" s="121">
        <f t="shared" ref="N9:N18" si="1">IFERROR(M9/K9-1,"-")</f>
        <v>1.2671665307125934E-2</v>
      </c>
    </row>
    <row r="10" spans="1:15" x14ac:dyDescent="0.25">
      <c r="A10" s="1" t="s">
        <v>75</v>
      </c>
      <c r="B10" s="119" t="s">
        <v>76</v>
      </c>
      <c r="C10" s="120">
        <v>64214</v>
      </c>
      <c r="D10" s="121">
        <v>-4.1009557945041797E-2</v>
      </c>
      <c r="E10" s="120">
        <v>12940</v>
      </c>
      <c r="F10" s="121">
        <f t="shared" si="0"/>
        <v>-0.79848631139626869</v>
      </c>
      <c r="G10" s="120">
        <v>56495</v>
      </c>
      <c r="H10" s="121">
        <f t="shared" si="0"/>
        <v>3.3659196290571867</v>
      </c>
      <c r="I10" s="120">
        <v>116676</v>
      </c>
      <c r="J10" s="121">
        <f t="shared" si="0"/>
        <v>1.0652447119214088</v>
      </c>
      <c r="K10" s="120">
        <v>145638</v>
      </c>
      <c r="L10" s="121">
        <f t="shared" si="0"/>
        <v>0.24822585621721682</v>
      </c>
      <c r="M10" s="120">
        <v>91918</v>
      </c>
      <c r="N10" s="121">
        <f t="shared" si="1"/>
        <v>-0.36885977560801442</v>
      </c>
    </row>
    <row r="11" spans="1:15" x14ac:dyDescent="0.25">
      <c r="A11" s="1" t="s">
        <v>77</v>
      </c>
      <c r="B11" s="119" t="s">
        <v>78</v>
      </c>
      <c r="C11" s="120">
        <v>20160</v>
      </c>
      <c r="D11" s="121">
        <v>-0.6860253235527729</v>
      </c>
      <c r="E11" s="120">
        <v>19186</v>
      </c>
      <c r="F11" s="121">
        <f t="shared" si="0"/>
        <v>-4.8313492063492114E-2</v>
      </c>
      <c r="G11" s="120">
        <v>68397</v>
      </c>
      <c r="H11" s="121">
        <f t="shared" si="0"/>
        <v>2.5649431877410613</v>
      </c>
      <c r="I11" s="120">
        <v>107722</v>
      </c>
      <c r="J11" s="121">
        <f t="shared" si="0"/>
        <v>0.57495211778294375</v>
      </c>
      <c r="K11" s="120">
        <v>129096</v>
      </c>
      <c r="L11" s="121">
        <f t="shared" si="0"/>
        <v>0.19841815042424016</v>
      </c>
      <c r="M11" s="120">
        <v>94245</v>
      </c>
      <c r="N11" s="121">
        <f t="shared" si="1"/>
        <v>-0.26996188882691952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25955</v>
      </c>
      <c r="F12" s="121" t="str">
        <f t="shared" si="0"/>
        <v>-</v>
      </c>
      <c r="G12" s="120">
        <v>76269</v>
      </c>
      <c r="H12" s="121">
        <f t="shared" si="0"/>
        <v>1.9385089578115968</v>
      </c>
      <c r="I12" s="120">
        <v>71493</v>
      </c>
      <c r="J12" s="121">
        <f t="shared" si="0"/>
        <v>-6.2620461786571213E-2</v>
      </c>
      <c r="K12" s="120">
        <v>122581</v>
      </c>
      <c r="L12" s="121">
        <f t="shared" si="0"/>
        <v>0.71458744212720116</v>
      </c>
      <c r="M12" s="120">
        <v>86514</v>
      </c>
      <c r="N12" s="121">
        <f t="shared" si="1"/>
        <v>-0.29422993775544337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35027</v>
      </c>
      <c r="F13" s="121" t="str">
        <f t="shared" si="0"/>
        <v>-</v>
      </c>
      <c r="G13" s="120">
        <v>68461</v>
      </c>
      <c r="H13" s="121">
        <f t="shared" si="0"/>
        <v>0.95452079824135661</v>
      </c>
      <c r="I13" s="120">
        <v>41121</v>
      </c>
      <c r="J13" s="121">
        <f t="shared" si="0"/>
        <v>-0.39935145557324603</v>
      </c>
      <c r="K13" s="120">
        <v>124784</v>
      </c>
      <c r="L13" s="121">
        <f t="shared" si="0"/>
        <v>2.03455655261302</v>
      </c>
      <c r="M13" s="120">
        <v>84984</v>
      </c>
      <c r="N13" s="121">
        <f t="shared" si="1"/>
        <v>-0.31895114758302345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14068</v>
      </c>
      <c r="F14" s="121" t="str">
        <f t="shared" si="0"/>
        <v>-</v>
      </c>
      <c r="G14" s="120">
        <v>50889</v>
      </c>
      <c r="H14" s="121">
        <f t="shared" si="0"/>
        <v>2.6173585442138187</v>
      </c>
      <c r="I14" s="120">
        <v>61354</v>
      </c>
      <c r="J14" s="121">
        <f t="shared" si="0"/>
        <v>0.2056436557998782</v>
      </c>
      <c r="K14" s="120">
        <v>78527</v>
      </c>
      <c r="L14" s="121">
        <f t="shared" si="0"/>
        <v>0.27990025100237959</v>
      </c>
      <c r="M14" s="120">
        <v>92544</v>
      </c>
      <c r="N14" s="121">
        <f t="shared" si="1"/>
        <v>0.17849911495409221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6598</v>
      </c>
      <c r="F15" s="121" t="str">
        <f t="shared" si="0"/>
        <v>-</v>
      </c>
      <c r="G15" s="120">
        <v>137368</v>
      </c>
      <c r="H15" s="121">
        <f t="shared" si="0"/>
        <v>19.81964231585329</v>
      </c>
      <c r="I15" s="120">
        <v>132622</v>
      </c>
      <c r="J15" s="121">
        <f t="shared" si="0"/>
        <v>-3.454953118630244E-2</v>
      </c>
      <c r="K15" s="120">
        <v>99510</v>
      </c>
      <c r="L15" s="121">
        <f t="shared" si="0"/>
        <v>-0.24967200012064361</v>
      </c>
      <c r="M15" s="120">
        <v>107220</v>
      </c>
      <c r="N15" s="121">
        <f t="shared" si="1"/>
        <v>7.7479650286403468E-2</v>
      </c>
    </row>
    <row r="16" spans="1:15" x14ac:dyDescent="0.25">
      <c r="A16" s="1" t="s">
        <v>87</v>
      </c>
      <c r="B16" s="119" t="s">
        <v>88</v>
      </c>
      <c r="C16" s="120">
        <v>25944</v>
      </c>
      <c r="D16" s="121">
        <v>-0.72548355694755995</v>
      </c>
      <c r="E16" s="120">
        <v>32683</v>
      </c>
      <c r="F16" s="121">
        <f t="shared" si="0"/>
        <v>0.25975177304964547</v>
      </c>
      <c r="G16" s="120">
        <v>125617</v>
      </c>
      <c r="H16" s="121">
        <f t="shared" si="0"/>
        <v>2.84349661903742</v>
      </c>
      <c r="I16" s="120">
        <v>71685</v>
      </c>
      <c r="J16" s="121">
        <f t="shared" si="0"/>
        <v>-0.42933679358685528</v>
      </c>
      <c r="K16" s="120">
        <v>168193</v>
      </c>
      <c r="L16" s="121">
        <f t="shared" si="0"/>
        <v>1.3462788588965613</v>
      </c>
      <c r="M16" s="120">
        <v>105506</v>
      </c>
      <c r="N16" s="121">
        <f t="shared" si="1"/>
        <v>-0.37270873341934563</v>
      </c>
    </row>
    <row r="17" spans="1:15" x14ac:dyDescent="0.25">
      <c r="A17" s="1" t="s">
        <v>89</v>
      </c>
      <c r="B17" s="119" t="s">
        <v>90</v>
      </c>
      <c r="C17" s="120">
        <v>21185</v>
      </c>
      <c r="D17" s="121">
        <v>-0.68601790372302585</v>
      </c>
      <c r="E17" s="120">
        <v>47142</v>
      </c>
      <c r="F17" s="121">
        <f t="shared" si="0"/>
        <v>1.2252537172527731</v>
      </c>
      <c r="G17" s="120">
        <v>74490</v>
      </c>
      <c r="H17" s="121">
        <f t="shared" si="0"/>
        <v>0.58011963853888249</v>
      </c>
      <c r="I17" s="120">
        <v>66924</v>
      </c>
      <c r="J17" s="121">
        <f t="shared" si="0"/>
        <v>-0.10157068062827224</v>
      </c>
      <c r="K17" s="120">
        <v>81749</v>
      </c>
      <c r="L17" s="121">
        <f t="shared" si="0"/>
        <v>0.22151993305839457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15842</v>
      </c>
      <c r="D18" s="121">
        <v>-0.78508248317777296</v>
      </c>
      <c r="E18" s="120">
        <v>74494</v>
      </c>
      <c r="F18" s="121">
        <f t="shared" si="0"/>
        <v>3.7023103143542482</v>
      </c>
      <c r="G18" s="120">
        <v>96232</v>
      </c>
      <c r="H18" s="121">
        <f t="shared" si="0"/>
        <v>0.29180873627406223</v>
      </c>
      <c r="I18" s="120">
        <v>103075</v>
      </c>
      <c r="J18" s="121">
        <f t="shared" si="0"/>
        <v>7.1109402277828471E-2</v>
      </c>
      <c r="K18" s="120">
        <v>146033</v>
      </c>
      <c r="L18" s="121">
        <f t="shared" si="0"/>
        <v>0.41676449187484832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14472</v>
      </c>
      <c r="D19" s="121">
        <v>-0.77469525010508611</v>
      </c>
      <c r="E19" s="120">
        <v>80598</v>
      </c>
      <c r="F19" s="121">
        <f t="shared" si="0"/>
        <v>4.5692371475953566</v>
      </c>
      <c r="G19" s="120">
        <v>96956</v>
      </c>
      <c r="H19" s="121">
        <f t="shared" si="0"/>
        <v>0.20295788977393969</v>
      </c>
      <c r="I19" s="120">
        <v>70490</v>
      </c>
      <c r="J19" s="121">
        <f t="shared" si="0"/>
        <v>-0.27296918189694297</v>
      </c>
      <c r="K19" s="120">
        <v>89613</v>
      </c>
      <c r="L19" s="121">
        <f t="shared" si="0"/>
        <v>0.27128670733437366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61856</v>
      </c>
      <c r="D20" s="121">
        <v>-5.8063926662504373E-2</v>
      </c>
      <c r="E20" s="120">
        <v>57766</v>
      </c>
      <c r="F20" s="121">
        <f t="shared" si="0"/>
        <v>-6.6121314019658595E-2</v>
      </c>
      <c r="G20" s="120">
        <v>92826</v>
      </c>
      <c r="H20" s="121">
        <f t="shared" si="0"/>
        <v>0.60693141294186881</v>
      </c>
      <c r="I20" s="120">
        <v>71642</v>
      </c>
      <c r="J20" s="121">
        <f t="shared" si="0"/>
        <v>-0.2282119233835348</v>
      </c>
      <c r="K20" s="120">
        <v>86200</v>
      </c>
      <c r="L20" s="121">
        <f t="shared" si="0"/>
        <v>0.20320482398593009</v>
      </c>
      <c r="M20" s="120"/>
      <c r="N20" s="121"/>
    </row>
    <row r="21" spans="1:15" ht="15.75" x14ac:dyDescent="0.25">
      <c r="A21" s="1"/>
      <c r="B21" s="122" t="s">
        <v>33</v>
      </c>
      <c r="C21" s="123">
        <v>295880</v>
      </c>
      <c r="D21" s="124">
        <v>-0.64545227961194829</v>
      </c>
      <c r="E21" s="123">
        <v>419370</v>
      </c>
      <c r="F21" s="124">
        <f t="shared" si="0"/>
        <v>0.4173651480329863</v>
      </c>
      <c r="G21" s="123">
        <v>1014697</v>
      </c>
      <c r="H21" s="124">
        <f t="shared" si="0"/>
        <v>1.4195745999952307</v>
      </c>
      <c r="I21" s="123">
        <v>1034949</v>
      </c>
      <c r="J21" s="124">
        <f t="shared" si="0"/>
        <v>1.9958667464277546E-2</v>
      </c>
      <c r="K21" s="123">
        <v>1361415</v>
      </c>
      <c r="L21" s="124">
        <f t="shared" si="0"/>
        <v>0.31544163045715301</v>
      </c>
      <c r="M21" s="123">
        <v>753556</v>
      </c>
      <c r="N21" s="124">
        <v>-0.21325927627320374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296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61649</v>
      </c>
      <c r="D31" s="121">
        <v>-2.5327662803750095E-2</v>
      </c>
      <c r="E31" s="120">
        <v>12399</v>
      </c>
      <c r="F31" s="121">
        <f t="shared" ref="F31:J43" si="2">IFERROR(E31/C31-1,"-")</f>
        <v>-0.79887751626141545</v>
      </c>
      <c r="G31" s="120">
        <v>52867</v>
      </c>
      <c r="H31" s="121">
        <f t="shared" si="2"/>
        <v>3.263811597709493</v>
      </c>
      <c r="I31" s="120">
        <v>115667</v>
      </c>
      <c r="J31" s="121">
        <f t="shared" si="2"/>
        <v>1.1878865833128418</v>
      </c>
      <c r="K31" s="120">
        <v>69459</v>
      </c>
      <c r="L31" s="121">
        <f t="shared" ref="L31:L43" si="3">IFERROR(K31/I31-1,"-")</f>
        <v>-0.39949164411629934</v>
      </c>
      <c r="M31" s="120">
        <v>70434</v>
      </c>
      <c r="N31" s="121">
        <f t="shared" ref="N31:N40" si="4">IFERROR(M31/K31-1,"-")</f>
        <v>1.4037057832678279E-2</v>
      </c>
    </row>
    <row r="32" spans="1:15" x14ac:dyDescent="0.25">
      <c r="B32" s="119" t="s">
        <v>76</v>
      </c>
      <c r="C32" s="120">
        <v>62817</v>
      </c>
      <c r="D32" s="121">
        <v>-4.3764841989892278E-2</v>
      </c>
      <c r="E32" s="120">
        <v>12370</v>
      </c>
      <c r="F32" s="121">
        <f t="shared" si="2"/>
        <v>-0.80307878440549529</v>
      </c>
      <c r="G32" s="120">
        <v>52756</v>
      </c>
      <c r="H32" s="121">
        <f t="shared" si="2"/>
        <v>3.2648342764753435</v>
      </c>
      <c r="I32" s="120">
        <v>111801</v>
      </c>
      <c r="J32" s="121">
        <f t="shared" si="2"/>
        <v>1.1192091894760785</v>
      </c>
      <c r="K32" s="120">
        <v>126419</v>
      </c>
      <c r="L32" s="121">
        <f t="shared" si="3"/>
        <v>0.13075017218092855</v>
      </c>
      <c r="M32" s="120">
        <v>74038</v>
      </c>
      <c r="N32" s="121">
        <f t="shared" si="4"/>
        <v>-0.41434436279356746</v>
      </c>
    </row>
    <row r="33" spans="2:15" x14ac:dyDescent="0.25">
      <c r="B33" s="119" t="s">
        <v>78</v>
      </c>
      <c r="C33" s="120">
        <v>19412</v>
      </c>
      <c r="D33" s="121">
        <v>-0.69105898080656969</v>
      </c>
      <c r="E33" s="120">
        <v>18439</v>
      </c>
      <c r="F33" s="121">
        <f t="shared" si="2"/>
        <v>-5.0123634865031907E-2</v>
      </c>
      <c r="G33" s="120">
        <v>63892</v>
      </c>
      <c r="H33" s="121">
        <f t="shared" si="2"/>
        <v>2.4650469114377134</v>
      </c>
      <c r="I33" s="120">
        <v>102681</v>
      </c>
      <c r="J33" s="121">
        <f t="shared" si="2"/>
        <v>0.6071026106554811</v>
      </c>
      <c r="K33" s="120">
        <v>108728</v>
      </c>
      <c r="L33" s="121">
        <f t="shared" si="3"/>
        <v>5.8891128835909301E-2</v>
      </c>
      <c r="M33" s="120">
        <v>74795</v>
      </c>
      <c r="N33" s="121">
        <f t="shared" si="4"/>
        <v>-0.31209072180119202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24985</v>
      </c>
      <c r="F34" s="121" t="str">
        <f t="shared" si="2"/>
        <v>-</v>
      </c>
      <c r="G34" s="120">
        <v>70112</v>
      </c>
      <c r="H34" s="121">
        <f t="shared" si="2"/>
        <v>1.8061636982189313</v>
      </c>
      <c r="I34" s="120">
        <v>64849</v>
      </c>
      <c r="J34" s="121">
        <f t="shared" si="2"/>
        <v>-7.5065609310816961E-2</v>
      </c>
      <c r="K34" s="120">
        <v>105905</v>
      </c>
      <c r="L34" s="121">
        <f t="shared" si="3"/>
        <v>0.63310151274499216</v>
      </c>
      <c r="M34" s="120">
        <v>71549</v>
      </c>
      <c r="N34" s="121">
        <f t="shared" si="4"/>
        <v>-0.32440394693357255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34472</v>
      </c>
      <c r="F35" s="121" t="str">
        <f t="shared" si="2"/>
        <v>-</v>
      </c>
      <c r="G35" s="120">
        <v>65633</v>
      </c>
      <c r="H35" s="121">
        <f t="shared" si="2"/>
        <v>0.90395103272220934</v>
      </c>
      <c r="I35" s="120">
        <v>37200</v>
      </c>
      <c r="J35" s="121">
        <f t="shared" si="2"/>
        <v>-0.4332119513049838</v>
      </c>
      <c r="K35" s="120">
        <v>106442</v>
      </c>
      <c r="L35" s="121">
        <f t="shared" si="3"/>
        <v>1.8613440860215054</v>
      </c>
      <c r="M35" s="120">
        <v>70234</v>
      </c>
      <c r="N35" s="121">
        <f t="shared" si="4"/>
        <v>-0.34016647563931535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13550</v>
      </c>
      <c r="F36" s="121" t="str">
        <f t="shared" si="2"/>
        <v>-</v>
      </c>
      <c r="G36" s="120">
        <v>48479</v>
      </c>
      <c r="H36" s="121">
        <f t="shared" si="2"/>
        <v>2.5777859778597785</v>
      </c>
      <c r="I36" s="120">
        <v>58168</v>
      </c>
      <c r="J36" s="121">
        <f t="shared" si="2"/>
        <v>0.19985973308030291</v>
      </c>
      <c r="K36" s="120">
        <v>60812</v>
      </c>
      <c r="L36" s="121">
        <f t="shared" si="3"/>
        <v>4.5454545454545414E-2</v>
      </c>
      <c r="M36" s="120">
        <v>75337</v>
      </c>
      <c r="N36" s="121">
        <f t="shared" si="4"/>
        <v>0.23885088469381044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5666</v>
      </c>
      <c r="F37" s="121" t="str">
        <f t="shared" si="2"/>
        <v>-</v>
      </c>
      <c r="G37" s="120">
        <v>131509</v>
      </c>
      <c r="H37" s="121">
        <f t="shared" si="2"/>
        <v>22.210201200141192</v>
      </c>
      <c r="I37" s="120">
        <v>126864</v>
      </c>
      <c r="J37" s="121">
        <f t="shared" si="2"/>
        <v>-3.532077652480059E-2</v>
      </c>
      <c r="K37" s="120">
        <v>79640</v>
      </c>
      <c r="L37" s="121">
        <f t="shared" si="3"/>
        <v>-0.37224114011855214</v>
      </c>
      <c r="M37" s="120">
        <v>88465</v>
      </c>
      <c r="N37" s="121">
        <f t="shared" si="4"/>
        <v>0.11081115017579113</v>
      </c>
    </row>
    <row r="38" spans="2:15" x14ac:dyDescent="0.25">
      <c r="B38" s="119" t="s">
        <v>88</v>
      </c>
      <c r="C38" s="120">
        <v>25709</v>
      </c>
      <c r="D38" s="121">
        <v>-0.72497272085410469</v>
      </c>
      <c r="E38" s="120">
        <v>31673</v>
      </c>
      <c r="F38" s="121">
        <f t="shared" si="2"/>
        <v>0.2319810183204325</v>
      </c>
      <c r="G38" s="120">
        <v>118989</v>
      </c>
      <c r="H38" s="121">
        <f t="shared" si="2"/>
        <v>2.756796009219209</v>
      </c>
      <c r="I38" s="120">
        <v>64414</v>
      </c>
      <c r="J38" s="121">
        <f t="shared" si="2"/>
        <v>-0.4586558421366681</v>
      </c>
      <c r="K38" s="120">
        <v>149093</v>
      </c>
      <c r="L38" s="121">
        <f t="shared" si="3"/>
        <v>1.3146055205390135</v>
      </c>
      <c r="M38" s="120">
        <v>87091</v>
      </c>
      <c r="N38" s="121">
        <f t="shared" si="4"/>
        <v>-0.415861240970401</v>
      </c>
    </row>
    <row r="39" spans="2:15" x14ac:dyDescent="0.25">
      <c r="B39" s="119" t="s">
        <v>90</v>
      </c>
      <c r="C39" s="120">
        <v>21044</v>
      </c>
      <c r="D39" s="121">
        <v>-0.68105003107049211</v>
      </c>
      <c r="E39" s="120">
        <v>39763</v>
      </c>
      <c r="F39" s="121">
        <f t="shared" si="2"/>
        <v>0.88951720205284168</v>
      </c>
      <c r="G39" s="120">
        <v>71807</v>
      </c>
      <c r="H39" s="121">
        <f t="shared" si="2"/>
        <v>0.80587480823881497</v>
      </c>
      <c r="I39" s="120">
        <v>63598</v>
      </c>
      <c r="J39" s="121">
        <f t="shared" si="2"/>
        <v>-0.11432033088696092</v>
      </c>
      <c r="K39" s="120">
        <v>63472</v>
      </c>
      <c r="L39" s="121">
        <f t="shared" si="3"/>
        <v>-1.9811943771816942E-3</v>
      </c>
      <c r="M39" s="120"/>
      <c r="N39" s="121"/>
    </row>
    <row r="40" spans="2:15" x14ac:dyDescent="0.25">
      <c r="B40" s="119" t="s">
        <v>92</v>
      </c>
      <c r="C40" s="120">
        <v>15648</v>
      </c>
      <c r="D40" s="121">
        <v>-0.78594000082078219</v>
      </c>
      <c r="E40" s="120">
        <v>60215</v>
      </c>
      <c r="F40" s="121">
        <f t="shared" si="2"/>
        <v>2.8480956032719837</v>
      </c>
      <c r="G40" s="120">
        <v>90510</v>
      </c>
      <c r="H40" s="121">
        <f t="shared" si="2"/>
        <v>0.50311384206593046</v>
      </c>
      <c r="I40" s="120">
        <v>97611</v>
      </c>
      <c r="J40" s="121">
        <f t="shared" si="2"/>
        <v>7.8455419290686113E-2</v>
      </c>
      <c r="K40" s="120">
        <v>127387</v>
      </c>
      <c r="L40" s="121">
        <f t="shared" si="3"/>
        <v>0.30504758684984279</v>
      </c>
      <c r="M40" s="120"/>
      <c r="N40" s="121"/>
    </row>
    <row r="41" spans="2:15" x14ac:dyDescent="0.25">
      <c r="B41" s="119" t="s">
        <v>94</v>
      </c>
      <c r="C41" s="120">
        <v>13916</v>
      </c>
      <c r="D41" s="121">
        <v>-0.77821340345844292</v>
      </c>
      <c r="E41" s="120">
        <v>63933</v>
      </c>
      <c r="F41" s="121">
        <f t="shared" si="2"/>
        <v>3.5942081057775219</v>
      </c>
      <c r="G41" s="120">
        <v>92633</v>
      </c>
      <c r="H41" s="121">
        <f t="shared" si="2"/>
        <v>0.44890744998670473</v>
      </c>
      <c r="I41" s="120">
        <v>65764</v>
      </c>
      <c r="J41" s="121">
        <f t="shared" si="2"/>
        <v>-0.290058618418922</v>
      </c>
      <c r="K41" s="120">
        <v>71110</v>
      </c>
      <c r="L41" s="121">
        <f t="shared" si="3"/>
        <v>8.1290675749650321E-2</v>
      </c>
      <c r="M41" s="120"/>
      <c r="N41" s="121"/>
    </row>
    <row r="42" spans="2:15" x14ac:dyDescent="0.25">
      <c r="B42" s="119" t="s">
        <v>96</v>
      </c>
      <c r="C42" s="120">
        <v>61275</v>
      </c>
      <c r="D42" s="121">
        <v>-4.936624416277513E-2</v>
      </c>
      <c r="E42" s="120">
        <v>43784</v>
      </c>
      <c r="F42" s="121">
        <f t="shared" si="2"/>
        <v>-0.28545083639330882</v>
      </c>
      <c r="G42" s="120">
        <v>87824</v>
      </c>
      <c r="H42" s="121">
        <f t="shared" si="2"/>
        <v>1.0058468847067421</v>
      </c>
      <c r="I42" s="120">
        <v>66031</v>
      </c>
      <c r="J42" s="121">
        <f t="shared" si="2"/>
        <v>-0.24814401530333396</v>
      </c>
      <c r="K42" s="120">
        <v>68339</v>
      </c>
      <c r="L42" s="121">
        <f t="shared" si="3"/>
        <v>3.4953279520225422E-2</v>
      </c>
      <c r="M42" s="120"/>
      <c r="N42" s="121"/>
    </row>
    <row r="43" spans="2:15" ht="15.75" x14ac:dyDescent="0.25">
      <c r="B43" s="122" t="s">
        <v>33</v>
      </c>
      <c r="C43" s="123">
        <v>288930</v>
      </c>
      <c r="D43" s="124">
        <v>-0.64851733265858269</v>
      </c>
      <c r="E43" s="123">
        <v>361249</v>
      </c>
      <c r="F43" s="124">
        <f t="shared" si="2"/>
        <v>0.25029938047277889</v>
      </c>
      <c r="G43" s="123">
        <v>947011</v>
      </c>
      <c r="H43" s="124">
        <f t="shared" si="2"/>
        <v>1.6214909937466957</v>
      </c>
      <c r="I43" s="123">
        <v>974648</v>
      </c>
      <c r="J43" s="124">
        <f t="shared" si="2"/>
        <v>2.9183399136863297E-2</v>
      </c>
      <c r="K43" s="123">
        <v>1136806</v>
      </c>
      <c r="L43" s="124">
        <f t="shared" si="3"/>
        <v>0.16637596342474414</v>
      </c>
      <c r="M43" s="123">
        <v>611943</v>
      </c>
      <c r="N43" s="124">
        <v>-0.2412343242016719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55016</v>
      </c>
      <c r="D53" s="121">
        <v>-1.6332159837404436E-3</v>
      </c>
      <c r="E53" s="120">
        <v>12399</v>
      </c>
      <c r="F53" s="121">
        <f t="shared" ref="F53:J65" si="5">IFERROR(E53/C53-1,"-")</f>
        <v>-0.7746291987785372</v>
      </c>
      <c r="G53" s="120">
        <v>0</v>
      </c>
      <c r="H53" s="121">
        <f t="shared" si="5"/>
        <v>-1</v>
      </c>
      <c r="I53" s="120">
        <v>0</v>
      </c>
      <c r="J53" s="121" t="str">
        <f t="shared" si="5"/>
        <v>-</v>
      </c>
      <c r="K53" s="120">
        <v>0</v>
      </c>
      <c r="L53" s="121" t="str">
        <f t="shared" ref="L53:L65" si="6">IFERROR(K53/I53-1,"-")</f>
        <v>-</v>
      </c>
      <c r="M53" s="120">
        <v>0</v>
      </c>
      <c r="N53" s="121" t="str">
        <f t="shared" ref="N53:N62" si="7">IFERROR(M53/K53-1,"-")</f>
        <v>-</v>
      </c>
    </row>
    <row r="54" spans="1:15" x14ac:dyDescent="0.25">
      <c r="A54" s="1">
        <v>2</v>
      </c>
      <c r="B54" s="119" t="s">
        <v>76</v>
      </c>
      <c r="C54" s="120">
        <v>56665</v>
      </c>
      <c r="D54" s="121">
        <v>-2.3505488634992799E-2</v>
      </c>
      <c r="E54" s="120">
        <v>12370</v>
      </c>
      <c r="F54" s="121">
        <f t="shared" si="5"/>
        <v>-0.78169946174887495</v>
      </c>
      <c r="G54" s="120">
        <v>0</v>
      </c>
      <c r="H54" s="121">
        <f t="shared" si="5"/>
        <v>-1</v>
      </c>
      <c r="I54" s="120">
        <v>0</v>
      </c>
      <c r="J54" s="121" t="str">
        <f t="shared" si="5"/>
        <v>-</v>
      </c>
      <c r="K54" s="120">
        <v>0</v>
      </c>
      <c r="L54" s="121" t="str">
        <f t="shared" si="6"/>
        <v>-</v>
      </c>
      <c r="M54" s="120">
        <v>0</v>
      </c>
      <c r="N54" s="121" t="str">
        <f t="shared" si="7"/>
        <v>-</v>
      </c>
    </row>
    <row r="55" spans="1:15" x14ac:dyDescent="0.25">
      <c r="A55" s="1">
        <v>3</v>
      </c>
      <c r="B55" s="119" t="s">
        <v>78</v>
      </c>
      <c r="C55" s="120">
        <v>16536</v>
      </c>
      <c r="D55" s="121">
        <v>-0.69888557068978074</v>
      </c>
      <c r="E55" s="120">
        <v>18439</v>
      </c>
      <c r="F55" s="121">
        <f t="shared" si="5"/>
        <v>0.11508224479922591</v>
      </c>
      <c r="G55" s="120">
        <v>0</v>
      </c>
      <c r="H55" s="121">
        <f t="shared" si="5"/>
        <v>-1</v>
      </c>
      <c r="I55" s="120">
        <v>0</v>
      </c>
      <c r="J55" s="121" t="str">
        <f t="shared" si="5"/>
        <v>-</v>
      </c>
      <c r="K55" s="120">
        <v>0</v>
      </c>
      <c r="L55" s="121" t="str">
        <f t="shared" si="6"/>
        <v>-</v>
      </c>
      <c r="M55" s="120">
        <v>0</v>
      </c>
      <c r="N55" s="121" t="str">
        <f t="shared" si="7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24985</v>
      </c>
      <c r="F56" s="121" t="str">
        <f t="shared" si="5"/>
        <v>-</v>
      </c>
      <c r="G56" s="120">
        <v>0</v>
      </c>
      <c r="H56" s="121">
        <f t="shared" si="5"/>
        <v>-1</v>
      </c>
      <c r="I56" s="120">
        <v>0</v>
      </c>
      <c r="J56" s="121" t="str">
        <f t="shared" si="5"/>
        <v>-</v>
      </c>
      <c r="K56" s="120">
        <v>0</v>
      </c>
      <c r="L56" s="121" t="str">
        <f t="shared" si="6"/>
        <v>-</v>
      </c>
      <c r="M56" s="120">
        <v>0</v>
      </c>
      <c r="N56" s="121" t="str">
        <f t="shared" si="7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34472</v>
      </c>
      <c r="F57" s="121" t="str">
        <f t="shared" si="5"/>
        <v>-</v>
      </c>
      <c r="G57" s="120">
        <v>0</v>
      </c>
      <c r="H57" s="121">
        <f t="shared" si="5"/>
        <v>-1</v>
      </c>
      <c r="I57" s="120">
        <v>37200</v>
      </c>
      <c r="J57" s="121" t="str">
        <f t="shared" si="5"/>
        <v>-</v>
      </c>
      <c r="K57" s="120">
        <v>0</v>
      </c>
      <c r="L57" s="121">
        <f t="shared" si="6"/>
        <v>-1</v>
      </c>
      <c r="M57" s="120">
        <v>0</v>
      </c>
      <c r="N57" s="121" t="str">
        <f t="shared" si="7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13550</v>
      </c>
      <c r="F58" s="121" t="str">
        <f t="shared" si="5"/>
        <v>-</v>
      </c>
      <c r="G58" s="120">
        <v>0</v>
      </c>
      <c r="H58" s="121">
        <f t="shared" si="5"/>
        <v>-1</v>
      </c>
      <c r="I58" s="120">
        <v>58168</v>
      </c>
      <c r="J58" s="121" t="str">
        <f t="shared" si="5"/>
        <v>-</v>
      </c>
      <c r="K58" s="120">
        <v>0</v>
      </c>
      <c r="L58" s="121">
        <f t="shared" si="6"/>
        <v>-1</v>
      </c>
      <c r="M58" s="120">
        <v>0</v>
      </c>
      <c r="N58" s="121" t="str">
        <f t="shared" si="7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5666</v>
      </c>
      <c r="F59" s="121" t="str">
        <f t="shared" si="5"/>
        <v>-</v>
      </c>
      <c r="G59" s="120">
        <v>0</v>
      </c>
      <c r="H59" s="121">
        <f t="shared" si="5"/>
        <v>-1</v>
      </c>
      <c r="I59" s="120">
        <v>126864</v>
      </c>
      <c r="J59" s="121" t="str">
        <f t="shared" si="5"/>
        <v>-</v>
      </c>
      <c r="K59" s="120">
        <v>0</v>
      </c>
      <c r="L59" s="121">
        <f t="shared" si="6"/>
        <v>-1</v>
      </c>
      <c r="M59" s="120">
        <v>0</v>
      </c>
      <c r="N59" s="121" t="str">
        <f t="shared" si="7"/>
        <v>-</v>
      </c>
    </row>
    <row r="60" spans="1:15" x14ac:dyDescent="0.25">
      <c r="A60" s="1">
        <v>8</v>
      </c>
      <c r="B60" s="119" t="s">
        <v>88</v>
      </c>
      <c r="C60" s="120">
        <v>25709</v>
      </c>
      <c r="D60" s="121">
        <v>-0.69388945776677069</v>
      </c>
      <c r="E60" s="120">
        <v>31673</v>
      </c>
      <c r="F60" s="121">
        <f t="shared" si="5"/>
        <v>0.2319810183204325</v>
      </c>
      <c r="G60" s="120">
        <v>0</v>
      </c>
      <c r="H60" s="121">
        <f t="shared" si="5"/>
        <v>-1</v>
      </c>
      <c r="I60" s="120">
        <v>64414</v>
      </c>
      <c r="J60" s="121" t="str">
        <f t="shared" si="5"/>
        <v>-</v>
      </c>
      <c r="K60" s="120">
        <v>0</v>
      </c>
      <c r="L60" s="121">
        <f t="shared" si="6"/>
        <v>-1</v>
      </c>
      <c r="M60" s="120">
        <v>0</v>
      </c>
      <c r="N60" s="121" t="str">
        <f t="shared" si="7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>
        <v>-1</v>
      </c>
      <c r="E61" s="120">
        <v>39763</v>
      </c>
      <c r="F61" s="121" t="str">
        <f t="shared" si="5"/>
        <v>-</v>
      </c>
      <c r="G61" s="120">
        <v>0</v>
      </c>
      <c r="H61" s="121">
        <f t="shared" si="5"/>
        <v>-1</v>
      </c>
      <c r="I61" s="120">
        <v>63598</v>
      </c>
      <c r="J61" s="121" t="str">
        <f t="shared" si="5"/>
        <v>-</v>
      </c>
      <c r="K61" s="120">
        <v>0</v>
      </c>
      <c r="L61" s="121">
        <f t="shared" si="6"/>
        <v>-1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0</v>
      </c>
      <c r="D62" s="121">
        <v>-1</v>
      </c>
      <c r="E62" s="120">
        <v>60215</v>
      </c>
      <c r="F62" s="121" t="str">
        <f t="shared" si="5"/>
        <v>-</v>
      </c>
      <c r="G62" s="120">
        <v>0</v>
      </c>
      <c r="H62" s="121">
        <f t="shared" si="5"/>
        <v>-1</v>
      </c>
      <c r="I62" s="120">
        <v>97611</v>
      </c>
      <c r="J62" s="121" t="str">
        <f t="shared" si="5"/>
        <v>-</v>
      </c>
      <c r="K62" s="120">
        <v>0</v>
      </c>
      <c r="L62" s="121">
        <f t="shared" si="6"/>
        <v>-1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13916</v>
      </c>
      <c r="D63" s="121">
        <v>-0.75287682909504194</v>
      </c>
      <c r="E63" s="120">
        <v>0</v>
      </c>
      <c r="F63" s="121">
        <f t="shared" si="5"/>
        <v>-1</v>
      </c>
      <c r="G63" s="120">
        <v>0</v>
      </c>
      <c r="H63" s="121" t="str">
        <f t="shared" si="5"/>
        <v>-</v>
      </c>
      <c r="I63" s="120">
        <v>65764</v>
      </c>
      <c r="J63" s="121" t="str">
        <f t="shared" si="5"/>
        <v>-</v>
      </c>
      <c r="K63" s="120">
        <v>0</v>
      </c>
      <c r="L63" s="121">
        <f t="shared" si="6"/>
        <v>-1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61275</v>
      </c>
      <c r="D64" s="121">
        <v>5.3070273428772685E-2</v>
      </c>
      <c r="E64" s="120">
        <v>0</v>
      </c>
      <c r="F64" s="121">
        <f t="shared" si="5"/>
        <v>-1</v>
      </c>
      <c r="G64" s="120">
        <v>0</v>
      </c>
      <c r="H64" s="121" t="str">
        <f t="shared" si="5"/>
        <v>-</v>
      </c>
      <c r="I64" s="120">
        <v>57860</v>
      </c>
      <c r="J64" s="121" t="str">
        <f t="shared" si="5"/>
        <v>-</v>
      </c>
      <c r="K64" s="120">
        <v>0</v>
      </c>
      <c r="L64" s="121">
        <f t="shared" si="6"/>
        <v>-1</v>
      </c>
      <c r="M64" s="120"/>
      <c r="N64" s="121"/>
    </row>
    <row r="65" spans="1:15" ht="15.75" x14ac:dyDescent="0.25">
      <c r="B65" s="122" t="s">
        <v>33</v>
      </c>
      <c r="C65" s="123">
        <v>0</v>
      </c>
      <c r="D65" s="124">
        <v>-1</v>
      </c>
      <c r="E65" s="123">
        <v>0</v>
      </c>
      <c r="F65" s="124" t="str">
        <f t="shared" si="5"/>
        <v>-</v>
      </c>
      <c r="G65" s="123">
        <v>0</v>
      </c>
      <c r="H65" s="124" t="str">
        <f t="shared" si="5"/>
        <v>-</v>
      </c>
      <c r="I65" s="123">
        <v>0</v>
      </c>
      <c r="J65" s="124" t="str">
        <f t="shared" si="5"/>
        <v>-</v>
      </c>
      <c r="K65" s="123">
        <v>0</v>
      </c>
      <c r="L65" s="124" t="str">
        <f t="shared" si="6"/>
        <v>-</v>
      </c>
      <c r="M65" s="123">
        <v>0</v>
      </c>
      <c r="N65" s="124" t="s">
        <v>237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6633</v>
      </c>
      <c r="D75" s="121">
        <v>-0.18563535911602214</v>
      </c>
      <c r="E75" s="120">
        <v>0</v>
      </c>
      <c r="F75" s="121">
        <f t="shared" ref="F75:J87" si="8">IFERROR(E75/C75-1,"-")</f>
        <v>-1</v>
      </c>
      <c r="G75" s="120">
        <v>0</v>
      </c>
      <c r="H75" s="121" t="str">
        <f t="shared" si="8"/>
        <v>-</v>
      </c>
      <c r="I75" s="120">
        <v>0</v>
      </c>
      <c r="J75" s="121" t="str">
        <f t="shared" si="8"/>
        <v>-</v>
      </c>
      <c r="K75" s="120">
        <v>0</v>
      </c>
      <c r="L75" s="121" t="str">
        <f t="shared" ref="L75:L87" si="9">IFERROR(K75/I75-1,"-")</f>
        <v>-</v>
      </c>
      <c r="M75" s="120">
        <v>0</v>
      </c>
      <c r="N75" s="121" t="str">
        <f t="shared" ref="N75:N84" si="10">IFERROR(M75/K75-1,"-")</f>
        <v>-</v>
      </c>
    </row>
    <row r="76" spans="1:15" x14ac:dyDescent="0.25">
      <c r="A76" s="1">
        <v>2</v>
      </c>
      <c r="B76" s="119" t="s">
        <v>76</v>
      </c>
      <c r="C76" s="120">
        <v>6152</v>
      </c>
      <c r="D76" s="121">
        <v>-0.19718126060289709</v>
      </c>
      <c r="E76" s="120">
        <v>0</v>
      </c>
      <c r="F76" s="121">
        <f t="shared" si="8"/>
        <v>-1</v>
      </c>
      <c r="G76" s="120">
        <v>0</v>
      </c>
      <c r="H76" s="121" t="str">
        <f t="shared" si="8"/>
        <v>-</v>
      </c>
      <c r="I76" s="120">
        <v>0</v>
      </c>
      <c r="J76" s="121" t="str">
        <f t="shared" si="8"/>
        <v>-</v>
      </c>
      <c r="K76" s="120">
        <v>0</v>
      </c>
      <c r="L76" s="121" t="str">
        <f t="shared" si="9"/>
        <v>-</v>
      </c>
      <c r="M76" s="120">
        <v>0</v>
      </c>
      <c r="N76" s="121" t="str">
        <f t="shared" si="10"/>
        <v>-</v>
      </c>
    </row>
    <row r="77" spans="1:15" x14ac:dyDescent="0.25">
      <c r="A77" s="1">
        <v>3</v>
      </c>
      <c r="B77" s="119" t="s">
        <v>78</v>
      </c>
      <c r="C77" s="120">
        <v>2876</v>
      </c>
      <c r="D77" s="121">
        <v>-0.63677696387976757</v>
      </c>
      <c r="E77" s="120">
        <v>0</v>
      </c>
      <c r="F77" s="121">
        <f t="shared" si="8"/>
        <v>-1</v>
      </c>
      <c r="G77" s="120">
        <v>0</v>
      </c>
      <c r="H77" s="121" t="str">
        <f t="shared" si="8"/>
        <v>-</v>
      </c>
      <c r="I77" s="120">
        <v>0</v>
      </c>
      <c r="J77" s="121" t="str">
        <f t="shared" si="8"/>
        <v>-</v>
      </c>
      <c r="K77" s="120">
        <v>0</v>
      </c>
      <c r="L77" s="121" t="str">
        <f t="shared" si="9"/>
        <v>-</v>
      </c>
      <c r="M77" s="120">
        <v>0</v>
      </c>
      <c r="N77" s="121" t="str">
        <f t="shared" si="1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0</v>
      </c>
      <c r="F78" s="121" t="str">
        <f t="shared" si="8"/>
        <v>-</v>
      </c>
      <c r="G78" s="120">
        <v>0</v>
      </c>
      <c r="H78" s="121" t="str">
        <f t="shared" si="8"/>
        <v>-</v>
      </c>
      <c r="I78" s="120">
        <v>0</v>
      </c>
      <c r="J78" s="121" t="str">
        <f t="shared" si="8"/>
        <v>-</v>
      </c>
      <c r="K78" s="120">
        <v>0</v>
      </c>
      <c r="L78" s="121" t="str">
        <f t="shared" si="9"/>
        <v>-</v>
      </c>
      <c r="M78" s="120">
        <v>0</v>
      </c>
      <c r="N78" s="121" t="str">
        <f t="shared" si="1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0</v>
      </c>
      <c r="F79" s="121" t="str">
        <f t="shared" si="8"/>
        <v>-</v>
      </c>
      <c r="G79" s="120">
        <v>0</v>
      </c>
      <c r="H79" s="121" t="str">
        <f t="shared" si="8"/>
        <v>-</v>
      </c>
      <c r="I79" s="120">
        <v>0</v>
      </c>
      <c r="J79" s="121" t="str">
        <f t="shared" si="8"/>
        <v>-</v>
      </c>
      <c r="K79" s="120">
        <v>0</v>
      </c>
      <c r="L79" s="121" t="str">
        <f t="shared" si="9"/>
        <v>-</v>
      </c>
      <c r="M79" s="120">
        <v>0</v>
      </c>
      <c r="N79" s="121" t="str">
        <f t="shared" si="1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0</v>
      </c>
      <c r="F80" s="121" t="str">
        <f t="shared" si="8"/>
        <v>-</v>
      </c>
      <c r="G80" s="120">
        <v>0</v>
      </c>
      <c r="H80" s="121" t="str">
        <f t="shared" si="8"/>
        <v>-</v>
      </c>
      <c r="I80" s="120">
        <v>0</v>
      </c>
      <c r="J80" s="121" t="str">
        <f t="shared" si="8"/>
        <v>-</v>
      </c>
      <c r="K80" s="120">
        <v>0</v>
      </c>
      <c r="L80" s="121" t="str">
        <f t="shared" si="9"/>
        <v>-</v>
      </c>
      <c r="M80" s="120">
        <v>0</v>
      </c>
      <c r="N80" s="121" t="str">
        <f t="shared" si="1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0</v>
      </c>
      <c r="F81" s="121" t="str">
        <f t="shared" si="8"/>
        <v>-</v>
      </c>
      <c r="G81" s="120">
        <v>0</v>
      </c>
      <c r="H81" s="121" t="str">
        <f t="shared" si="8"/>
        <v>-</v>
      </c>
      <c r="I81" s="120">
        <v>0</v>
      </c>
      <c r="J81" s="121" t="str">
        <f t="shared" si="8"/>
        <v>-</v>
      </c>
      <c r="K81" s="120">
        <v>0</v>
      </c>
      <c r="L81" s="121" t="str">
        <f t="shared" si="9"/>
        <v>-</v>
      </c>
      <c r="M81" s="120">
        <v>0</v>
      </c>
      <c r="N81" s="121" t="str">
        <f t="shared" si="10"/>
        <v>-</v>
      </c>
    </row>
    <row r="82" spans="1:15" x14ac:dyDescent="0.25">
      <c r="A82" s="1">
        <v>8</v>
      </c>
      <c r="B82" s="119" t="s">
        <v>88</v>
      </c>
      <c r="C82" s="120">
        <v>0</v>
      </c>
      <c r="D82" s="121">
        <v>-1</v>
      </c>
      <c r="E82" s="120">
        <v>0</v>
      </c>
      <c r="F82" s="121" t="str">
        <f t="shared" si="8"/>
        <v>-</v>
      </c>
      <c r="G82" s="120">
        <v>0</v>
      </c>
      <c r="H82" s="121" t="str">
        <f t="shared" si="8"/>
        <v>-</v>
      </c>
      <c r="I82" s="120">
        <v>0</v>
      </c>
      <c r="J82" s="121" t="str">
        <f t="shared" si="8"/>
        <v>-</v>
      </c>
      <c r="K82" s="120">
        <v>0</v>
      </c>
      <c r="L82" s="121" t="str">
        <f t="shared" si="9"/>
        <v>-</v>
      </c>
      <c r="M82" s="120">
        <v>0</v>
      </c>
      <c r="N82" s="121" t="str">
        <f t="shared" si="10"/>
        <v>-</v>
      </c>
    </row>
    <row r="83" spans="1:15" x14ac:dyDescent="0.25">
      <c r="A83" s="1">
        <v>9</v>
      </c>
      <c r="B83" s="119" t="s">
        <v>90</v>
      </c>
      <c r="C83" s="120">
        <v>0</v>
      </c>
      <c r="D83" s="121">
        <v>-1</v>
      </c>
      <c r="E83" s="120">
        <v>0</v>
      </c>
      <c r="F83" s="121" t="str">
        <f t="shared" si="8"/>
        <v>-</v>
      </c>
      <c r="G83" s="120">
        <v>0</v>
      </c>
      <c r="H83" s="121" t="str">
        <f t="shared" si="8"/>
        <v>-</v>
      </c>
      <c r="I83" s="120">
        <v>0</v>
      </c>
      <c r="J83" s="121" t="str">
        <f t="shared" si="8"/>
        <v>-</v>
      </c>
      <c r="K83" s="120">
        <v>0</v>
      </c>
      <c r="L83" s="121" t="str">
        <f t="shared" si="9"/>
        <v>-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0</v>
      </c>
      <c r="D84" s="121">
        <v>-1</v>
      </c>
      <c r="E84" s="120">
        <v>0</v>
      </c>
      <c r="F84" s="121" t="str">
        <f t="shared" si="8"/>
        <v>-</v>
      </c>
      <c r="G84" s="120">
        <v>0</v>
      </c>
      <c r="H84" s="121" t="str">
        <f t="shared" si="8"/>
        <v>-</v>
      </c>
      <c r="I84" s="120">
        <v>0</v>
      </c>
      <c r="J84" s="121" t="str">
        <f t="shared" si="8"/>
        <v>-</v>
      </c>
      <c r="K84" s="120">
        <v>0</v>
      </c>
      <c r="L84" s="121" t="str">
        <f t="shared" si="9"/>
        <v>-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0</v>
      </c>
      <c r="D85" s="121">
        <v>-1</v>
      </c>
      <c r="E85" s="120">
        <v>0</v>
      </c>
      <c r="F85" s="121" t="str">
        <f t="shared" si="8"/>
        <v>-</v>
      </c>
      <c r="G85" s="120">
        <v>0</v>
      </c>
      <c r="H85" s="121" t="str">
        <f t="shared" si="8"/>
        <v>-</v>
      </c>
      <c r="I85" s="120">
        <v>0</v>
      </c>
      <c r="J85" s="121" t="str">
        <f t="shared" si="8"/>
        <v>-</v>
      </c>
      <c r="K85" s="120">
        <v>0</v>
      </c>
      <c r="L85" s="121" t="str">
        <f t="shared" si="9"/>
        <v>-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0</v>
      </c>
      <c r="D86" s="121">
        <v>-1</v>
      </c>
      <c r="E86" s="120">
        <v>0</v>
      </c>
      <c r="F86" s="121" t="str">
        <f t="shared" si="8"/>
        <v>-</v>
      </c>
      <c r="G86" s="120">
        <v>0</v>
      </c>
      <c r="H86" s="121" t="str">
        <f t="shared" si="8"/>
        <v>-</v>
      </c>
      <c r="I86" s="120">
        <v>8171</v>
      </c>
      <c r="J86" s="121" t="str">
        <f t="shared" si="8"/>
        <v>-</v>
      </c>
      <c r="K86" s="120">
        <v>0</v>
      </c>
      <c r="L86" s="121">
        <f t="shared" si="9"/>
        <v>-1</v>
      </c>
      <c r="M86" s="120"/>
      <c r="N86" s="121"/>
    </row>
    <row r="87" spans="1:15" ht="15.75" x14ac:dyDescent="0.25">
      <c r="B87" s="122" t="s">
        <v>33</v>
      </c>
      <c r="C87" s="123">
        <v>0</v>
      </c>
      <c r="D87" s="124">
        <v>-1</v>
      </c>
      <c r="E87" s="123">
        <v>0</v>
      </c>
      <c r="F87" s="124" t="str">
        <f t="shared" si="8"/>
        <v>-</v>
      </c>
      <c r="G87" s="123">
        <v>0</v>
      </c>
      <c r="H87" s="124" t="str">
        <f t="shared" si="8"/>
        <v>-</v>
      </c>
      <c r="I87" s="123">
        <v>0</v>
      </c>
      <c r="J87" s="124" t="str">
        <f t="shared" si="8"/>
        <v>-</v>
      </c>
      <c r="K87" s="123">
        <v>0</v>
      </c>
      <c r="L87" s="124" t="str">
        <f t="shared" si="9"/>
        <v>-</v>
      </c>
      <c r="M87" s="123">
        <v>0</v>
      </c>
      <c r="N87" s="124" t="s">
        <v>237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 t="s">
        <v>237</v>
      </c>
      <c r="D97" s="121" t="s">
        <v>237</v>
      </c>
      <c r="E97" s="120" t="s">
        <v>237</v>
      </c>
      <c r="F97" s="121" t="str">
        <f t="shared" ref="F97:J109" si="11">IFERROR(E97/C97-1,"-")</f>
        <v>-</v>
      </c>
      <c r="G97" s="120" t="s">
        <v>237</v>
      </c>
      <c r="H97" s="121" t="str">
        <f t="shared" si="11"/>
        <v>-</v>
      </c>
      <c r="I97" s="120" t="s">
        <v>237</v>
      </c>
      <c r="J97" s="121" t="str">
        <f t="shared" si="11"/>
        <v>-</v>
      </c>
      <c r="K97" s="120" t="s">
        <v>237</v>
      </c>
      <c r="L97" s="121" t="str">
        <f t="shared" ref="L97:L109" si="12">IFERROR(K97/I97-1,"-")</f>
        <v>-</v>
      </c>
      <c r="M97" s="120" t="s">
        <v>237</v>
      </c>
      <c r="N97" s="121" t="str">
        <f t="shared" ref="N97:N106" si="13">IFERROR(M97/K97-1,"-")</f>
        <v>-</v>
      </c>
    </row>
    <row r="98" spans="2:14" x14ac:dyDescent="0.25">
      <c r="B98" s="119" t="s">
        <v>76</v>
      </c>
      <c r="C98" s="120" t="s">
        <v>237</v>
      </c>
      <c r="D98" s="121" t="s">
        <v>237</v>
      </c>
      <c r="E98" s="120" t="s">
        <v>237</v>
      </c>
      <c r="F98" s="121" t="str">
        <f t="shared" si="11"/>
        <v>-</v>
      </c>
      <c r="G98" s="120" t="s">
        <v>237</v>
      </c>
      <c r="H98" s="121" t="str">
        <f t="shared" si="11"/>
        <v>-</v>
      </c>
      <c r="I98" s="120" t="s">
        <v>237</v>
      </c>
      <c r="J98" s="121" t="str">
        <f t="shared" si="11"/>
        <v>-</v>
      </c>
      <c r="K98" s="120" t="s">
        <v>237</v>
      </c>
      <c r="L98" s="121" t="str">
        <f t="shared" si="12"/>
        <v>-</v>
      </c>
      <c r="M98" s="120" t="s">
        <v>237</v>
      </c>
      <c r="N98" s="121" t="str">
        <f t="shared" si="13"/>
        <v>-</v>
      </c>
    </row>
    <row r="99" spans="2:14" x14ac:dyDescent="0.25">
      <c r="B99" s="119" t="s">
        <v>78</v>
      </c>
      <c r="C99" s="120" t="s">
        <v>237</v>
      </c>
      <c r="D99" s="121" t="s">
        <v>237</v>
      </c>
      <c r="E99" s="120" t="s">
        <v>237</v>
      </c>
      <c r="F99" s="121" t="str">
        <f t="shared" si="11"/>
        <v>-</v>
      </c>
      <c r="G99" s="120" t="s">
        <v>237</v>
      </c>
      <c r="H99" s="121" t="str">
        <f t="shared" si="11"/>
        <v>-</v>
      </c>
      <c r="I99" s="120" t="s">
        <v>237</v>
      </c>
      <c r="J99" s="121" t="str">
        <f t="shared" si="11"/>
        <v>-</v>
      </c>
      <c r="K99" s="120" t="s">
        <v>237</v>
      </c>
      <c r="L99" s="121" t="str">
        <f t="shared" si="12"/>
        <v>-</v>
      </c>
      <c r="M99" s="120" t="s">
        <v>237</v>
      </c>
      <c r="N99" s="121" t="str">
        <f t="shared" si="13"/>
        <v>-</v>
      </c>
    </row>
    <row r="100" spans="2:14" x14ac:dyDescent="0.25">
      <c r="B100" s="119" t="s">
        <v>80</v>
      </c>
      <c r="C100" s="120" t="s">
        <v>237</v>
      </c>
      <c r="D100" s="121" t="s">
        <v>237</v>
      </c>
      <c r="E100" s="120" t="s">
        <v>237</v>
      </c>
      <c r="F100" s="121" t="str">
        <f t="shared" si="11"/>
        <v>-</v>
      </c>
      <c r="G100" s="120" t="s">
        <v>237</v>
      </c>
      <c r="H100" s="121" t="str">
        <f t="shared" si="11"/>
        <v>-</v>
      </c>
      <c r="I100" s="120" t="s">
        <v>237</v>
      </c>
      <c r="J100" s="121" t="str">
        <f t="shared" si="11"/>
        <v>-</v>
      </c>
      <c r="K100" s="120" t="s">
        <v>237</v>
      </c>
      <c r="L100" s="121" t="str">
        <f t="shared" si="12"/>
        <v>-</v>
      </c>
      <c r="M100" s="120" t="s">
        <v>237</v>
      </c>
      <c r="N100" s="121" t="str">
        <f t="shared" si="13"/>
        <v>-</v>
      </c>
    </row>
    <row r="101" spans="2:14" x14ac:dyDescent="0.25">
      <c r="B101" s="119" t="s">
        <v>82</v>
      </c>
      <c r="C101" s="120" t="s">
        <v>237</v>
      </c>
      <c r="D101" s="121" t="s">
        <v>237</v>
      </c>
      <c r="E101" s="120" t="s">
        <v>237</v>
      </c>
      <c r="F101" s="121" t="str">
        <f t="shared" si="11"/>
        <v>-</v>
      </c>
      <c r="G101" s="120" t="s">
        <v>237</v>
      </c>
      <c r="H101" s="121" t="str">
        <f t="shared" si="11"/>
        <v>-</v>
      </c>
      <c r="I101" s="120" t="s">
        <v>237</v>
      </c>
      <c r="J101" s="121" t="str">
        <f t="shared" si="11"/>
        <v>-</v>
      </c>
      <c r="K101" s="120" t="s">
        <v>237</v>
      </c>
      <c r="L101" s="121" t="str">
        <f t="shared" si="12"/>
        <v>-</v>
      </c>
      <c r="M101" s="120" t="s">
        <v>237</v>
      </c>
      <c r="N101" s="121" t="str">
        <f t="shared" si="13"/>
        <v>-</v>
      </c>
    </row>
    <row r="102" spans="2:14" x14ac:dyDescent="0.25">
      <c r="B102" s="119" t="s">
        <v>84</v>
      </c>
      <c r="C102" s="120" t="s">
        <v>237</v>
      </c>
      <c r="D102" s="121" t="s">
        <v>237</v>
      </c>
      <c r="E102" s="120" t="s">
        <v>237</v>
      </c>
      <c r="F102" s="121" t="str">
        <f t="shared" si="11"/>
        <v>-</v>
      </c>
      <c r="G102" s="120" t="s">
        <v>237</v>
      </c>
      <c r="H102" s="121" t="str">
        <f t="shared" si="11"/>
        <v>-</v>
      </c>
      <c r="I102" s="120" t="s">
        <v>237</v>
      </c>
      <c r="J102" s="121" t="str">
        <f t="shared" si="11"/>
        <v>-</v>
      </c>
      <c r="K102" s="120" t="s">
        <v>237</v>
      </c>
      <c r="L102" s="121" t="str">
        <f t="shared" si="12"/>
        <v>-</v>
      </c>
      <c r="M102" s="120" t="s">
        <v>237</v>
      </c>
      <c r="N102" s="121" t="str">
        <f t="shared" si="13"/>
        <v>-</v>
      </c>
    </row>
    <row r="103" spans="2:14" x14ac:dyDescent="0.25">
      <c r="B103" s="119" t="s">
        <v>86</v>
      </c>
      <c r="C103" s="120" t="s">
        <v>237</v>
      </c>
      <c r="D103" s="121" t="s">
        <v>237</v>
      </c>
      <c r="E103" s="120" t="s">
        <v>237</v>
      </c>
      <c r="F103" s="121" t="str">
        <f t="shared" si="11"/>
        <v>-</v>
      </c>
      <c r="G103" s="120" t="s">
        <v>237</v>
      </c>
      <c r="H103" s="121" t="str">
        <f t="shared" si="11"/>
        <v>-</v>
      </c>
      <c r="I103" s="120" t="s">
        <v>237</v>
      </c>
      <c r="J103" s="121" t="str">
        <f t="shared" si="11"/>
        <v>-</v>
      </c>
      <c r="K103" s="120" t="s">
        <v>237</v>
      </c>
      <c r="L103" s="121" t="str">
        <f t="shared" si="12"/>
        <v>-</v>
      </c>
      <c r="M103" s="120" t="s">
        <v>237</v>
      </c>
      <c r="N103" s="121" t="str">
        <f t="shared" si="13"/>
        <v>-</v>
      </c>
    </row>
    <row r="104" spans="2:14" x14ac:dyDescent="0.25">
      <c r="B104" s="119" t="s">
        <v>88</v>
      </c>
      <c r="C104" s="120" t="s">
        <v>237</v>
      </c>
      <c r="D104" s="121" t="s">
        <v>237</v>
      </c>
      <c r="E104" s="120" t="s">
        <v>237</v>
      </c>
      <c r="F104" s="121" t="str">
        <f t="shared" si="11"/>
        <v>-</v>
      </c>
      <c r="G104" s="120" t="s">
        <v>237</v>
      </c>
      <c r="H104" s="121" t="str">
        <f t="shared" si="11"/>
        <v>-</v>
      </c>
      <c r="I104" s="120" t="s">
        <v>237</v>
      </c>
      <c r="J104" s="121" t="str">
        <f t="shared" si="11"/>
        <v>-</v>
      </c>
      <c r="K104" s="120" t="s">
        <v>237</v>
      </c>
      <c r="L104" s="121" t="str">
        <f t="shared" si="12"/>
        <v>-</v>
      </c>
      <c r="M104" s="120" t="s">
        <v>237</v>
      </c>
      <c r="N104" s="121" t="str">
        <f t="shared" si="13"/>
        <v>-</v>
      </c>
    </row>
    <row r="105" spans="2:14" x14ac:dyDescent="0.25">
      <c r="B105" s="119" t="s">
        <v>90</v>
      </c>
      <c r="C105" s="120" t="s">
        <v>237</v>
      </c>
      <c r="D105" s="121" t="s">
        <v>237</v>
      </c>
      <c r="E105" s="120" t="s">
        <v>237</v>
      </c>
      <c r="F105" s="121" t="str">
        <f t="shared" si="11"/>
        <v>-</v>
      </c>
      <c r="G105" s="120" t="s">
        <v>237</v>
      </c>
      <c r="H105" s="121" t="str">
        <f t="shared" si="11"/>
        <v>-</v>
      </c>
      <c r="I105" s="120" t="s">
        <v>237</v>
      </c>
      <c r="J105" s="121" t="str">
        <f t="shared" si="11"/>
        <v>-</v>
      </c>
      <c r="K105" s="120" t="s">
        <v>237</v>
      </c>
      <c r="L105" s="121" t="str">
        <f t="shared" si="12"/>
        <v>-</v>
      </c>
      <c r="M105" s="120"/>
      <c r="N105" s="121"/>
    </row>
    <row r="106" spans="2:14" x14ac:dyDescent="0.25">
      <c r="B106" s="119" t="s">
        <v>92</v>
      </c>
      <c r="C106" s="120" t="s">
        <v>237</v>
      </c>
      <c r="D106" s="121" t="s">
        <v>237</v>
      </c>
      <c r="E106" s="120" t="s">
        <v>237</v>
      </c>
      <c r="F106" s="121" t="str">
        <f t="shared" si="11"/>
        <v>-</v>
      </c>
      <c r="G106" s="120" t="s">
        <v>237</v>
      </c>
      <c r="H106" s="121" t="str">
        <f t="shared" si="11"/>
        <v>-</v>
      </c>
      <c r="I106" s="120" t="s">
        <v>237</v>
      </c>
      <c r="J106" s="121" t="str">
        <f t="shared" si="11"/>
        <v>-</v>
      </c>
      <c r="K106" s="120" t="s">
        <v>237</v>
      </c>
      <c r="L106" s="121" t="str">
        <f t="shared" si="12"/>
        <v>-</v>
      </c>
      <c r="M106" s="120"/>
      <c r="N106" s="121"/>
    </row>
    <row r="107" spans="2:14" x14ac:dyDescent="0.25">
      <c r="B107" s="119" t="s">
        <v>94</v>
      </c>
      <c r="C107" s="120" t="s">
        <v>237</v>
      </c>
      <c r="D107" s="121" t="s">
        <v>237</v>
      </c>
      <c r="E107" s="120" t="s">
        <v>237</v>
      </c>
      <c r="F107" s="121" t="str">
        <f t="shared" si="11"/>
        <v>-</v>
      </c>
      <c r="G107" s="120" t="s">
        <v>237</v>
      </c>
      <c r="H107" s="121" t="str">
        <f t="shared" si="11"/>
        <v>-</v>
      </c>
      <c r="I107" s="120" t="s">
        <v>237</v>
      </c>
      <c r="J107" s="121" t="str">
        <f t="shared" si="11"/>
        <v>-</v>
      </c>
      <c r="K107" s="120" t="s">
        <v>237</v>
      </c>
      <c r="L107" s="121" t="str">
        <f t="shared" si="12"/>
        <v>-</v>
      </c>
      <c r="M107" s="120"/>
      <c r="N107" s="121"/>
    </row>
    <row r="108" spans="2:14" x14ac:dyDescent="0.25">
      <c r="B108" s="119" t="s">
        <v>96</v>
      </c>
      <c r="C108" s="120" t="s">
        <v>237</v>
      </c>
      <c r="D108" s="121" t="s">
        <v>237</v>
      </c>
      <c r="E108" s="120" t="s">
        <v>237</v>
      </c>
      <c r="F108" s="121" t="str">
        <f t="shared" si="11"/>
        <v>-</v>
      </c>
      <c r="G108" s="120" t="s">
        <v>237</v>
      </c>
      <c r="H108" s="121" t="str">
        <f t="shared" si="11"/>
        <v>-</v>
      </c>
      <c r="I108" s="120" t="s">
        <v>237</v>
      </c>
      <c r="J108" s="121" t="str">
        <f t="shared" si="11"/>
        <v>-</v>
      </c>
      <c r="K108" s="120" t="s">
        <v>237</v>
      </c>
      <c r="L108" s="121" t="str">
        <f t="shared" si="12"/>
        <v>-</v>
      </c>
      <c r="M108" s="120"/>
      <c r="N108" s="121"/>
    </row>
    <row r="109" spans="2:14" ht="15.75" x14ac:dyDescent="0.25">
      <c r="B109" s="122" t="s">
        <v>33</v>
      </c>
      <c r="C109" s="123" t="s">
        <v>237</v>
      </c>
      <c r="D109" s="124" t="s">
        <v>237</v>
      </c>
      <c r="E109" s="123" t="s">
        <v>237</v>
      </c>
      <c r="F109" s="124" t="str">
        <f t="shared" si="11"/>
        <v>-</v>
      </c>
      <c r="G109" s="123" t="s">
        <v>237</v>
      </c>
      <c r="H109" s="124" t="str">
        <f t="shared" si="11"/>
        <v>-</v>
      </c>
      <c r="I109" s="123" t="s">
        <v>237</v>
      </c>
      <c r="J109" s="124" t="str">
        <f t="shared" si="11"/>
        <v>-</v>
      </c>
      <c r="K109" s="123" t="s">
        <v>237</v>
      </c>
      <c r="L109" s="124" t="str">
        <f t="shared" si="12"/>
        <v>-</v>
      </c>
      <c r="M109" s="123" t="s">
        <v>237</v>
      </c>
      <c r="N109" s="124" t="s">
        <v>237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CD929-9017-40E7-B397-D4C265030AFB}">
  <sheetPr>
    <tabColor rgb="FFF29140"/>
    <pageSetUpPr fitToPage="1"/>
  </sheetPr>
  <dimension ref="A1:N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267</v>
      </c>
      <c r="D6" s="174" t="s">
        <v>232</v>
      </c>
      <c r="E6" s="174" t="s">
        <v>233</v>
      </c>
      <c r="F6" s="174" t="s">
        <v>234</v>
      </c>
      <c r="G6" s="174" t="s">
        <v>235</v>
      </c>
      <c r="H6" s="174" t="s">
        <v>236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773208</v>
      </c>
      <c r="D8" s="178">
        <v>1779812</v>
      </c>
      <c r="E8" s="178">
        <v>3120334</v>
      </c>
      <c r="F8" s="178">
        <v>3219468</v>
      </c>
      <c r="G8" s="178">
        <v>3413127</v>
      </c>
      <c r="H8" s="178">
        <v>3262336</v>
      </c>
      <c r="I8" s="179">
        <f>IFERROR(H8/G8-1,"-")</f>
        <v>-4.417972141089388E-2</v>
      </c>
      <c r="J8" s="178">
        <f>H8-G8</f>
        <v>-150791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343536</v>
      </c>
      <c r="D9" s="162">
        <v>559029</v>
      </c>
      <c r="E9" s="162">
        <v>565183</v>
      </c>
      <c r="F9" s="162">
        <v>588729</v>
      </c>
      <c r="G9" s="162">
        <v>582086</v>
      </c>
      <c r="H9" s="162">
        <v>583113</v>
      </c>
      <c r="I9" s="163">
        <f>IFERROR(H9/G9-1,"-")</f>
        <v>1.7643441003563076E-3</v>
      </c>
      <c r="J9" s="162">
        <f t="shared" ref="J9:J19" si="0">H9-G9</f>
        <v>1027</v>
      </c>
      <c r="K9" s="163">
        <f>H9/H$8</f>
        <v>0.1787409390081218</v>
      </c>
      <c r="L9" s="81"/>
    </row>
    <row r="10" spans="1:12" x14ac:dyDescent="0.25">
      <c r="A10" s="164" t="s">
        <v>106</v>
      </c>
      <c r="B10" s="165" t="s">
        <v>106</v>
      </c>
      <c r="C10" s="166">
        <v>126451</v>
      </c>
      <c r="D10" s="166">
        <v>169403</v>
      </c>
      <c r="E10" s="166">
        <v>167122</v>
      </c>
      <c r="F10" s="166">
        <v>168986</v>
      </c>
      <c r="G10" s="166">
        <v>180507</v>
      </c>
      <c r="H10" s="166">
        <v>172692</v>
      </c>
      <c r="I10" s="167">
        <f>IFERROR(H10/G10-1,"-")</f>
        <v>-4.3294719872359555E-2</v>
      </c>
      <c r="J10" s="166">
        <f t="shared" si="0"/>
        <v>-7815</v>
      </c>
      <c r="K10" s="167">
        <f>H10/H$8</f>
        <v>5.2935074743987127E-2</v>
      </c>
      <c r="L10" s="81"/>
    </row>
    <row r="11" spans="1:12" x14ac:dyDescent="0.25">
      <c r="A11" s="164" t="s">
        <v>103</v>
      </c>
      <c r="B11" s="165" t="s">
        <v>103</v>
      </c>
      <c r="C11" s="166">
        <v>217085</v>
      </c>
      <c r="D11" s="166">
        <v>389626</v>
      </c>
      <c r="E11" s="166">
        <v>398061</v>
      </c>
      <c r="F11" s="166">
        <v>419743</v>
      </c>
      <c r="G11" s="166">
        <v>401579</v>
      </c>
      <c r="H11" s="166">
        <v>410421</v>
      </c>
      <c r="I11" s="167">
        <f>IFERROR(H11/G11-1,"-")</f>
        <v>2.2018083614929962E-2</v>
      </c>
      <c r="J11" s="166">
        <f t="shared" si="0"/>
        <v>8842</v>
      </c>
      <c r="K11" s="167">
        <f>H11/H$8</f>
        <v>0.12580586426413465</v>
      </c>
      <c r="L11" s="81"/>
    </row>
    <row r="12" spans="1:12" x14ac:dyDescent="0.25">
      <c r="A12" s="1"/>
      <c r="B12" s="161" t="s">
        <v>110</v>
      </c>
      <c r="C12" s="162">
        <v>429672</v>
      </c>
      <c r="D12" s="162">
        <v>1220783</v>
      </c>
      <c r="E12" s="162">
        <v>2555151</v>
      </c>
      <c r="F12" s="162">
        <v>2630739</v>
      </c>
      <c r="G12" s="162">
        <v>2831041</v>
      </c>
      <c r="H12" s="162">
        <v>2679223</v>
      </c>
      <c r="I12" s="163">
        <f>IFERROR(H12/G12-1,"-")</f>
        <v>-5.3626210288017728E-2</v>
      </c>
      <c r="J12" s="162">
        <f t="shared" si="0"/>
        <v>-151818</v>
      </c>
      <c r="K12" s="163">
        <f>H12/H$8</f>
        <v>0.82125906099187818</v>
      </c>
      <c r="L12" s="81"/>
    </row>
    <row r="13" spans="1:12" s="58" customFormat="1" x14ac:dyDescent="0.25">
      <c r="A13" s="164"/>
      <c r="B13" s="165" t="s">
        <v>113</v>
      </c>
      <c r="C13" s="166">
        <v>85753</v>
      </c>
      <c r="D13" s="166">
        <v>360702</v>
      </c>
      <c r="E13" s="166">
        <v>1344872</v>
      </c>
      <c r="F13" s="166">
        <v>1338126</v>
      </c>
      <c r="G13" s="166">
        <v>1472854</v>
      </c>
      <c r="H13" s="166">
        <v>1384601</v>
      </c>
      <c r="I13" s="167">
        <f t="shared" ref="I13:I20" si="1">IFERROR(H13/G13-1,"-")</f>
        <v>-5.9919720488249339E-2</v>
      </c>
      <c r="J13" s="166">
        <f t="shared" si="0"/>
        <v>-88253</v>
      </c>
      <c r="K13" s="167">
        <f t="shared" ref="K13:K20" si="2">H13/H$8</f>
        <v>0.42442010878094716</v>
      </c>
      <c r="L13" s="168"/>
    </row>
    <row r="14" spans="1:12" s="58" customFormat="1" x14ac:dyDescent="0.25">
      <c r="A14" s="164"/>
      <c r="B14" s="165" t="s">
        <v>116</v>
      </c>
      <c r="C14" s="166">
        <v>85698</v>
      </c>
      <c r="D14" s="166">
        <v>162669</v>
      </c>
      <c r="E14" s="166">
        <v>236713</v>
      </c>
      <c r="F14" s="166">
        <v>240134</v>
      </c>
      <c r="G14" s="166">
        <v>239736</v>
      </c>
      <c r="H14" s="166">
        <v>233104</v>
      </c>
      <c r="I14" s="167">
        <f t="shared" si="1"/>
        <v>-2.7663763473153802E-2</v>
      </c>
      <c r="J14" s="166">
        <f t="shared" si="0"/>
        <v>-6632</v>
      </c>
      <c r="K14" s="167">
        <f t="shared" si="2"/>
        <v>7.1453093734060502E-2</v>
      </c>
      <c r="L14" s="168"/>
    </row>
    <row r="15" spans="1:12" x14ac:dyDescent="0.25">
      <c r="A15" s="164"/>
      <c r="B15" s="165" t="s">
        <v>119</v>
      </c>
      <c r="C15" s="166">
        <v>40514</v>
      </c>
      <c r="D15" s="166">
        <v>120894</v>
      </c>
      <c r="E15" s="166">
        <v>143032</v>
      </c>
      <c r="F15" s="166">
        <v>165297</v>
      </c>
      <c r="G15" s="166">
        <v>174502</v>
      </c>
      <c r="H15" s="166">
        <v>181123</v>
      </c>
      <c r="I15" s="167">
        <f t="shared" si="1"/>
        <v>3.7942258541449281E-2</v>
      </c>
      <c r="J15" s="166">
        <f t="shared" si="0"/>
        <v>6621</v>
      </c>
      <c r="K15" s="167">
        <f t="shared" si="2"/>
        <v>5.5519419213716795E-2</v>
      </c>
      <c r="L15" s="81"/>
    </row>
    <row r="16" spans="1:12" x14ac:dyDescent="0.25">
      <c r="A16" s="164"/>
      <c r="B16" s="165" t="s">
        <v>126</v>
      </c>
      <c r="C16" s="166">
        <v>40533</v>
      </c>
      <c r="D16" s="166">
        <v>96472</v>
      </c>
      <c r="E16" s="166">
        <v>145474</v>
      </c>
      <c r="F16" s="166">
        <v>161643</v>
      </c>
      <c r="G16" s="166">
        <v>144801</v>
      </c>
      <c r="H16" s="166">
        <v>140641</v>
      </c>
      <c r="I16" s="167">
        <f t="shared" si="1"/>
        <v>-2.8729083362683983E-2</v>
      </c>
      <c r="J16" s="166">
        <f t="shared" si="0"/>
        <v>-4160</v>
      </c>
      <c r="K16" s="167">
        <f t="shared" si="2"/>
        <v>4.3110519578608703E-2</v>
      </c>
      <c r="L16" s="81"/>
    </row>
    <row r="17" spans="1:12" x14ac:dyDescent="0.25">
      <c r="A17" s="164"/>
      <c r="B17" s="165" t="s">
        <v>122</v>
      </c>
      <c r="C17" s="166">
        <v>41750</v>
      </c>
      <c r="D17" s="166">
        <v>86619</v>
      </c>
      <c r="E17" s="166">
        <v>82193</v>
      </c>
      <c r="F17" s="166">
        <v>95269</v>
      </c>
      <c r="G17" s="166">
        <v>97920</v>
      </c>
      <c r="H17" s="166">
        <v>82990</v>
      </c>
      <c r="I17" s="167">
        <f t="shared" si="1"/>
        <v>-0.15247140522875813</v>
      </c>
      <c r="J17" s="166">
        <f t="shared" si="0"/>
        <v>-14930</v>
      </c>
      <c r="K17" s="167">
        <f t="shared" si="2"/>
        <v>2.5438826656726959E-2</v>
      </c>
      <c r="L17" s="81"/>
    </row>
    <row r="18" spans="1:12" x14ac:dyDescent="0.25">
      <c r="A18" s="164"/>
      <c r="B18" s="165" t="s">
        <v>131</v>
      </c>
      <c r="C18" s="166">
        <v>178</v>
      </c>
      <c r="D18" s="166">
        <v>7666</v>
      </c>
      <c r="E18" s="166">
        <v>13290</v>
      </c>
      <c r="F18" s="166">
        <v>9391</v>
      </c>
      <c r="G18" s="166">
        <v>9617</v>
      </c>
      <c r="H18" s="166">
        <v>9229</v>
      </c>
      <c r="I18" s="167">
        <f t="shared" si="1"/>
        <v>-4.0345222002703518E-2</v>
      </c>
      <c r="J18" s="166">
        <f t="shared" si="0"/>
        <v>-388</v>
      </c>
      <c r="K18" s="167">
        <f t="shared" si="2"/>
        <v>2.8289544669831677E-3</v>
      </c>
      <c r="L18" s="81"/>
    </row>
    <row r="19" spans="1:12" x14ac:dyDescent="0.25">
      <c r="A19" s="164" t="s">
        <v>147</v>
      </c>
      <c r="B19" s="165" t="s">
        <v>134</v>
      </c>
      <c r="C19" s="166">
        <v>358</v>
      </c>
      <c r="D19" s="166">
        <v>1279</v>
      </c>
      <c r="E19" s="166">
        <v>4669</v>
      </c>
      <c r="F19" s="166">
        <v>6376</v>
      </c>
      <c r="G19" s="166">
        <v>2663</v>
      </c>
      <c r="H19" s="166">
        <v>2419</v>
      </c>
      <c r="I19" s="167">
        <f t="shared" si="1"/>
        <v>-9.1625985730379278E-2</v>
      </c>
      <c r="J19" s="166">
        <f t="shared" si="0"/>
        <v>-244</v>
      </c>
      <c r="K19" s="167">
        <f t="shared" si="2"/>
        <v>7.414932122258406E-4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134888</v>
      </c>
      <c r="D20" s="171">
        <f t="shared" ref="D20:H20" si="4">D12-SUM(D13:D19)</f>
        <v>384482</v>
      </c>
      <c r="E20" s="171">
        <f t="shared" si="4"/>
        <v>584908</v>
      </c>
      <c r="F20" s="171">
        <f t="shared" si="4"/>
        <v>614503</v>
      </c>
      <c r="G20" s="171">
        <f t="shared" si="4"/>
        <v>688948</v>
      </c>
      <c r="H20" s="171">
        <f t="shared" si="4"/>
        <v>645116</v>
      </c>
      <c r="I20" s="172">
        <f t="shared" si="1"/>
        <v>-6.3621637627222949E-2</v>
      </c>
      <c r="J20" s="171">
        <f>H20-G20</f>
        <v>-43832</v>
      </c>
      <c r="K20" s="172">
        <f t="shared" si="2"/>
        <v>0.19774664534860908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285142</v>
      </c>
      <c r="D22" s="178">
        <v>796040</v>
      </c>
      <c r="E22" s="178">
        <v>1241553</v>
      </c>
      <c r="F22" s="178">
        <v>1271908</v>
      </c>
      <c r="G22" s="178">
        <v>1304294</v>
      </c>
      <c r="H22" s="178">
        <v>1214780</v>
      </c>
      <c r="I22" s="179">
        <f>IFERROR(H22/G22-1,"-")</f>
        <v>-6.8630232140913017E-2</v>
      </c>
      <c r="J22" s="178">
        <f>H22-G22</f>
        <v>-89514</v>
      </c>
      <c r="K22" s="179">
        <f>H22/H$8</f>
        <v>0.3723650782751991</v>
      </c>
      <c r="L22" s="81"/>
    </row>
    <row r="23" spans="1:12" x14ac:dyDescent="0.25">
      <c r="A23" s="164" t="s">
        <v>99</v>
      </c>
      <c r="B23" s="161" t="s">
        <v>100</v>
      </c>
      <c r="C23" s="162">
        <v>115637</v>
      </c>
      <c r="D23" s="162">
        <v>207618</v>
      </c>
      <c r="E23" s="162">
        <v>165148</v>
      </c>
      <c r="F23" s="162">
        <v>131486</v>
      </c>
      <c r="G23" s="162">
        <v>132181</v>
      </c>
      <c r="H23" s="162">
        <v>119406</v>
      </c>
      <c r="I23" s="163">
        <f>IFERROR(H23/G23-1,"-")</f>
        <v>-9.6647778425038355E-2</v>
      </c>
      <c r="J23" s="162">
        <f t="shared" ref="J23:J33" si="5">H23-G23</f>
        <v>-12775</v>
      </c>
      <c r="K23" s="163">
        <f>H23/H$8</f>
        <v>3.6601380115352924E-2</v>
      </c>
      <c r="L23" s="81"/>
    </row>
    <row r="24" spans="1:12" x14ac:dyDescent="0.25">
      <c r="A24" s="164" t="s">
        <v>106</v>
      </c>
      <c r="B24" s="165" t="s">
        <v>106</v>
      </c>
      <c r="C24" s="166">
        <v>55404</v>
      </c>
      <c r="D24" s="166">
        <v>63358</v>
      </c>
      <c r="E24" s="166">
        <v>50051</v>
      </c>
      <c r="F24" s="166">
        <v>42439</v>
      </c>
      <c r="G24" s="166">
        <v>38048</v>
      </c>
      <c r="H24" s="166">
        <v>46618</v>
      </c>
      <c r="I24" s="167">
        <f>IFERROR(H24/G24-1,"-")</f>
        <v>0.22524179983179149</v>
      </c>
      <c r="J24" s="166">
        <f t="shared" si="5"/>
        <v>8570</v>
      </c>
      <c r="K24" s="167">
        <f>H24/H$8</f>
        <v>1.4289760466119983E-2</v>
      </c>
      <c r="L24" s="81"/>
    </row>
    <row r="25" spans="1:12" x14ac:dyDescent="0.25">
      <c r="A25" s="164" t="s">
        <v>103</v>
      </c>
      <c r="B25" s="165" t="s">
        <v>103</v>
      </c>
      <c r="C25" s="166">
        <v>60233</v>
      </c>
      <c r="D25" s="166">
        <v>144260</v>
      </c>
      <c r="E25" s="166">
        <v>115097</v>
      </c>
      <c r="F25" s="166">
        <v>89047</v>
      </c>
      <c r="G25" s="166">
        <v>94133</v>
      </c>
      <c r="H25" s="166">
        <v>72788</v>
      </c>
      <c r="I25" s="167">
        <f>IFERROR(H25/G25-1,"-")</f>
        <v>-0.22675363581315799</v>
      </c>
      <c r="J25" s="166">
        <f t="shared" si="5"/>
        <v>-21345</v>
      </c>
      <c r="K25" s="167">
        <f>H25/H$8</f>
        <v>2.2311619649232943E-2</v>
      </c>
      <c r="L25" s="81"/>
    </row>
    <row r="26" spans="1:12" x14ac:dyDescent="0.25">
      <c r="A26" s="164"/>
      <c r="B26" s="161" t="s">
        <v>110</v>
      </c>
      <c r="C26" s="162">
        <v>169505</v>
      </c>
      <c r="D26" s="162">
        <v>588422</v>
      </c>
      <c r="E26" s="162">
        <v>1076405</v>
      </c>
      <c r="F26" s="162">
        <v>1140422</v>
      </c>
      <c r="G26" s="162">
        <v>1172113</v>
      </c>
      <c r="H26" s="162">
        <v>1095374</v>
      </c>
      <c r="I26" s="163">
        <f>IFERROR(H26/G26-1,"-")</f>
        <v>-6.547065001411978E-2</v>
      </c>
      <c r="J26" s="162">
        <f t="shared" si="5"/>
        <v>-76739</v>
      </c>
      <c r="K26" s="163">
        <f>H26/H$8</f>
        <v>0.33576369815984619</v>
      </c>
      <c r="L26" s="81"/>
    </row>
    <row r="27" spans="1:12" s="58" customFormat="1" x14ac:dyDescent="0.25">
      <c r="A27" s="164"/>
      <c r="B27" s="165" t="s">
        <v>113</v>
      </c>
      <c r="C27" s="166">
        <v>33819</v>
      </c>
      <c r="D27" s="166">
        <v>191040</v>
      </c>
      <c r="E27" s="166">
        <v>591418</v>
      </c>
      <c r="F27" s="166">
        <v>615291</v>
      </c>
      <c r="G27" s="166">
        <v>659079</v>
      </c>
      <c r="H27" s="166">
        <v>611733</v>
      </c>
      <c r="I27" s="167">
        <f t="shared" ref="I27:I34" si="6">IFERROR(H27/G27-1,"-")</f>
        <v>-7.1836608358026854E-2</v>
      </c>
      <c r="J27" s="166">
        <f t="shared" si="5"/>
        <v>-47346</v>
      </c>
      <c r="K27" s="167">
        <f t="shared" ref="K27:K34" si="7">H27/H$8</f>
        <v>0.18751379379683761</v>
      </c>
      <c r="L27" s="168"/>
    </row>
    <row r="28" spans="1:12" s="58" customFormat="1" x14ac:dyDescent="0.25">
      <c r="A28" s="164"/>
      <c r="B28" s="165" t="s">
        <v>116</v>
      </c>
      <c r="C28" s="166">
        <v>42943</v>
      </c>
      <c r="D28" s="166">
        <v>93845</v>
      </c>
      <c r="E28" s="166">
        <v>122390</v>
      </c>
      <c r="F28" s="166">
        <v>116172</v>
      </c>
      <c r="G28" s="166">
        <v>114502</v>
      </c>
      <c r="H28" s="166">
        <v>100284</v>
      </c>
      <c r="I28" s="167">
        <f t="shared" si="6"/>
        <v>-0.12417250353705611</v>
      </c>
      <c r="J28" s="166">
        <f t="shared" si="5"/>
        <v>-14218</v>
      </c>
      <c r="K28" s="167">
        <f t="shared" si="7"/>
        <v>3.0739936045827285E-2</v>
      </c>
      <c r="L28" s="168"/>
    </row>
    <row r="29" spans="1:12" x14ac:dyDescent="0.25">
      <c r="A29" s="164"/>
      <c r="B29" s="165" t="s">
        <v>119</v>
      </c>
      <c r="C29" s="166">
        <v>17468</v>
      </c>
      <c r="D29" s="166">
        <v>47730</v>
      </c>
      <c r="E29" s="166">
        <v>50961</v>
      </c>
      <c r="F29" s="166">
        <v>64650</v>
      </c>
      <c r="G29" s="166">
        <v>45438</v>
      </c>
      <c r="H29" s="166">
        <v>45934</v>
      </c>
      <c r="I29" s="167">
        <f t="shared" si="6"/>
        <v>1.0915973414322711E-2</v>
      </c>
      <c r="J29" s="166">
        <f t="shared" si="5"/>
        <v>496</v>
      </c>
      <c r="K29" s="167">
        <f t="shared" si="7"/>
        <v>1.4080094754188409E-2</v>
      </c>
      <c r="L29" s="81"/>
    </row>
    <row r="30" spans="1:12" x14ac:dyDescent="0.25">
      <c r="A30" s="164"/>
      <c r="B30" s="165" t="s">
        <v>126</v>
      </c>
      <c r="C30" s="166">
        <v>19637</v>
      </c>
      <c r="D30" s="166">
        <v>51243</v>
      </c>
      <c r="E30" s="166">
        <v>65282</v>
      </c>
      <c r="F30" s="166">
        <v>68350</v>
      </c>
      <c r="G30" s="166">
        <v>57015</v>
      </c>
      <c r="H30" s="166">
        <v>58365</v>
      </c>
      <c r="I30" s="167">
        <f t="shared" si="6"/>
        <v>2.3677979479084454E-2</v>
      </c>
      <c r="J30" s="166">
        <f t="shared" si="5"/>
        <v>1350</v>
      </c>
      <c r="K30" s="167">
        <f t="shared" si="7"/>
        <v>1.7890554498371718E-2</v>
      </c>
      <c r="L30" s="81"/>
    </row>
    <row r="31" spans="1:12" x14ac:dyDescent="0.25">
      <c r="A31" s="164"/>
      <c r="B31" s="165" t="s">
        <v>122</v>
      </c>
      <c r="C31" s="166">
        <v>20281</v>
      </c>
      <c r="D31" s="166">
        <v>48502</v>
      </c>
      <c r="E31" s="166">
        <v>44123</v>
      </c>
      <c r="F31" s="166">
        <v>48757</v>
      </c>
      <c r="G31" s="166">
        <v>48568</v>
      </c>
      <c r="H31" s="166">
        <v>39412</v>
      </c>
      <c r="I31" s="167">
        <f t="shared" si="6"/>
        <v>-0.18851918958985336</v>
      </c>
      <c r="J31" s="166">
        <f t="shared" si="5"/>
        <v>-9156</v>
      </c>
      <c r="K31" s="167">
        <f t="shared" si="7"/>
        <v>1.2080913799191744E-2</v>
      </c>
      <c r="L31" s="81"/>
    </row>
    <row r="32" spans="1:12" x14ac:dyDescent="0.25">
      <c r="A32" s="164"/>
      <c r="B32" s="165" t="s">
        <v>131</v>
      </c>
      <c r="C32" s="166">
        <v>42</v>
      </c>
      <c r="D32" s="166">
        <v>1239</v>
      </c>
      <c r="E32" s="166">
        <v>3696</v>
      </c>
      <c r="F32" s="166">
        <v>4628</v>
      </c>
      <c r="G32" s="166">
        <v>4370</v>
      </c>
      <c r="H32" s="166">
        <v>3348</v>
      </c>
      <c r="I32" s="167">
        <f t="shared" si="6"/>
        <v>-0.2338672768878719</v>
      </c>
      <c r="J32" s="166">
        <f t="shared" si="5"/>
        <v>-1022</v>
      </c>
      <c r="K32" s="167">
        <f t="shared" si="7"/>
        <v>1.0262584847176993E-3</v>
      </c>
      <c r="L32" s="81"/>
    </row>
    <row r="33" spans="1:12" x14ac:dyDescent="0.25">
      <c r="A33" s="164" t="s">
        <v>147</v>
      </c>
      <c r="B33" s="165" t="s">
        <v>134</v>
      </c>
      <c r="C33" s="166">
        <v>126</v>
      </c>
      <c r="D33" s="166">
        <v>334</v>
      </c>
      <c r="E33" s="166">
        <v>2173</v>
      </c>
      <c r="F33" s="166">
        <v>2492</v>
      </c>
      <c r="G33" s="166">
        <v>1582</v>
      </c>
      <c r="H33" s="166">
        <v>877</v>
      </c>
      <c r="I33" s="167">
        <f t="shared" si="6"/>
        <v>-0.44563843236409606</v>
      </c>
      <c r="J33" s="166">
        <f t="shared" si="5"/>
        <v>-705</v>
      </c>
      <c r="K33" s="167">
        <f t="shared" si="7"/>
        <v>2.6882577392396126E-4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35189</v>
      </c>
      <c r="D34" s="171">
        <f t="shared" ref="D34:H34" si="9">D26-SUM(D27:D33)</f>
        <v>154489</v>
      </c>
      <c r="E34" s="171">
        <f t="shared" si="9"/>
        <v>196362</v>
      </c>
      <c r="F34" s="171">
        <f t="shared" si="9"/>
        <v>220082</v>
      </c>
      <c r="G34" s="171">
        <f t="shared" si="9"/>
        <v>241559</v>
      </c>
      <c r="H34" s="171">
        <f t="shared" si="9"/>
        <v>235421</v>
      </c>
      <c r="I34" s="172">
        <f t="shared" si="6"/>
        <v>-2.5409941256587465E-2</v>
      </c>
      <c r="J34" s="171">
        <f>H34-G34</f>
        <v>-6138</v>
      </c>
      <c r="K34" s="172">
        <f t="shared" si="7"/>
        <v>7.2163321006787767E-2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191201</v>
      </c>
      <c r="D36" s="178">
        <v>386772</v>
      </c>
      <c r="E36" s="178">
        <v>895466</v>
      </c>
      <c r="F36" s="178">
        <v>947197</v>
      </c>
      <c r="G36" s="178">
        <v>936279</v>
      </c>
      <c r="H36" s="178">
        <v>908634</v>
      </c>
      <c r="I36" s="179">
        <f>IFERROR(H36/G36-1,"-")</f>
        <v>-2.9526455255324491E-2</v>
      </c>
      <c r="J36" s="178">
        <f>H36-G36</f>
        <v>-27645</v>
      </c>
      <c r="K36" s="179">
        <f>H36/H$8</f>
        <v>0.27852250657197786</v>
      </c>
      <c r="L36" s="81"/>
    </row>
    <row r="37" spans="1:12" x14ac:dyDescent="0.25">
      <c r="A37" s="164" t="s">
        <v>99</v>
      </c>
      <c r="B37" s="161" t="s">
        <v>100</v>
      </c>
      <c r="C37" s="162">
        <v>60743</v>
      </c>
      <c r="D37" s="162">
        <v>68184</v>
      </c>
      <c r="E37" s="162">
        <v>87149</v>
      </c>
      <c r="F37" s="162">
        <v>132200</v>
      </c>
      <c r="G37" s="162">
        <v>90782</v>
      </c>
      <c r="H37" s="162">
        <v>85490</v>
      </c>
      <c r="I37" s="163">
        <f>IFERROR(H37/G37-1,"-")</f>
        <v>-5.8293494305038496E-2</v>
      </c>
      <c r="J37" s="162">
        <f t="shared" ref="J37:J47" si="10">H37-G37</f>
        <v>-5292</v>
      </c>
      <c r="K37" s="163">
        <f>H37/H$8</f>
        <v>2.6205148703260486E-2</v>
      </c>
      <c r="L37" s="81"/>
    </row>
    <row r="38" spans="1:12" x14ac:dyDescent="0.25">
      <c r="A38" s="164" t="s">
        <v>106</v>
      </c>
      <c r="B38" s="165" t="s">
        <v>106</v>
      </c>
      <c r="C38" s="166">
        <v>22642</v>
      </c>
      <c r="D38" s="166">
        <v>17668</v>
      </c>
      <c r="E38" s="166">
        <v>28371</v>
      </c>
      <c r="F38" s="166">
        <v>49041</v>
      </c>
      <c r="G38" s="166">
        <v>40638</v>
      </c>
      <c r="H38" s="166">
        <v>33252</v>
      </c>
      <c r="I38" s="167">
        <f>IFERROR(H38/G38-1,"-")</f>
        <v>-0.18175107042669425</v>
      </c>
      <c r="J38" s="166">
        <f t="shared" si="10"/>
        <v>-7386</v>
      </c>
      <c r="K38" s="167">
        <f>H38/H$8</f>
        <v>1.0192696276533134E-2</v>
      </c>
      <c r="L38" s="81"/>
    </row>
    <row r="39" spans="1:12" x14ac:dyDescent="0.25">
      <c r="A39" s="164" t="s">
        <v>103</v>
      </c>
      <c r="B39" s="165" t="s">
        <v>103</v>
      </c>
      <c r="C39" s="166">
        <v>38101</v>
      </c>
      <c r="D39" s="166">
        <v>50516</v>
      </c>
      <c r="E39" s="166">
        <v>58778</v>
      </c>
      <c r="F39" s="166">
        <v>83159</v>
      </c>
      <c r="G39" s="166">
        <v>50144</v>
      </c>
      <c r="H39" s="166">
        <v>52238</v>
      </c>
      <c r="I39" s="167">
        <f>IFERROR(H39/G39-1,"-")</f>
        <v>4.1759731971920955E-2</v>
      </c>
      <c r="J39" s="166">
        <f t="shared" si="10"/>
        <v>2094</v>
      </c>
      <c r="K39" s="167">
        <f>H39/H$8</f>
        <v>1.6012452426727351E-2</v>
      </c>
      <c r="L39" s="81"/>
    </row>
    <row r="40" spans="1:12" x14ac:dyDescent="0.25">
      <c r="A40" s="164"/>
      <c r="B40" s="161" t="s">
        <v>110</v>
      </c>
      <c r="C40" s="162">
        <v>130458</v>
      </c>
      <c r="D40" s="162">
        <v>318588</v>
      </c>
      <c r="E40" s="162">
        <v>808317</v>
      </c>
      <c r="F40" s="162">
        <v>814997</v>
      </c>
      <c r="G40" s="162">
        <v>845497</v>
      </c>
      <c r="H40" s="162">
        <v>823144</v>
      </c>
      <c r="I40" s="163">
        <f>IFERROR(H40/G40-1,"-")</f>
        <v>-2.6437704687302221E-2</v>
      </c>
      <c r="J40" s="162">
        <f t="shared" si="10"/>
        <v>-22353</v>
      </c>
      <c r="K40" s="163">
        <f>H40/H$8</f>
        <v>0.2523173578687174</v>
      </c>
      <c r="L40" s="81"/>
    </row>
    <row r="41" spans="1:12" s="58" customFormat="1" x14ac:dyDescent="0.25">
      <c r="A41" s="164"/>
      <c r="B41" s="165" t="s">
        <v>113</v>
      </c>
      <c r="C41" s="166">
        <v>39763</v>
      </c>
      <c r="D41" s="166">
        <v>112679</v>
      </c>
      <c r="E41" s="166">
        <v>453711</v>
      </c>
      <c r="F41" s="166">
        <v>456116</v>
      </c>
      <c r="G41" s="166">
        <v>482673</v>
      </c>
      <c r="H41" s="166">
        <v>471034</v>
      </c>
      <c r="I41" s="167">
        <f t="shared" ref="I41:I48" si="11">IFERROR(H41/G41-1,"-")</f>
        <v>-2.4113633868063866E-2</v>
      </c>
      <c r="J41" s="166">
        <f t="shared" si="10"/>
        <v>-11639</v>
      </c>
      <c r="K41" s="167">
        <f t="shared" ref="K41:K48" si="12">H41/H$8</f>
        <v>0.14438549554674932</v>
      </c>
      <c r="L41" s="168"/>
    </row>
    <row r="42" spans="1:12" s="58" customFormat="1" x14ac:dyDescent="0.25">
      <c r="A42" s="164"/>
      <c r="B42" s="165" t="s">
        <v>116</v>
      </c>
      <c r="C42" s="166">
        <v>9610</v>
      </c>
      <c r="D42" s="166">
        <v>11584</v>
      </c>
      <c r="E42" s="166">
        <v>23834</v>
      </c>
      <c r="F42" s="166">
        <v>24723</v>
      </c>
      <c r="G42" s="166">
        <v>25592</v>
      </c>
      <c r="H42" s="166">
        <v>28794</v>
      </c>
      <c r="I42" s="167">
        <f t="shared" si="11"/>
        <v>0.12511722413254134</v>
      </c>
      <c r="J42" s="166">
        <f t="shared" si="10"/>
        <v>3202</v>
      </c>
      <c r="K42" s="167">
        <f t="shared" si="12"/>
        <v>8.8261908031545492E-3</v>
      </c>
      <c r="L42" s="168"/>
    </row>
    <row r="43" spans="1:12" x14ac:dyDescent="0.25">
      <c r="A43" s="164"/>
      <c r="B43" s="165" t="s">
        <v>119</v>
      </c>
      <c r="C43" s="166">
        <v>7582</v>
      </c>
      <c r="D43" s="166">
        <v>19532</v>
      </c>
      <c r="E43" s="166">
        <v>26445</v>
      </c>
      <c r="F43" s="166">
        <v>28351</v>
      </c>
      <c r="G43" s="166">
        <v>28603</v>
      </c>
      <c r="H43" s="166">
        <v>31303</v>
      </c>
      <c r="I43" s="167">
        <f t="shared" si="11"/>
        <v>9.439569275950066E-2</v>
      </c>
      <c r="J43" s="166">
        <f t="shared" si="10"/>
        <v>2700</v>
      </c>
      <c r="K43" s="167">
        <f t="shared" si="12"/>
        <v>9.5952716090555966E-3</v>
      </c>
      <c r="L43" s="81"/>
    </row>
    <row r="44" spans="1:12" x14ac:dyDescent="0.25">
      <c r="A44" s="164"/>
      <c r="B44" s="165" t="s">
        <v>126</v>
      </c>
      <c r="C44" s="166">
        <v>14171</v>
      </c>
      <c r="D44" s="166">
        <v>32393</v>
      </c>
      <c r="E44" s="166">
        <v>56250</v>
      </c>
      <c r="F44" s="166">
        <v>60423</v>
      </c>
      <c r="G44" s="166">
        <v>53292</v>
      </c>
      <c r="H44" s="166">
        <v>51944</v>
      </c>
      <c r="I44" s="167">
        <f t="shared" si="11"/>
        <v>-2.5294603317571163E-2</v>
      </c>
      <c r="J44" s="166">
        <f t="shared" si="10"/>
        <v>-1348</v>
      </c>
      <c r="K44" s="167">
        <f t="shared" si="12"/>
        <v>1.5922332954055009E-2</v>
      </c>
      <c r="L44" s="81"/>
    </row>
    <row r="45" spans="1:12" x14ac:dyDescent="0.25">
      <c r="A45" s="164"/>
      <c r="B45" s="165" t="s">
        <v>122</v>
      </c>
      <c r="C45" s="166">
        <v>11092</v>
      </c>
      <c r="D45" s="166">
        <v>18483</v>
      </c>
      <c r="E45" s="166">
        <v>21835</v>
      </c>
      <c r="F45" s="166">
        <v>31558</v>
      </c>
      <c r="G45" s="166">
        <v>29115</v>
      </c>
      <c r="H45" s="166">
        <v>26398</v>
      </c>
      <c r="I45" s="167">
        <f t="shared" si="11"/>
        <v>-9.3319594710630227E-2</v>
      </c>
      <c r="J45" s="166">
        <f t="shared" si="10"/>
        <v>-2717</v>
      </c>
      <c r="K45" s="167">
        <f t="shared" si="12"/>
        <v>8.0917477537568172E-3</v>
      </c>
      <c r="L45" s="81"/>
    </row>
    <row r="46" spans="1:12" x14ac:dyDescent="0.25">
      <c r="A46" s="164"/>
      <c r="B46" s="165" t="s">
        <v>131</v>
      </c>
      <c r="C46" s="166">
        <v>98</v>
      </c>
      <c r="D46" s="166">
        <v>5358</v>
      </c>
      <c r="E46" s="166">
        <v>6474</v>
      </c>
      <c r="F46" s="166">
        <v>3011</v>
      </c>
      <c r="G46" s="166">
        <v>3794</v>
      </c>
      <c r="H46" s="166">
        <v>3288</v>
      </c>
      <c r="I46" s="167">
        <f t="shared" si="11"/>
        <v>-0.13336847654190831</v>
      </c>
      <c r="J46" s="166">
        <f t="shared" si="10"/>
        <v>-506</v>
      </c>
      <c r="K46" s="167">
        <f t="shared" si="12"/>
        <v>1.0078667556008946E-3</v>
      </c>
      <c r="L46" s="81"/>
    </row>
    <row r="47" spans="1:12" x14ac:dyDescent="0.25">
      <c r="A47" s="164" t="s">
        <v>147</v>
      </c>
      <c r="B47" s="165" t="s">
        <v>134</v>
      </c>
      <c r="C47" s="166">
        <v>121</v>
      </c>
      <c r="D47" s="166">
        <v>620</v>
      </c>
      <c r="E47" s="166">
        <v>989</v>
      </c>
      <c r="F47" s="166">
        <v>2710</v>
      </c>
      <c r="G47" s="166">
        <v>381</v>
      </c>
      <c r="H47" s="166">
        <v>578</v>
      </c>
      <c r="I47" s="167">
        <f t="shared" si="11"/>
        <v>0.51706036745406814</v>
      </c>
      <c r="J47" s="166">
        <f t="shared" si="10"/>
        <v>197</v>
      </c>
      <c r="K47" s="167">
        <f t="shared" si="12"/>
        <v>1.7717365715855143E-4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48021</v>
      </c>
      <c r="D48" s="171">
        <f t="shared" ref="D48:H48" si="14">D40-SUM(D41:D47)</f>
        <v>117939</v>
      </c>
      <c r="E48" s="171">
        <f t="shared" si="14"/>
        <v>218779</v>
      </c>
      <c r="F48" s="171">
        <f t="shared" si="14"/>
        <v>208105</v>
      </c>
      <c r="G48" s="171">
        <f t="shared" si="14"/>
        <v>222047</v>
      </c>
      <c r="H48" s="171">
        <f t="shared" si="14"/>
        <v>209805</v>
      </c>
      <c r="I48" s="172">
        <f t="shared" si="11"/>
        <v>-5.5132471954135842E-2</v>
      </c>
      <c r="J48" s="171">
        <f>H48-G48</f>
        <v>-12242</v>
      </c>
      <c r="K48" s="172">
        <f t="shared" si="12"/>
        <v>6.4311278789186646E-2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3632</v>
      </c>
      <c r="D50" s="178">
        <v>10607</v>
      </c>
      <c r="E50" s="178">
        <v>14845</v>
      </c>
      <c r="F50" s="178">
        <v>12529</v>
      </c>
      <c r="G50" s="178">
        <v>16653</v>
      </c>
      <c r="H50" s="178">
        <v>16490</v>
      </c>
      <c r="I50" s="179">
        <f>IFERROR(H50/G50-1,"-")</f>
        <v>-9.7880261814687897E-3</v>
      </c>
      <c r="J50" s="178">
        <f>H50-G50</f>
        <v>-163</v>
      </c>
      <c r="K50" s="179">
        <f>H50/H$8</f>
        <v>5.0546602189351433E-3</v>
      </c>
      <c r="L50" s="81"/>
    </row>
    <row r="51" spans="1:12" x14ac:dyDescent="0.25">
      <c r="A51" s="164" t="s">
        <v>99</v>
      </c>
      <c r="B51" s="161" t="s">
        <v>100</v>
      </c>
      <c r="C51" s="162">
        <v>2492</v>
      </c>
      <c r="D51" s="162">
        <v>3375</v>
      </c>
      <c r="E51" s="162">
        <v>3184</v>
      </c>
      <c r="F51" s="162">
        <v>2887</v>
      </c>
      <c r="G51" s="162">
        <v>2116</v>
      </c>
      <c r="H51" s="162">
        <v>2501</v>
      </c>
      <c r="I51" s="163">
        <f>IFERROR(H51/G51-1,"-")</f>
        <v>0.18194706994328924</v>
      </c>
      <c r="J51" s="162">
        <f t="shared" ref="J51:J61" si="15">H51-G51</f>
        <v>385</v>
      </c>
      <c r="K51" s="163">
        <f>H51/H$8</f>
        <v>7.6662857535214027E-4</v>
      </c>
      <c r="L51" s="81"/>
    </row>
    <row r="52" spans="1:12" x14ac:dyDescent="0.25">
      <c r="A52" s="164" t="s">
        <v>106</v>
      </c>
      <c r="B52" s="165" t="s">
        <v>106</v>
      </c>
      <c r="C52" s="166">
        <v>2492</v>
      </c>
      <c r="D52" s="166">
        <v>1192</v>
      </c>
      <c r="E52" s="166">
        <v>1771</v>
      </c>
      <c r="F52" s="166">
        <v>1450</v>
      </c>
      <c r="G52" s="166">
        <v>1033</v>
      </c>
      <c r="H52" s="166">
        <v>656</v>
      </c>
      <c r="I52" s="167">
        <f>IFERROR(H52/G52-1,"-")</f>
        <v>-0.36495643756050333</v>
      </c>
      <c r="J52" s="166">
        <f t="shared" si="15"/>
        <v>-377</v>
      </c>
      <c r="K52" s="167">
        <f>H52/H$8</f>
        <v>2.0108290501039746E-4</v>
      </c>
      <c r="L52" s="81"/>
    </row>
    <row r="53" spans="1:12" x14ac:dyDescent="0.25">
      <c r="A53" s="164" t="s">
        <v>103</v>
      </c>
      <c r="B53" s="165" t="s">
        <v>103</v>
      </c>
      <c r="C53" s="166">
        <v>0</v>
      </c>
      <c r="D53" s="166">
        <v>2183</v>
      </c>
      <c r="E53" s="166">
        <v>1413</v>
      </c>
      <c r="F53" s="166">
        <v>1437</v>
      </c>
      <c r="G53" s="166">
        <v>1083</v>
      </c>
      <c r="H53" s="166">
        <v>1845</v>
      </c>
      <c r="I53" s="167">
        <f>IFERROR(H53/G53-1,"-")</f>
        <v>0.70360110803324094</v>
      </c>
      <c r="J53" s="166">
        <f t="shared" si="15"/>
        <v>762</v>
      </c>
      <c r="K53" s="167">
        <f>H53/H$8</f>
        <v>5.6554567034174281E-4</v>
      </c>
      <c r="L53" s="81"/>
    </row>
    <row r="54" spans="1:12" x14ac:dyDescent="0.25">
      <c r="A54" s="164"/>
      <c r="B54" s="161" t="s">
        <v>110</v>
      </c>
      <c r="C54" s="162">
        <v>1140</v>
      </c>
      <c r="D54" s="162">
        <v>7232</v>
      </c>
      <c r="E54" s="162">
        <v>11661</v>
      </c>
      <c r="F54" s="162">
        <v>9642</v>
      </c>
      <c r="G54" s="162">
        <v>14537</v>
      </c>
      <c r="H54" s="162">
        <v>13989</v>
      </c>
      <c r="I54" s="163">
        <f>IFERROR(H54/G54-1,"-")</f>
        <v>-3.7696911329710425E-2</v>
      </c>
      <c r="J54" s="162">
        <f t="shared" si="15"/>
        <v>-548</v>
      </c>
      <c r="K54" s="163">
        <f>H54/H$8</f>
        <v>4.2880316435830032E-3</v>
      </c>
      <c r="L54" s="81"/>
    </row>
    <row r="55" spans="1:12" s="58" customFormat="1" x14ac:dyDescent="0.25">
      <c r="A55" s="164"/>
      <c r="B55" s="165" t="s">
        <v>113</v>
      </c>
      <c r="C55" s="166">
        <v>81</v>
      </c>
      <c r="D55" s="166">
        <v>1468</v>
      </c>
      <c r="E55" s="166">
        <v>5102</v>
      </c>
      <c r="F55" s="166">
        <v>3569</v>
      </c>
      <c r="G55" s="166">
        <v>6181</v>
      </c>
      <c r="H55" s="166">
        <v>5500</v>
      </c>
      <c r="I55" s="167">
        <f t="shared" ref="I55:I62" si="16">IFERROR(H55/G55-1,"-")</f>
        <v>-0.11017634686943856</v>
      </c>
      <c r="J55" s="166">
        <f t="shared" si="15"/>
        <v>-681</v>
      </c>
      <c r="K55" s="167">
        <f t="shared" ref="K55:K62" si="17">H55/H$8</f>
        <v>1.6859085023737592E-3</v>
      </c>
      <c r="L55" s="168"/>
    </row>
    <row r="56" spans="1:12" s="58" customFormat="1" x14ac:dyDescent="0.25">
      <c r="A56" s="164"/>
      <c r="B56" s="165" t="s">
        <v>116</v>
      </c>
      <c r="C56" s="166">
        <v>256</v>
      </c>
      <c r="D56" s="166">
        <v>2212</v>
      </c>
      <c r="E56" s="166">
        <v>2314</v>
      </c>
      <c r="F56" s="166">
        <v>1791</v>
      </c>
      <c r="G56" s="166">
        <v>2519</v>
      </c>
      <c r="H56" s="166">
        <v>2593</v>
      </c>
      <c r="I56" s="167">
        <f t="shared" si="16"/>
        <v>2.9376736800317493E-2</v>
      </c>
      <c r="J56" s="166">
        <f t="shared" si="15"/>
        <v>74</v>
      </c>
      <c r="K56" s="167">
        <f t="shared" si="17"/>
        <v>7.9482922666457409E-4</v>
      </c>
      <c r="L56" s="168"/>
    </row>
    <row r="57" spans="1:12" x14ac:dyDescent="0.25">
      <c r="A57" s="164"/>
      <c r="B57" s="165" t="s">
        <v>119</v>
      </c>
      <c r="C57" s="166">
        <v>227</v>
      </c>
      <c r="D57" s="166">
        <v>656</v>
      </c>
      <c r="E57" s="166">
        <v>844</v>
      </c>
      <c r="F57" s="166">
        <v>638</v>
      </c>
      <c r="G57" s="166">
        <v>993</v>
      </c>
      <c r="H57" s="166">
        <v>1117</v>
      </c>
      <c r="I57" s="167">
        <f t="shared" si="16"/>
        <v>0.12487411883182276</v>
      </c>
      <c r="J57" s="166">
        <f t="shared" si="15"/>
        <v>124</v>
      </c>
      <c r="K57" s="167">
        <f t="shared" si="17"/>
        <v>3.4239269039117984E-4</v>
      </c>
      <c r="L57" s="81"/>
    </row>
    <row r="58" spans="1:12" x14ac:dyDescent="0.25">
      <c r="A58" s="164"/>
      <c r="B58" s="165" t="s">
        <v>126</v>
      </c>
      <c r="C58" s="166">
        <v>323</v>
      </c>
      <c r="D58" s="166">
        <v>341</v>
      </c>
      <c r="E58" s="166">
        <v>218</v>
      </c>
      <c r="F58" s="166">
        <v>96</v>
      </c>
      <c r="G58" s="166">
        <v>510</v>
      </c>
      <c r="H58" s="166">
        <v>581</v>
      </c>
      <c r="I58" s="167">
        <f t="shared" si="16"/>
        <v>0.13921568627450975</v>
      </c>
      <c r="J58" s="166">
        <f t="shared" si="15"/>
        <v>71</v>
      </c>
      <c r="K58" s="167">
        <f t="shared" si="17"/>
        <v>1.7809324361439164E-4</v>
      </c>
      <c r="L58" s="81"/>
    </row>
    <row r="59" spans="1:12" x14ac:dyDescent="0.25">
      <c r="A59" s="164"/>
      <c r="B59" s="165" t="s">
        <v>122</v>
      </c>
      <c r="C59" s="166">
        <v>68</v>
      </c>
      <c r="D59" s="166">
        <v>132</v>
      </c>
      <c r="E59" s="166">
        <v>313</v>
      </c>
      <c r="F59" s="166">
        <v>284</v>
      </c>
      <c r="G59" s="166">
        <v>282</v>
      </c>
      <c r="H59" s="166">
        <v>134</v>
      </c>
      <c r="I59" s="167">
        <f t="shared" si="16"/>
        <v>-0.52482269503546097</v>
      </c>
      <c r="J59" s="166">
        <f t="shared" si="15"/>
        <v>-148</v>
      </c>
      <c r="K59" s="167">
        <f t="shared" si="17"/>
        <v>4.1074861694197042E-5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30</v>
      </c>
      <c r="E60" s="166">
        <v>21</v>
      </c>
      <c r="F60" s="166">
        <v>29</v>
      </c>
      <c r="G60" s="166">
        <v>35</v>
      </c>
      <c r="H60" s="166">
        <v>24</v>
      </c>
      <c r="I60" s="167">
        <f t="shared" si="16"/>
        <v>-0.31428571428571428</v>
      </c>
      <c r="J60" s="166">
        <f t="shared" si="15"/>
        <v>-11</v>
      </c>
      <c r="K60" s="167">
        <f t="shared" si="17"/>
        <v>7.3566916467218582E-6</v>
      </c>
      <c r="L60" s="81"/>
    </row>
    <row r="61" spans="1:12" x14ac:dyDescent="0.25">
      <c r="A61" s="164" t="s">
        <v>147</v>
      </c>
      <c r="B61" s="165" t="s">
        <v>134</v>
      </c>
      <c r="C61" s="166">
        <v>0</v>
      </c>
      <c r="D61" s="166">
        <v>38</v>
      </c>
      <c r="E61" s="166">
        <v>4</v>
      </c>
      <c r="F61" s="166">
        <v>15</v>
      </c>
      <c r="G61" s="166">
        <v>13</v>
      </c>
      <c r="H61" s="166">
        <v>3</v>
      </c>
      <c r="I61" s="167">
        <f t="shared" si="16"/>
        <v>-0.76923076923076916</v>
      </c>
      <c r="J61" s="166">
        <f t="shared" si="15"/>
        <v>-10</v>
      </c>
      <c r="K61" s="167">
        <f t="shared" si="17"/>
        <v>9.1958645584023227E-7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185</v>
      </c>
      <c r="D62" s="171">
        <f t="shared" ref="D62:H62" si="19">D54-SUM(D55:D61)</f>
        <v>2355</v>
      </c>
      <c r="E62" s="171">
        <f t="shared" si="19"/>
        <v>2845</v>
      </c>
      <c r="F62" s="171">
        <f t="shared" si="19"/>
        <v>3220</v>
      </c>
      <c r="G62" s="171">
        <f t="shared" si="19"/>
        <v>4004</v>
      </c>
      <c r="H62" s="171">
        <f t="shared" si="19"/>
        <v>4037</v>
      </c>
      <c r="I62" s="172">
        <f t="shared" si="16"/>
        <v>8.2417582417582125E-3</v>
      </c>
      <c r="J62" s="171">
        <f>H62-G62</f>
        <v>33</v>
      </c>
      <c r="K62" s="172">
        <f t="shared" si="17"/>
        <v>1.2374568407423393E-3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25944</v>
      </c>
      <c r="D64" s="178">
        <v>32683</v>
      </c>
      <c r="E64" s="178">
        <v>125617</v>
      </c>
      <c r="F64" s="178">
        <v>71685</v>
      </c>
      <c r="G64" s="178">
        <v>168193</v>
      </c>
      <c r="H64" s="178">
        <v>105506</v>
      </c>
      <c r="I64" s="179">
        <f>IFERROR(H64/G64-1,"-")</f>
        <v>-0.37270873341934563</v>
      </c>
      <c r="J64" s="178">
        <f>H64-G64</f>
        <v>-62687</v>
      </c>
      <c r="K64" s="179">
        <f>H64/H$8</f>
        <v>3.2340629536626517E-2</v>
      </c>
      <c r="L64" s="81"/>
    </row>
    <row r="65" spans="1:12" x14ac:dyDescent="0.25">
      <c r="A65" s="164" t="s">
        <v>99</v>
      </c>
      <c r="B65" s="161" t="s">
        <v>100</v>
      </c>
      <c r="C65" s="162">
        <v>19800</v>
      </c>
      <c r="D65" s="162">
        <v>13239</v>
      </c>
      <c r="E65" s="162">
        <v>5290</v>
      </c>
      <c r="F65" s="162">
        <v>16051</v>
      </c>
      <c r="G65" s="162">
        <v>35528</v>
      </c>
      <c r="H65" s="162">
        <v>25693</v>
      </c>
      <c r="I65" s="163">
        <f>IFERROR(H65/G65-1,"-")</f>
        <v>-0.27682391353298808</v>
      </c>
      <c r="J65" s="162">
        <f t="shared" ref="J65:J75" si="20">H65-G65</f>
        <v>-9835</v>
      </c>
      <c r="K65" s="163">
        <f>H65/H$8</f>
        <v>7.8756449366343632E-3</v>
      </c>
      <c r="L65" s="81"/>
    </row>
    <row r="66" spans="1:12" x14ac:dyDescent="0.25">
      <c r="A66" s="164" t="s">
        <v>106</v>
      </c>
      <c r="B66" s="165" t="s">
        <v>106</v>
      </c>
      <c r="C66" s="166">
        <v>8075</v>
      </c>
      <c r="D66" s="166">
        <v>8494</v>
      </c>
      <c r="E66" s="166">
        <v>1269</v>
      </c>
      <c r="F66" s="166">
        <v>1020</v>
      </c>
      <c r="G66" s="166">
        <v>19034</v>
      </c>
      <c r="H66" s="166">
        <v>2896</v>
      </c>
      <c r="I66" s="167">
        <f>IFERROR(H66/G66-1,"-")</f>
        <v>-0.84785121361773674</v>
      </c>
      <c r="J66" s="166">
        <f t="shared" si="20"/>
        <v>-16138</v>
      </c>
      <c r="K66" s="167">
        <f>H66/H$8</f>
        <v>8.8770745870443756E-4</v>
      </c>
      <c r="L66" s="81"/>
    </row>
    <row r="67" spans="1:12" x14ac:dyDescent="0.25">
      <c r="A67" s="164" t="s">
        <v>103</v>
      </c>
      <c r="B67" s="165" t="s">
        <v>103</v>
      </c>
      <c r="C67" s="166">
        <v>11725</v>
      </c>
      <c r="D67" s="166">
        <v>4745</v>
      </c>
      <c r="E67" s="166">
        <v>4021</v>
      </c>
      <c r="F67" s="166">
        <v>15031</v>
      </c>
      <c r="G67" s="166">
        <v>16494</v>
      </c>
      <c r="H67" s="166">
        <v>22797</v>
      </c>
      <c r="I67" s="167">
        <f>IFERROR(H67/G67-1,"-")</f>
        <v>0.38213895962168065</v>
      </c>
      <c r="J67" s="166">
        <f t="shared" si="20"/>
        <v>6303</v>
      </c>
      <c r="K67" s="167">
        <f>H67/H$8</f>
        <v>6.9879374779299253E-3</v>
      </c>
      <c r="L67" s="81"/>
    </row>
    <row r="68" spans="1:12" x14ac:dyDescent="0.25">
      <c r="A68" s="164"/>
      <c r="B68" s="161" t="s">
        <v>110</v>
      </c>
      <c r="C68" s="162">
        <v>6144</v>
      </c>
      <c r="D68" s="162">
        <v>19444</v>
      </c>
      <c r="E68" s="162">
        <v>120327</v>
      </c>
      <c r="F68" s="162">
        <v>55634</v>
      </c>
      <c r="G68" s="162">
        <v>132665</v>
      </c>
      <c r="H68" s="162">
        <v>79813</v>
      </c>
      <c r="I68" s="163">
        <f>IFERROR(H68/G68-1,"-")</f>
        <v>-0.39838691440847251</v>
      </c>
      <c r="J68" s="162">
        <f t="shared" si="20"/>
        <v>-52852</v>
      </c>
      <c r="K68" s="163">
        <f>H68/H$8</f>
        <v>2.4464984599992152E-2</v>
      </c>
      <c r="L68" s="81"/>
    </row>
    <row r="69" spans="1:12" s="58" customFormat="1" x14ac:dyDescent="0.25">
      <c r="A69" s="164"/>
      <c r="B69" s="165" t="s">
        <v>113</v>
      </c>
      <c r="C69" s="166">
        <v>23</v>
      </c>
      <c r="D69" s="166">
        <v>514</v>
      </c>
      <c r="E69" s="166">
        <v>79516</v>
      </c>
      <c r="F69" s="166">
        <v>27254</v>
      </c>
      <c r="G69" s="166">
        <v>71431</v>
      </c>
      <c r="H69" s="166">
        <v>44438</v>
      </c>
      <c r="I69" s="167">
        <f t="shared" ref="I69:I76" si="21">IFERROR(H69/G69-1,"-")</f>
        <v>-0.37788915176883986</v>
      </c>
      <c r="J69" s="166">
        <f t="shared" si="20"/>
        <v>-26993</v>
      </c>
      <c r="K69" s="167">
        <f t="shared" ref="K69:K76" si="22">H69/H$8</f>
        <v>1.3621527641542747E-2</v>
      </c>
      <c r="L69" s="168"/>
    </row>
    <row r="70" spans="1:12" s="58" customFormat="1" x14ac:dyDescent="0.25">
      <c r="A70" s="164"/>
      <c r="B70" s="165" t="s">
        <v>116</v>
      </c>
      <c r="C70" s="166">
        <v>2866</v>
      </c>
      <c r="D70" s="166">
        <v>479</v>
      </c>
      <c r="E70" s="166">
        <v>1422</v>
      </c>
      <c r="F70" s="166">
        <v>4882</v>
      </c>
      <c r="G70" s="166">
        <v>3525</v>
      </c>
      <c r="H70" s="166">
        <v>4451</v>
      </c>
      <c r="I70" s="167">
        <f t="shared" si="21"/>
        <v>0.26269503546099293</v>
      </c>
      <c r="J70" s="166">
        <f t="shared" si="20"/>
        <v>926</v>
      </c>
      <c r="K70" s="167">
        <f t="shared" si="22"/>
        <v>1.3643597716482914E-3</v>
      </c>
      <c r="L70" s="168"/>
    </row>
    <row r="71" spans="1:12" x14ac:dyDescent="0.25">
      <c r="A71" s="164"/>
      <c r="B71" s="165" t="s">
        <v>119</v>
      </c>
      <c r="C71" s="166">
        <v>313</v>
      </c>
      <c r="D71" s="166">
        <v>7898</v>
      </c>
      <c r="E71" s="166">
        <v>12685</v>
      </c>
      <c r="F71" s="166">
        <v>2059</v>
      </c>
      <c r="G71" s="166">
        <v>17326</v>
      </c>
      <c r="H71" s="166">
        <v>10079</v>
      </c>
      <c r="I71" s="167">
        <f t="shared" si="21"/>
        <v>-0.41827311554888602</v>
      </c>
      <c r="J71" s="166">
        <f t="shared" si="20"/>
        <v>-7247</v>
      </c>
      <c r="K71" s="167">
        <f t="shared" si="22"/>
        <v>3.0895039628045669E-3</v>
      </c>
      <c r="L71" s="81"/>
    </row>
    <row r="72" spans="1:12" x14ac:dyDescent="0.25">
      <c r="A72" s="164"/>
      <c r="B72" s="165" t="s">
        <v>126</v>
      </c>
      <c r="C72" s="166">
        <v>307</v>
      </c>
      <c r="D72" s="166">
        <v>998</v>
      </c>
      <c r="E72" s="166">
        <v>2405</v>
      </c>
      <c r="F72" s="166">
        <v>2648</v>
      </c>
      <c r="G72" s="166">
        <v>6279</v>
      </c>
      <c r="H72" s="166">
        <v>3385</v>
      </c>
      <c r="I72" s="167">
        <f t="shared" si="21"/>
        <v>-0.4609014174231566</v>
      </c>
      <c r="J72" s="166">
        <f t="shared" si="20"/>
        <v>-2894</v>
      </c>
      <c r="K72" s="167">
        <f t="shared" si="22"/>
        <v>1.0376000510063954E-3</v>
      </c>
      <c r="L72" s="81"/>
    </row>
    <row r="73" spans="1:12" x14ac:dyDescent="0.25">
      <c r="A73" s="164"/>
      <c r="B73" s="165" t="s">
        <v>122</v>
      </c>
      <c r="C73" s="166">
        <v>1415</v>
      </c>
      <c r="D73" s="166">
        <v>1950</v>
      </c>
      <c r="E73" s="166">
        <v>1991</v>
      </c>
      <c r="F73" s="166">
        <v>673</v>
      </c>
      <c r="G73" s="166">
        <v>3376</v>
      </c>
      <c r="H73" s="166">
        <v>1192</v>
      </c>
      <c r="I73" s="167">
        <f t="shared" si="21"/>
        <v>-0.64691943127962093</v>
      </c>
      <c r="J73" s="166">
        <f t="shared" si="20"/>
        <v>-2184</v>
      </c>
      <c r="K73" s="167">
        <f t="shared" si="22"/>
        <v>3.6538235178718562E-4</v>
      </c>
      <c r="L73" s="81"/>
    </row>
    <row r="74" spans="1:12" x14ac:dyDescent="0.25">
      <c r="A74" s="164"/>
      <c r="B74" s="165" t="s">
        <v>131</v>
      </c>
      <c r="C74" s="166">
        <v>0</v>
      </c>
      <c r="D74" s="166">
        <v>0</v>
      </c>
      <c r="E74" s="166">
        <v>46</v>
      </c>
      <c r="F74" s="166">
        <v>30</v>
      </c>
      <c r="G74" s="166">
        <v>0</v>
      </c>
      <c r="H74" s="166">
        <v>24</v>
      </c>
      <c r="I74" s="167" t="str">
        <f t="shared" si="21"/>
        <v>-</v>
      </c>
      <c r="J74" s="166">
        <f t="shared" si="20"/>
        <v>24</v>
      </c>
      <c r="K74" s="167">
        <f t="shared" si="22"/>
        <v>7.3566916467218582E-6</v>
      </c>
      <c r="L74" s="81"/>
    </row>
    <row r="75" spans="1:12" x14ac:dyDescent="0.25">
      <c r="A75" s="164" t="s">
        <v>147</v>
      </c>
      <c r="B75" s="165" t="s">
        <v>134</v>
      </c>
      <c r="C75" s="166">
        <v>0</v>
      </c>
      <c r="D75" s="166">
        <v>0</v>
      </c>
      <c r="E75" s="166">
        <v>195</v>
      </c>
      <c r="F75" s="166">
        <v>68</v>
      </c>
      <c r="G75" s="166">
        <v>0</v>
      </c>
      <c r="H75" s="166">
        <v>260</v>
      </c>
      <c r="I75" s="167" t="str">
        <f t="shared" si="21"/>
        <v>-</v>
      </c>
      <c r="J75" s="166">
        <f t="shared" si="20"/>
        <v>260</v>
      </c>
      <c r="K75" s="167">
        <f t="shared" si="22"/>
        <v>7.9697492839486797E-5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1220</v>
      </c>
      <c r="D76" s="171">
        <f t="shared" ref="D76:H76" si="24">D68-SUM(D69:D75)</f>
        <v>7605</v>
      </c>
      <c r="E76" s="171">
        <f t="shared" si="24"/>
        <v>22067</v>
      </c>
      <c r="F76" s="171">
        <f t="shared" si="24"/>
        <v>18020</v>
      </c>
      <c r="G76" s="171">
        <f t="shared" si="24"/>
        <v>30728</v>
      </c>
      <c r="H76" s="171">
        <f t="shared" si="24"/>
        <v>15984</v>
      </c>
      <c r="I76" s="172">
        <f t="shared" si="21"/>
        <v>-0.47982296277011194</v>
      </c>
      <c r="J76" s="171">
        <f>H76-G76</f>
        <v>-14744</v>
      </c>
      <c r="K76" s="172">
        <f t="shared" si="22"/>
        <v>4.8995566367167577E-3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115808</v>
      </c>
      <c r="D78" s="178">
        <v>283986</v>
      </c>
      <c r="E78" s="178">
        <v>416027</v>
      </c>
      <c r="F78" s="178">
        <v>480859</v>
      </c>
      <c r="G78" s="178">
        <v>551869</v>
      </c>
      <c r="H78" s="178">
        <v>557802</v>
      </c>
      <c r="I78" s="179">
        <f>IFERROR(H78/G78-1,"-")</f>
        <v>1.0750739758891958E-2</v>
      </c>
      <c r="J78" s="178">
        <f>H78-G78</f>
        <v>5933</v>
      </c>
      <c r="K78" s="179">
        <f>H78/H$8</f>
        <v>0.17098238808019775</v>
      </c>
      <c r="L78" s="81"/>
    </row>
    <row r="79" spans="1:12" x14ac:dyDescent="0.25">
      <c r="A79" s="164" t="s">
        <v>99</v>
      </c>
      <c r="B79" s="161" t="s">
        <v>100</v>
      </c>
      <c r="C79" s="162">
        <v>66105</v>
      </c>
      <c r="D79" s="162">
        <v>162040</v>
      </c>
      <c r="E79" s="162">
        <v>197193</v>
      </c>
      <c r="F79" s="162">
        <v>202524</v>
      </c>
      <c r="G79" s="162">
        <v>229806</v>
      </c>
      <c r="H79" s="162">
        <v>238030</v>
      </c>
      <c r="I79" s="163">
        <f>IFERROR(H79/G79-1,"-")</f>
        <v>3.5786707048554023E-2</v>
      </c>
      <c r="J79" s="162">
        <f t="shared" ref="J79:J89" si="25">H79-G79</f>
        <v>8224</v>
      </c>
      <c r="K79" s="163">
        <f>H79/H$8</f>
        <v>7.2963054694550167E-2</v>
      </c>
      <c r="L79" s="81"/>
    </row>
    <row r="80" spans="1:12" x14ac:dyDescent="0.25">
      <c r="A80" s="164" t="s">
        <v>106</v>
      </c>
      <c r="B80" s="165" t="s">
        <v>106</v>
      </c>
      <c r="C80" s="166">
        <v>12032</v>
      </c>
      <c r="D80" s="166">
        <v>32184</v>
      </c>
      <c r="E80" s="166">
        <v>28797</v>
      </c>
      <c r="F80" s="166">
        <v>24830</v>
      </c>
      <c r="G80" s="166">
        <v>41307</v>
      </c>
      <c r="H80" s="166">
        <v>38574</v>
      </c>
      <c r="I80" s="167">
        <f>IFERROR(H80/G80-1,"-")</f>
        <v>-6.6163120052291413E-2</v>
      </c>
      <c r="J80" s="166">
        <f t="shared" si="25"/>
        <v>-2733</v>
      </c>
      <c r="K80" s="167">
        <f>H80/H$8</f>
        <v>1.1824042649193707E-2</v>
      </c>
      <c r="L80" s="81"/>
    </row>
    <row r="81" spans="1:12" x14ac:dyDescent="0.25">
      <c r="A81" s="164" t="s">
        <v>103</v>
      </c>
      <c r="B81" s="165" t="s">
        <v>103</v>
      </c>
      <c r="C81" s="166">
        <v>54073</v>
      </c>
      <c r="D81" s="166">
        <v>129856</v>
      </c>
      <c r="E81" s="166">
        <v>168396</v>
      </c>
      <c r="F81" s="166">
        <v>177694</v>
      </c>
      <c r="G81" s="166">
        <v>188499</v>
      </c>
      <c r="H81" s="166">
        <v>199456</v>
      </c>
      <c r="I81" s="167">
        <f>IFERROR(H81/G81-1,"-")</f>
        <v>5.8127629324293606E-2</v>
      </c>
      <c r="J81" s="166">
        <f t="shared" si="25"/>
        <v>10957</v>
      </c>
      <c r="K81" s="167">
        <f>H81/H$8</f>
        <v>6.1139012045356454E-2</v>
      </c>
      <c r="L81" s="81"/>
    </row>
    <row r="82" spans="1:12" x14ac:dyDescent="0.25">
      <c r="A82" s="164"/>
      <c r="B82" s="161" t="s">
        <v>110</v>
      </c>
      <c r="C82" s="162">
        <v>49703</v>
      </c>
      <c r="D82" s="162">
        <v>121946</v>
      </c>
      <c r="E82" s="162">
        <v>218834</v>
      </c>
      <c r="F82" s="162">
        <v>278335</v>
      </c>
      <c r="G82" s="162">
        <v>322063</v>
      </c>
      <c r="H82" s="162">
        <v>319772</v>
      </c>
      <c r="I82" s="163">
        <f>IFERROR(H82/G82-1,"-")</f>
        <v>-7.1135150576129291E-3</v>
      </c>
      <c r="J82" s="162">
        <f t="shared" si="25"/>
        <v>-2291</v>
      </c>
      <c r="K82" s="163">
        <f>H82/H$8</f>
        <v>9.8019333385647583E-2</v>
      </c>
      <c r="L82" s="81"/>
    </row>
    <row r="83" spans="1:12" s="58" customFormat="1" x14ac:dyDescent="0.25">
      <c r="A83" s="164"/>
      <c r="B83" s="165" t="s">
        <v>113</v>
      </c>
      <c r="C83" s="166">
        <v>4094</v>
      </c>
      <c r="D83" s="166">
        <v>7645</v>
      </c>
      <c r="E83" s="166">
        <v>55284</v>
      </c>
      <c r="F83" s="166">
        <v>66954</v>
      </c>
      <c r="G83" s="166">
        <v>75222</v>
      </c>
      <c r="H83" s="166">
        <v>79288</v>
      </c>
      <c r="I83" s="167">
        <f t="shared" ref="I83:I90" si="26">IFERROR(H83/G83-1,"-")</f>
        <v>5.4053335460370722E-2</v>
      </c>
      <c r="J83" s="166">
        <f t="shared" si="25"/>
        <v>4066</v>
      </c>
      <c r="K83" s="167">
        <f t="shared" ref="K83:K90" si="27">H83/H$8</f>
        <v>2.4304056970220114E-2</v>
      </c>
      <c r="L83" s="168"/>
    </row>
    <row r="84" spans="1:12" s="58" customFormat="1" x14ac:dyDescent="0.25">
      <c r="A84" s="164"/>
      <c r="B84" s="165" t="s">
        <v>116</v>
      </c>
      <c r="C84" s="166">
        <v>18885</v>
      </c>
      <c r="D84" s="166">
        <v>38422</v>
      </c>
      <c r="E84" s="166">
        <v>66358</v>
      </c>
      <c r="F84" s="166">
        <v>65688</v>
      </c>
      <c r="G84" s="166">
        <v>68793</v>
      </c>
      <c r="H84" s="166">
        <v>71620</v>
      </c>
      <c r="I84" s="167">
        <f t="shared" si="26"/>
        <v>4.109429738490844E-2</v>
      </c>
      <c r="J84" s="166">
        <f t="shared" si="25"/>
        <v>2827</v>
      </c>
      <c r="K84" s="167">
        <f t="shared" si="27"/>
        <v>2.1953593989092478E-2</v>
      </c>
      <c r="L84" s="168"/>
    </row>
    <row r="85" spans="1:12" x14ac:dyDescent="0.25">
      <c r="A85" s="164"/>
      <c r="B85" s="165" t="s">
        <v>119</v>
      </c>
      <c r="C85" s="166">
        <v>4147</v>
      </c>
      <c r="D85" s="166">
        <v>14723</v>
      </c>
      <c r="E85" s="166">
        <v>17002</v>
      </c>
      <c r="F85" s="166">
        <v>33567</v>
      </c>
      <c r="G85" s="166">
        <v>43043</v>
      </c>
      <c r="H85" s="166">
        <v>41030</v>
      </c>
      <c r="I85" s="167">
        <f t="shared" si="26"/>
        <v>-4.6767186302069996E-2</v>
      </c>
      <c r="J85" s="166">
        <f t="shared" si="25"/>
        <v>-2013</v>
      </c>
      <c r="K85" s="167">
        <f t="shared" si="27"/>
        <v>1.2576877427708244E-2</v>
      </c>
      <c r="L85" s="81"/>
    </row>
    <row r="86" spans="1:12" x14ac:dyDescent="0.25">
      <c r="A86" s="164"/>
      <c r="B86" s="165" t="s">
        <v>126</v>
      </c>
      <c r="C86" s="166">
        <v>1443</v>
      </c>
      <c r="D86" s="166">
        <v>5378</v>
      </c>
      <c r="E86" s="166">
        <v>10210</v>
      </c>
      <c r="F86" s="166">
        <v>13529</v>
      </c>
      <c r="G86" s="166">
        <v>17817</v>
      </c>
      <c r="H86" s="166">
        <v>15438</v>
      </c>
      <c r="I86" s="167">
        <f t="shared" si="26"/>
        <v>-0.13352416231688835</v>
      </c>
      <c r="J86" s="166">
        <f t="shared" si="25"/>
        <v>-2379</v>
      </c>
      <c r="K86" s="167">
        <f t="shared" si="27"/>
        <v>4.732191901753835E-3</v>
      </c>
      <c r="L86" s="81"/>
    </row>
    <row r="87" spans="1:12" x14ac:dyDescent="0.25">
      <c r="A87" s="164"/>
      <c r="B87" s="165" t="s">
        <v>122</v>
      </c>
      <c r="C87" s="166">
        <v>1276</v>
      </c>
      <c r="D87" s="166">
        <v>6710</v>
      </c>
      <c r="E87" s="166">
        <v>2618</v>
      </c>
      <c r="F87" s="166">
        <v>6391</v>
      </c>
      <c r="G87" s="166">
        <v>5956</v>
      </c>
      <c r="H87" s="166">
        <v>6898</v>
      </c>
      <c r="I87" s="167">
        <f t="shared" si="26"/>
        <v>0.15815983881799855</v>
      </c>
      <c r="J87" s="166">
        <f t="shared" si="25"/>
        <v>942</v>
      </c>
      <c r="K87" s="167">
        <f t="shared" si="27"/>
        <v>2.1144357907953073E-3</v>
      </c>
      <c r="L87" s="81"/>
    </row>
    <row r="88" spans="1:12" x14ac:dyDescent="0.25">
      <c r="A88" s="164"/>
      <c r="B88" s="165" t="s">
        <v>131</v>
      </c>
      <c r="C88" s="166">
        <v>9</v>
      </c>
      <c r="D88" s="166">
        <v>840</v>
      </c>
      <c r="E88" s="166">
        <v>2025</v>
      </c>
      <c r="F88" s="166">
        <v>1177</v>
      </c>
      <c r="G88" s="166">
        <v>1100</v>
      </c>
      <c r="H88" s="166">
        <v>2237</v>
      </c>
      <c r="I88" s="167">
        <f t="shared" si="26"/>
        <v>1.0336363636363637</v>
      </c>
      <c r="J88" s="166">
        <f t="shared" si="25"/>
        <v>1137</v>
      </c>
      <c r="K88" s="167">
        <f t="shared" si="27"/>
        <v>6.8570496723819989E-4</v>
      </c>
      <c r="L88" s="81"/>
    </row>
    <row r="89" spans="1:12" x14ac:dyDescent="0.25">
      <c r="A89" s="164" t="s">
        <v>147</v>
      </c>
      <c r="B89" s="165" t="s">
        <v>134</v>
      </c>
      <c r="C89" s="166">
        <v>67</v>
      </c>
      <c r="D89" s="166">
        <v>187</v>
      </c>
      <c r="E89" s="166">
        <v>1100</v>
      </c>
      <c r="F89" s="166">
        <v>642</v>
      </c>
      <c r="G89" s="166">
        <v>407</v>
      </c>
      <c r="H89" s="166">
        <v>561</v>
      </c>
      <c r="I89" s="167">
        <f t="shared" si="26"/>
        <v>0.37837837837837829</v>
      </c>
      <c r="J89" s="166">
        <f t="shared" si="25"/>
        <v>154</v>
      </c>
      <c r="K89" s="167">
        <f t="shared" si="27"/>
        <v>1.7196266724212343E-4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19782</v>
      </c>
      <c r="D90" s="171">
        <f t="shared" ref="D90:H90" si="29">D82-SUM(D83:D89)</f>
        <v>48041</v>
      </c>
      <c r="E90" s="171">
        <f t="shared" si="29"/>
        <v>64237</v>
      </c>
      <c r="F90" s="171">
        <f t="shared" si="29"/>
        <v>90387</v>
      </c>
      <c r="G90" s="171">
        <f t="shared" si="29"/>
        <v>109725</v>
      </c>
      <c r="H90" s="171">
        <f t="shared" si="29"/>
        <v>102700</v>
      </c>
      <c r="I90" s="172">
        <f t="shared" si="26"/>
        <v>-6.4023695602642983E-2</v>
      </c>
      <c r="J90" s="171">
        <f>H90-G90</f>
        <v>-7025</v>
      </c>
      <c r="K90" s="172">
        <f t="shared" si="27"/>
        <v>3.1480509671597282E-2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6941</v>
      </c>
      <c r="D92" s="178">
        <v>8587</v>
      </c>
      <c r="E92" s="178">
        <v>10270</v>
      </c>
      <c r="F92" s="178">
        <v>11871</v>
      </c>
      <c r="G92" s="178">
        <v>9259</v>
      </c>
      <c r="H92" s="178">
        <v>11761</v>
      </c>
      <c r="I92" s="179">
        <f>IFERROR(H92/G92-1,"-")</f>
        <v>0.27022356625985533</v>
      </c>
      <c r="J92" s="178">
        <f>H92-G92</f>
        <v>2502</v>
      </c>
      <c r="K92" s="179">
        <f>H92/H$8</f>
        <v>3.6050854357123239E-3</v>
      </c>
      <c r="L92" s="81"/>
    </row>
    <row r="93" spans="1:12" x14ac:dyDescent="0.25">
      <c r="A93" s="164" t="s">
        <v>99</v>
      </c>
      <c r="B93" s="161" t="s">
        <v>100</v>
      </c>
      <c r="C93" s="162">
        <v>5019</v>
      </c>
      <c r="D93" s="162">
        <v>4452</v>
      </c>
      <c r="E93" s="162">
        <v>6043</v>
      </c>
      <c r="F93" s="162">
        <v>7150</v>
      </c>
      <c r="G93" s="162">
        <v>4695</v>
      </c>
      <c r="H93" s="162">
        <v>7231</v>
      </c>
      <c r="I93" s="163">
        <f>IFERROR(H93/G93-1,"-")</f>
        <v>0.54014909478168271</v>
      </c>
      <c r="J93" s="162">
        <f t="shared" ref="J93:J103" si="30">H93-G93</f>
        <v>2536</v>
      </c>
      <c r="K93" s="163">
        <f>H93/H$8</f>
        <v>2.2165098873935733E-3</v>
      </c>
      <c r="L93" s="81"/>
    </row>
    <row r="94" spans="1:12" x14ac:dyDescent="0.25">
      <c r="A94" s="164" t="s">
        <v>106</v>
      </c>
      <c r="B94" s="165" t="s">
        <v>106</v>
      </c>
      <c r="C94" s="166">
        <v>2303</v>
      </c>
      <c r="D94" s="166">
        <v>1356</v>
      </c>
      <c r="E94" s="166">
        <v>2044</v>
      </c>
      <c r="F94" s="166">
        <v>2706</v>
      </c>
      <c r="G94" s="166">
        <v>1092</v>
      </c>
      <c r="H94" s="166">
        <v>3661</v>
      </c>
      <c r="I94" s="167">
        <f>IFERROR(H94/G94-1,"-")</f>
        <v>2.3525641025641026</v>
      </c>
      <c r="J94" s="166">
        <f t="shared" si="30"/>
        <v>2569</v>
      </c>
      <c r="K94" s="167">
        <f>H94/H$8</f>
        <v>1.1222020049436968E-3</v>
      </c>
      <c r="L94" s="81"/>
    </row>
    <row r="95" spans="1:12" x14ac:dyDescent="0.25">
      <c r="A95" s="164" t="s">
        <v>103</v>
      </c>
      <c r="B95" s="165" t="s">
        <v>103</v>
      </c>
      <c r="C95" s="166">
        <v>2716</v>
      </c>
      <c r="D95" s="166">
        <v>3096</v>
      </c>
      <c r="E95" s="166">
        <v>3999</v>
      </c>
      <c r="F95" s="166">
        <v>4444</v>
      </c>
      <c r="G95" s="166">
        <v>3603</v>
      </c>
      <c r="H95" s="166">
        <v>3570</v>
      </c>
      <c r="I95" s="167">
        <f>IFERROR(H95/G95-1,"-")</f>
        <v>-9.1590341382181695E-3</v>
      </c>
      <c r="J95" s="166">
        <f t="shared" si="30"/>
        <v>-33</v>
      </c>
      <c r="K95" s="167">
        <f>H95/H$8</f>
        <v>1.0943078824498765E-3</v>
      </c>
      <c r="L95" s="81"/>
    </row>
    <row r="96" spans="1:12" x14ac:dyDescent="0.25">
      <c r="A96" s="164"/>
      <c r="B96" s="161" t="s">
        <v>110</v>
      </c>
      <c r="C96" s="162">
        <v>1922</v>
      </c>
      <c r="D96" s="162">
        <v>4135</v>
      </c>
      <c r="E96" s="162">
        <v>4227</v>
      </c>
      <c r="F96" s="162">
        <v>4721</v>
      </c>
      <c r="G96" s="162">
        <v>4564</v>
      </c>
      <c r="H96" s="162">
        <v>4530</v>
      </c>
      <c r="I96" s="163">
        <f>IFERROR(H96/G96-1,"-")</f>
        <v>-7.4496056091147844E-3</v>
      </c>
      <c r="J96" s="162">
        <f t="shared" si="30"/>
        <v>-34</v>
      </c>
      <c r="K96" s="163">
        <f>H96/H$8</f>
        <v>1.3885755483187508E-3</v>
      </c>
      <c r="L96" s="81"/>
    </row>
    <row r="97" spans="1:12" s="58" customFormat="1" x14ac:dyDescent="0.25">
      <c r="A97" s="164"/>
      <c r="B97" s="165" t="s">
        <v>113</v>
      </c>
      <c r="C97" s="166">
        <v>66</v>
      </c>
      <c r="D97" s="166">
        <v>415</v>
      </c>
      <c r="E97" s="166">
        <v>482</v>
      </c>
      <c r="F97" s="166">
        <v>571</v>
      </c>
      <c r="G97" s="166">
        <v>572</v>
      </c>
      <c r="H97" s="166">
        <v>348</v>
      </c>
      <c r="I97" s="167">
        <f t="shared" ref="I97:I104" si="31">IFERROR(H97/G97-1,"-")</f>
        <v>-0.39160839160839156</v>
      </c>
      <c r="J97" s="166">
        <f t="shared" si="30"/>
        <v>-224</v>
      </c>
      <c r="K97" s="167">
        <f t="shared" ref="K97:K104" si="32">H97/H$8</f>
        <v>1.0667202887746694E-4</v>
      </c>
      <c r="L97" s="168"/>
    </row>
    <row r="98" spans="1:12" s="58" customFormat="1" x14ac:dyDescent="0.25">
      <c r="A98" s="164"/>
      <c r="B98" s="165" t="s">
        <v>116</v>
      </c>
      <c r="C98" s="166">
        <v>307</v>
      </c>
      <c r="D98" s="166">
        <v>1325</v>
      </c>
      <c r="E98" s="166">
        <v>1073</v>
      </c>
      <c r="F98" s="166">
        <v>1227</v>
      </c>
      <c r="G98" s="166">
        <v>1129</v>
      </c>
      <c r="H98" s="166">
        <v>915</v>
      </c>
      <c r="I98" s="167">
        <f t="shared" si="31"/>
        <v>-0.18954827280779452</v>
      </c>
      <c r="J98" s="166">
        <f t="shared" si="30"/>
        <v>-214</v>
      </c>
      <c r="K98" s="167">
        <f t="shared" si="32"/>
        <v>2.8047386903127082E-4</v>
      </c>
      <c r="L98" s="168"/>
    </row>
    <row r="99" spans="1:12" x14ac:dyDescent="0.25">
      <c r="A99" s="164"/>
      <c r="B99" s="165" t="s">
        <v>119</v>
      </c>
      <c r="C99" s="166">
        <v>912</v>
      </c>
      <c r="D99" s="166">
        <v>932</v>
      </c>
      <c r="E99" s="166">
        <v>860</v>
      </c>
      <c r="F99" s="166">
        <v>734</v>
      </c>
      <c r="G99" s="166">
        <v>989</v>
      </c>
      <c r="H99" s="166">
        <v>1043</v>
      </c>
      <c r="I99" s="167">
        <f t="shared" si="31"/>
        <v>5.4600606673407492E-2</v>
      </c>
      <c r="J99" s="166">
        <f t="shared" si="30"/>
        <v>54</v>
      </c>
      <c r="K99" s="167">
        <f t="shared" si="32"/>
        <v>3.197095578137874E-4</v>
      </c>
      <c r="L99" s="81"/>
    </row>
    <row r="100" spans="1:12" x14ac:dyDescent="0.25">
      <c r="A100" s="164"/>
      <c r="B100" s="165" t="s">
        <v>126</v>
      </c>
      <c r="C100" s="166">
        <v>19</v>
      </c>
      <c r="D100" s="166">
        <v>76</v>
      </c>
      <c r="E100" s="166">
        <v>383</v>
      </c>
      <c r="F100" s="166">
        <v>153</v>
      </c>
      <c r="G100" s="166">
        <v>219</v>
      </c>
      <c r="H100" s="166">
        <v>98</v>
      </c>
      <c r="I100" s="167">
        <f t="shared" si="31"/>
        <v>-0.55251141552511418</v>
      </c>
      <c r="J100" s="166">
        <f t="shared" si="30"/>
        <v>-121</v>
      </c>
      <c r="K100" s="167">
        <f t="shared" si="32"/>
        <v>3.0039824224114254E-5</v>
      </c>
      <c r="L100" s="81"/>
    </row>
    <row r="101" spans="1:12" x14ac:dyDescent="0.25">
      <c r="A101" s="164"/>
      <c r="B101" s="165" t="s">
        <v>122</v>
      </c>
      <c r="C101" s="166">
        <v>120</v>
      </c>
      <c r="D101" s="166">
        <v>67</v>
      </c>
      <c r="E101" s="166">
        <v>142</v>
      </c>
      <c r="F101" s="166">
        <v>117</v>
      </c>
      <c r="G101" s="166">
        <v>136</v>
      </c>
      <c r="H101" s="166">
        <v>157</v>
      </c>
      <c r="I101" s="167">
        <f t="shared" si="31"/>
        <v>0.15441176470588225</v>
      </c>
      <c r="J101" s="166">
        <f t="shared" si="30"/>
        <v>21</v>
      </c>
      <c r="K101" s="167">
        <f t="shared" si="32"/>
        <v>4.8125024522305489E-5</v>
      </c>
      <c r="L101" s="81"/>
    </row>
    <row r="102" spans="1:12" x14ac:dyDescent="0.25">
      <c r="A102" s="164"/>
      <c r="B102" s="165" t="s">
        <v>131</v>
      </c>
      <c r="C102" s="166">
        <v>1</v>
      </c>
      <c r="D102" s="166">
        <v>0</v>
      </c>
      <c r="E102" s="166">
        <v>63</v>
      </c>
      <c r="F102" s="166">
        <v>6</v>
      </c>
      <c r="G102" s="166">
        <v>4</v>
      </c>
      <c r="H102" s="166">
        <v>2</v>
      </c>
      <c r="I102" s="167">
        <f t="shared" si="31"/>
        <v>-0.5</v>
      </c>
      <c r="J102" s="166">
        <f t="shared" si="30"/>
        <v>-2</v>
      </c>
      <c r="K102" s="167">
        <f t="shared" si="32"/>
        <v>6.1305763722682152E-7</v>
      </c>
      <c r="L102" s="81"/>
    </row>
    <row r="103" spans="1:12" x14ac:dyDescent="0.25">
      <c r="A103" s="164" t="s">
        <v>147</v>
      </c>
      <c r="B103" s="165" t="s">
        <v>134</v>
      </c>
      <c r="C103" s="166">
        <v>3</v>
      </c>
      <c r="D103" s="166">
        <v>30</v>
      </c>
      <c r="E103" s="166">
        <v>12</v>
      </c>
      <c r="F103" s="166">
        <v>34</v>
      </c>
      <c r="G103" s="166">
        <v>23</v>
      </c>
      <c r="H103" s="166">
        <v>6</v>
      </c>
      <c r="I103" s="167">
        <f t="shared" si="31"/>
        <v>-0.73913043478260865</v>
      </c>
      <c r="J103" s="166">
        <f t="shared" si="30"/>
        <v>-17</v>
      </c>
      <c r="K103" s="167">
        <f t="shared" si="32"/>
        <v>1.8391729116804645E-6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494</v>
      </c>
      <c r="D104" s="171">
        <f t="shared" ref="D104:H104" si="34">D96-SUM(D97:D103)</f>
        <v>1290</v>
      </c>
      <c r="E104" s="171">
        <f t="shared" si="34"/>
        <v>1212</v>
      </c>
      <c r="F104" s="171">
        <f t="shared" si="34"/>
        <v>1879</v>
      </c>
      <c r="G104" s="171">
        <f t="shared" si="34"/>
        <v>1492</v>
      </c>
      <c r="H104" s="171">
        <f t="shared" si="34"/>
        <v>1961</v>
      </c>
      <c r="I104" s="172">
        <f t="shared" si="31"/>
        <v>0.31434316353887404</v>
      </c>
      <c r="J104" s="171">
        <f>H104-G104</f>
        <v>469</v>
      </c>
      <c r="K104" s="172">
        <f t="shared" si="32"/>
        <v>6.0110301330089854E-4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51125</v>
      </c>
      <c r="D106" s="178">
        <v>93383</v>
      </c>
      <c r="E106" s="178">
        <v>136811</v>
      </c>
      <c r="F106" s="178">
        <v>135765</v>
      </c>
      <c r="G106" s="178">
        <v>150260</v>
      </c>
      <c r="H106" s="178">
        <v>139313</v>
      </c>
      <c r="I106" s="179">
        <f>IFERROR(H106/G106-1,"-")</f>
        <v>-7.2853720218288287E-2</v>
      </c>
      <c r="J106" s="178">
        <f>H106-G106</f>
        <v>-10947</v>
      </c>
      <c r="K106" s="179">
        <f>H106/H$8</f>
        <v>4.2703449307490093E-2</v>
      </c>
      <c r="L106" s="81"/>
    </row>
    <row r="107" spans="1:12" x14ac:dyDescent="0.25">
      <c r="A107" s="164" t="s">
        <v>99</v>
      </c>
      <c r="B107" s="161" t="s">
        <v>100</v>
      </c>
      <c r="C107" s="162">
        <v>30547</v>
      </c>
      <c r="D107" s="162">
        <v>28927</v>
      </c>
      <c r="E107" s="162">
        <v>31594</v>
      </c>
      <c r="F107" s="162">
        <v>26883</v>
      </c>
      <c r="G107" s="162">
        <v>30588</v>
      </c>
      <c r="H107" s="162">
        <v>29442</v>
      </c>
      <c r="I107" s="163">
        <f>IFERROR(H107/G107-1,"-")</f>
        <v>-3.7465672812867834E-2</v>
      </c>
      <c r="J107" s="162">
        <f t="shared" ref="J107:J117" si="35">H107-G107</f>
        <v>-1146</v>
      </c>
      <c r="K107" s="163">
        <f>H107/H$8</f>
        <v>9.0248214776160393E-3</v>
      </c>
      <c r="L107" s="81"/>
    </row>
    <row r="108" spans="1:12" x14ac:dyDescent="0.25">
      <c r="A108" s="164" t="s">
        <v>106</v>
      </c>
      <c r="B108" s="165" t="s">
        <v>106</v>
      </c>
      <c r="C108" s="166">
        <v>949</v>
      </c>
      <c r="D108" s="166">
        <v>9549</v>
      </c>
      <c r="E108" s="166">
        <v>11561</v>
      </c>
      <c r="F108" s="166">
        <v>6883</v>
      </c>
      <c r="G108" s="166">
        <v>12107</v>
      </c>
      <c r="H108" s="166">
        <v>10498</v>
      </c>
      <c r="I108" s="167">
        <f>IFERROR(H108/G108-1,"-")</f>
        <v>-0.1328983232840506</v>
      </c>
      <c r="J108" s="166">
        <f t="shared" si="35"/>
        <v>-1609</v>
      </c>
      <c r="K108" s="167">
        <f>H108/H$8</f>
        <v>3.2179395378035863E-3</v>
      </c>
      <c r="L108" s="81"/>
    </row>
    <row r="109" spans="1:12" x14ac:dyDescent="0.25">
      <c r="A109" s="164" t="s">
        <v>103</v>
      </c>
      <c r="B109" s="165" t="s">
        <v>103</v>
      </c>
      <c r="C109" s="166">
        <v>29598</v>
      </c>
      <c r="D109" s="166">
        <v>19378</v>
      </c>
      <c r="E109" s="166">
        <v>20033</v>
      </c>
      <c r="F109" s="166">
        <v>20000</v>
      </c>
      <c r="G109" s="166">
        <v>18481</v>
      </c>
      <c r="H109" s="166">
        <v>18944</v>
      </c>
      <c r="I109" s="167">
        <f>IFERROR(H109/G109-1,"-")</f>
        <v>2.5052756885449945E-2</v>
      </c>
      <c r="J109" s="166">
        <f t="shared" si="35"/>
        <v>463</v>
      </c>
      <c r="K109" s="167">
        <f>H109/H$8</f>
        <v>5.8068819398124534E-3</v>
      </c>
      <c r="L109" s="81"/>
    </row>
    <row r="110" spans="1:12" x14ac:dyDescent="0.25">
      <c r="A110" s="164"/>
      <c r="B110" s="161" t="s">
        <v>110</v>
      </c>
      <c r="C110" s="162">
        <v>20578</v>
      </c>
      <c r="D110" s="162">
        <v>64456</v>
      </c>
      <c r="E110" s="162">
        <v>105217</v>
      </c>
      <c r="F110" s="162">
        <v>108882</v>
      </c>
      <c r="G110" s="162">
        <v>119672</v>
      </c>
      <c r="H110" s="162">
        <v>109871</v>
      </c>
      <c r="I110" s="163">
        <f>IFERROR(H110/G110-1,"-")</f>
        <v>-8.1898856875459614E-2</v>
      </c>
      <c r="J110" s="162">
        <f t="shared" si="35"/>
        <v>-9801</v>
      </c>
      <c r="K110" s="163">
        <f>H110/H$8</f>
        <v>3.3678627829874054E-2</v>
      </c>
      <c r="L110" s="81"/>
    </row>
    <row r="111" spans="1:12" s="58" customFormat="1" x14ac:dyDescent="0.25">
      <c r="A111" s="164"/>
      <c r="B111" s="165" t="s">
        <v>113</v>
      </c>
      <c r="C111" s="166">
        <v>5444</v>
      </c>
      <c r="D111" s="166">
        <v>29383</v>
      </c>
      <c r="E111" s="166">
        <v>65185</v>
      </c>
      <c r="F111" s="166">
        <v>75839</v>
      </c>
      <c r="G111" s="166">
        <v>82502</v>
      </c>
      <c r="H111" s="166">
        <v>74484</v>
      </c>
      <c r="I111" s="167">
        <f t="shared" ref="I111:I118" si="36">IFERROR(H111/G111-1,"-")</f>
        <v>-9.7185522775205424E-2</v>
      </c>
      <c r="J111" s="166">
        <f t="shared" si="35"/>
        <v>-8018</v>
      </c>
      <c r="K111" s="167">
        <f t="shared" ref="K111:K118" si="37">H111/H$8</f>
        <v>2.2831492525601287E-2</v>
      </c>
      <c r="L111" s="168"/>
    </row>
    <row r="112" spans="1:12" s="58" customFormat="1" x14ac:dyDescent="0.25">
      <c r="A112" s="164"/>
      <c r="B112" s="165" t="s">
        <v>116</v>
      </c>
      <c r="C112" s="166">
        <v>2629</v>
      </c>
      <c r="D112" s="166">
        <v>3392</v>
      </c>
      <c r="E112" s="166">
        <v>2991</v>
      </c>
      <c r="F112" s="166">
        <v>2725</v>
      </c>
      <c r="G112" s="166">
        <v>4368</v>
      </c>
      <c r="H112" s="166">
        <v>3395</v>
      </c>
      <c r="I112" s="167">
        <f t="shared" si="36"/>
        <v>-0.22275641025641024</v>
      </c>
      <c r="J112" s="166">
        <f t="shared" si="35"/>
        <v>-973</v>
      </c>
      <c r="K112" s="167">
        <f t="shared" si="37"/>
        <v>1.0406653391925296E-3</v>
      </c>
      <c r="L112" s="168"/>
    </row>
    <row r="113" spans="1:12" x14ac:dyDescent="0.25">
      <c r="A113" s="164"/>
      <c r="B113" s="165" t="s">
        <v>119</v>
      </c>
      <c r="C113" s="166">
        <v>1664</v>
      </c>
      <c r="D113" s="166">
        <v>10470</v>
      </c>
      <c r="E113" s="166">
        <v>7591</v>
      </c>
      <c r="F113" s="166">
        <v>8768</v>
      </c>
      <c r="G113" s="166">
        <v>9306</v>
      </c>
      <c r="H113" s="166">
        <v>9120</v>
      </c>
      <c r="I113" s="167">
        <f t="shared" si="36"/>
        <v>-1.9987105093488111E-2</v>
      </c>
      <c r="J113" s="166">
        <f t="shared" si="35"/>
        <v>-186</v>
      </c>
      <c r="K113" s="167">
        <f t="shared" si="37"/>
        <v>2.7955428257543063E-3</v>
      </c>
      <c r="L113" s="81"/>
    </row>
    <row r="114" spans="1:12" x14ac:dyDescent="0.25">
      <c r="A114" s="164"/>
      <c r="B114" s="165" t="s">
        <v>126</v>
      </c>
      <c r="C114" s="166">
        <v>3058</v>
      </c>
      <c r="D114" s="166">
        <v>3790</v>
      </c>
      <c r="E114" s="166">
        <v>1997</v>
      </c>
      <c r="F114" s="166">
        <v>3575</v>
      </c>
      <c r="G114" s="166">
        <v>2598</v>
      </c>
      <c r="H114" s="166">
        <v>3671</v>
      </c>
      <c r="I114" s="167">
        <f t="shared" si="36"/>
        <v>0.41301000769822949</v>
      </c>
      <c r="J114" s="166">
        <f t="shared" si="35"/>
        <v>1073</v>
      </c>
      <c r="K114" s="167">
        <f t="shared" si="37"/>
        <v>1.1252672931298308E-3</v>
      </c>
      <c r="L114" s="81"/>
    </row>
    <row r="115" spans="1:12" x14ac:dyDescent="0.25">
      <c r="A115" s="164"/>
      <c r="B115" s="165" t="s">
        <v>122</v>
      </c>
      <c r="C115" s="166">
        <v>3277</v>
      </c>
      <c r="D115" s="166">
        <v>4263</v>
      </c>
      <c r="E115" s="166">
        <v>3955</v>
      </c>
      <c r="F115" s="166">
        <v>1969</v>
      </c>
      <c r="G115" s="166">
        <v>2079</v>
      </c>
      <c r="H115" s="166">
        <v>3007</v>
      </c>
      <c r="I115" s="167">
        <f t="shared" si="36"/>
        <v>0.4463684463684463</v>
      </c>
      <c r="J115" s="166">
        <f t="shared" si="35"/>
        <v>928</v>
      </c>
      <c r="K115" s="167">
        <f t="shared" si="37"/>
        <v>9.2173215757052616E-4</v>
      </c>
      <c r="L115" s="81"/>
    </row>
    <row r="116" spans="1:12" x14ac:dyDescent="0.25">
      <c r="A116" s="164"/>
      <c r="B116" s="165" t="s">
        <v>131</v>
      </c>
      <c r="C116" s="166">
        <v>3</v>
      </c>
      <c r="D116" s="166">
        <v>69</v>
      </c>
      <c r="E116" s="166">
        <v>633</v>
      </c>
      <c r="F116" s="166">
        <v>124</v>
      </c>
      <c r="G116" s="166">
        <v>7</v>
      </c>
      <c r="H116" s="166">
        <v>62</v>
      </c>
      <c r="I116" s="167">
        <f t="shared" si="36"/>
        <v>7.8571428571428577</v>
      </c>
      <c r="J116" s="166">
        <f t="shared" si="35"/>
        <v>55</v>
      </c>
      <c r="K116" s="167">
        <f t="shared" si="37"/>
        <v>1.9004786754031467E-5</v>
      </c>
      <c r="L116" s="81"/>
    </row>
    <row r="117" spans="1:12" x14ac:dyDescent="0.25">
      <c r="A117" s="164" t="s">
        <v>147</v>
      </c>
      <c r="B117" s="165" t="s">
        <v>134</v>
      </c>
      <c r="C117" s="166">
        <v>0</v>
      </c>
      <c r="D117" s="166">
        <v>5</v>
      </c>
      <c r="E117" s="166">
        <v>38</v>
      </c>
      <c r="F117" s="166">
        <v>106</v>
      </c>
      <c r="G117" s="166">
        <v>22</v>
      </c>
      <c r="H117" s="166">
        <v>4</v>
      </c>
      <c r="I117" s="167">
        <f t="shared" si="36"/>
        <v>-0.81818181818181812</v>
      </c>
      <c r="J117" s="166">
        <f t="shared" si="35"/>
        <v>-18</v>
      </c>
      <c r="K117" s="167">
        <f t="shared" si="37"/>
        <v>1.226115274453643E-6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4503</v>
      </c>
      <c r="D118" s="171">
        <f t="shared" ref="D118:H118" si="39">D110-SUM(D111:D117)</f>
        <v>13084</v>
      </c>
      <c r="E118" s="171">
        <f t="shared" si="39"/>
        <v>22827</v>
      </c>
      <c r="F118" s="171">
        <f t="shared" si="39"/>
        <v>15776</v>
      </c>
      <c r="G118" s="171">
        <f t="shared" si="39"/>
        <v>18790</v>
      </c>
      <c r="H118" s="171">
        <f t="shared" si="39"/>
        <v>16128</v>
      </c>
      <c r="I118" s="172">
        <f t="shared" si="36"/>
        <v>-0.14167110164981378</v>
      </c>
      <c r="J118" s="171">
        <f>H118-G118</f>
        <v>-2662</v>
      </c>
      <c r="K118" s="172">
        <f t="shared" si="37"/>
        <v>4.9436967865970887E-3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15225</v>
      </c>
      <c r="D120" s="178">
        <v>36151</v>
      </c>
      <c r="E120" s="178">
        <v>41695</v>
      </c>
      <c r="F120" s="178">
        <v>43373</v>
      </c>
      <c r="G120" s="178">
        <v>42595</v>
      </c>
      <c r="H120" s="178">
        <v>49206</v>
      </c>
      <c r="I120" s="179">
        <f>IFERROR(H120/G120-1,"-")</f>
        <v>0.15520601009508161</v>
      </c>
      <c r="J120" s="178">
        <f>H120-G120</f>
        <v>6611</v>
      </c>
      <c r="K120" s="179">
        <f>H120/H$8</f>
        <v>1.508305704869149E-2</v>
      </c>
      <c r="L120" s="81"/>
    </row>
    <row r="121" spans="1:12" x14ac:dyDescent="0.25">
      <c r="A121" s="164" t="s">
        <v>99</v>
      </c>
      <c r="B121" s="161" t="s">
        <v>100</v>
      </c>
      <c r="C121" s="162">
        <v>9653</v>
      </c>
      <c r="D121" s="162">
        <v>22058</v>
      </c>
      <c r="E121" s="162">
        <v>20956</v>
      </c>
      <c r="F121" s="162">
        <v>22168</v>
      </c>
      <c r="G121" s="162">
        <v>21698</v>
      </c>
      <c r="H121" s="162">
        <v>27336</v>
      </c>
      <c r="I121" s="163">
        <f>IFERROR(H121/G121-1,"-")</f>
        <v>0.25983961655452115</v>
      </c>
      <c r="J121" s="162">
        <f t="shared" ref="J121:J131" si="40">H121-G121</f>
        <v>5638</v>
      </c>
      <c r="K121" s="163">
        <f>H121/H$8</f>
        <v>8.379271785616196E-3</v>
      </c>
      <c r="L121" s="81"/>
    </row>
    <row r="122" spans="1:12" x14ac:dyDescent="0.25">
      <c r="A122" s="164" t="s">
        <v>106</v>
      </c>
      <c r="B122" s="165" t="s">
        <v>106</v>
      </c>
      <c r="C122" s="166">
        <v>1941</v>
      </c>
      <c r="D122" s="166">
        <v>9642</v>
      </c>
      <c r="E122" s="166">
        <v>11778</v>
      </c>
      <c r="F122" s="166">
        <v>8620</v>
      </c>
      <c r="G122" s="166">
        <v>11993</v>
      </c>
      <c r="H122" s="166">
        <v>14272</v>
      </c>
      <c r="I122" s="167">
        <f>IFERROR(H122/G122-1,"-")</f>
        <v>0.19002751605102985</v>
      </c>
      <c r="J122" s="166">
        <f t="shared" si="40"/>
        <v>2279</v>
      </c>
      <c r="K122" s="167">
        <f>H122/H$8</f>
        <v>4.3747792992505988E-3</v>
      </c>
      <c r="L122" s="81"/>
    </row>
    <row r="123" spans="1:12" x14ac:dyDescent="0.25">
      <c r="A123" s="164" t="s">
        <v>103</v>
      </c>
      <c r="B123" s="165" t="s">
        <v>103</v>
      </c>
      <c r="C123" s="166">
        <v>7712</v>
      </c>
      <c r="D123" s="166">
        <v>12416</v>
      </c>
      <c r="E123" s="166">
        <v>9178</v>
      </c>
      <c r="F123" s="166">
        <v>13548</v>
      </c>
      <c r="G123" s="166">
        <v>9705</v>
      </c>
      <c r="H123" s="166">
        <v>13064</v>
      </c>
      <c r="I123" s="167">
        <f>IFERROR(H123/G123-1,"-")</f>
        <v>0.34611025244719218</v>
      </c>
      <c r="J123" s="166">
        <f t="shared" si="40"/>
        <v>3359</v>
      </c>
      <c r="K123" s="167">
        <f>H123/H$8</f>
        <v>4.0044924863655981E-3</v>
      </c>
      <c r="L123" s="81"/>
    </row>
    <row r="124" spans="1:12" x14ac:dyDescent="0.25">
      <c r="A124" s="164"/>
      <c r="B124" s="161" t="s">
        <v>110</v>
      </c>
      <c r="C124" s="162">
        <v>5572</v>
      </c>
      <c r="D124" s="162">
        <v>14093</v>
      </c>
      <c r="E124" s="162">
        <v>20739</v>
      </c>
      <c r="F124" s="162">
        <v>21205</v>
      </c>
      <c r="G124" s="162">
        <v>20897</v>
      </c>
      <c r="H124" s="162">
        <v>21870</v>
      </c>
      <c r="I124" s="163">
        <f>IFERROR(H124/G124-1,"-")</f>
        <v>4.656170742211807E-2</v>
      </c>
      <c r="J124" s="162">
        <f t="shared" si="40"/>
        <v>973</v>
      </c>
      <c r="K124" s="163">
        <f>H124/H$8</f>
        <v>6.7037852630752936E-3</v>
      </c>
      <c r="L124" s="81"/>
    </row>
    <row r="125" spans="1:12" s="58" customFormat="1" x14ac:dyDescent="0.25">
      <c r="A125" s="164"/>
      <c r="B125" s="165" t="s">
        <v>113</v>
      </c>
      <c r="C125" s="166">
        <v>231</v>
      </c>
      <c r="D125" s="166">
        <v>874</v>
      </c>
      <c r="E125" s="166">
        <v>2814</v>
      </c>
      <c r="F125" s="166">
        <v>4366</v>
      </c>
      <c r="G125" s="166">
        <v>2083</v>
      </c>
      <c r="H125" s="166">
        <v>2058</v>
      </c>
      <c r="I125" s="167">
        <f t="shared" ref="I125:I132" si="41">IFERROR(H125/G125-1,"-")</f>
        <v>-1.2001920307249114E-2</v>
      </c>
      <c r="J125" s="166">
        <f t="shared" si="40"/>
        <v>-25</v>
      </c>
      <c r="K125" s="167">
        <f t="shared" ref="K125:K132" si="42">H125/H$8</f>
        <v>6.3083630870639938E-4</v>
      </c>
      <c r="L125" s="168"/>
    </row>
    <row r="126" spans="1:12" s="58" customFormat="1" x14ac:dyDescent="0.25">
      <c r="A126" s="164"/>
      <c r="B126" s="165" t="s">
        <v>116</v>
      </c>
      <c r="C126" s="166">
        <v>423</v>
      </c>
      <c r="D126" s="166">
        <v>1631</v>
      </c>
      <c r="E126" s="166">
        <v>1858</v>
      </c>
      <c r="F126" s="166">
        <v>2985</v>
      </c>
      <c r="G126" s="166">
        <v>2860</v>
      </c>
      <c r="H126" s="166">
        <v>1868</v>
      </c>
      <c r="I126" s="167">
        <f t="shared" si="41"/>
        <v>-0.34685314685314683</v>
      </c>
      <c r="J126" s="166">
        <f t="shared" si="40"/>
        <v>-992</v>
      </c>
      <c r="K126" s="167">
        <f t="shared" si="42"/>
        <v>5.7259583316985132E-4</v>
      </c>
      <c r="L126" s="168"/>
    </row>
    <row r="127" spans="1:12" x14ac:dyDescent="0.25">
      <c r="A127" s="164"/>
      <c r="B127" s="165" t="s">
        <v>119</v>
      </c>
      <c r="C127" s="166">
        <v>432</v>
      </c>
      <c r="D127" s="166">
        <v>2603</v>
      </c>
      <c r="E127" s="166">
        <v>2883</v>
      </c>
      <c r="F127" s="166">
        <v>3093</v>
      </c>
      <c r="G127" s="166">
        <v>3962</v>
      </c>
      <c r="H127" s="166">
        <v>4537</v>
      </c>
      <c r="I127" s="167">
        <f t="shared" si="41"/>
        <v>0.14512872286723866</v>
      </c>
      <c r="J127" s="166">
        <f t="shared" si="40"/>
        <v>575</v>
      </c>
      <c r="K127" s="167">
        <f t="shared" si="42"/>
        <v>1.3907212500490445E-3</v>
      </c>
      <c r="L127" s="81"/>
    </row>
    <row r="128" spans="1:12" x14ac:dyDescent="0.25">
      <c r="A128" s="164"/>
      <c r="B128" s="165" t="s">
        <v>126</v>
      </c>
      <c r="C128" s="166">
        <v>77</v>
      </c>
      <c r="D128" s="166">
        <v>407</v>
      </c>
      <c r="E128" s="166">
        <v>636</v>
      </c>
      <c r="F128" s="166">
        <v>720</v>
      </c>
      <c r="G128" s="166">
        <v>977</v>
      </c>
      <c r="H128" s="166">
        <v>935</v>
      </c>
      <c r="I128" s="167">
        <f t="shared" si="41"/>
        <v>-4.2988741044012291E-2</v>
      </c>
      <c r="J128" s="166">
        <f t="shared" si="40"/>
        <v>-42</v>
      </c>
      <c r="K128" s="167">
        <f t="shared" si="42"/>
        <v>2.8660444540353907E-4</v>
      </c>
      <c r="L128" s="81"/>
    </row>
    <row r="129" spans="1:12" x14ac:dyDescent="0.25">
      <c r="A129" s="164"/>
      <c r="B129" s="165" t="s">
        <v>122</v>
      </c>
      <c r="C129" s="166">
        <v>126</v>
      </c>
      <c r="D129" s="166">
        <v>289</v>
      </c>
      <c r="E129" s="166">
        <v>450</v>
      </c>
      <c r="F129" s="166">
        <v>416</v>
      </c>
      <c r="G129" s="166">
        <v>463</v>
      </c>
      <c r="H129" s="166">
        <v>603</v>
      </c>
      <c r="I129" s="167">
        <f t="shared" si="41"/>
        <v>0.30237580993520519</v>
      </c>
      <c r="J129" s="166">
        <f t="shared" si="40"/>
        <v>140</v>
      </c>
      <c r="K129" s="167">
        <f t="shared" si="42"/>
        <v>1.8483687762388669E-4</v>
      </c>
      <c r="L129" s="81"/>
    </row>
    <row r="130" spans="1:12" x14ac:dyDescent="0.25">
      <c r="A130" s="164"/>
      <c r="B130" s="165" t="s">
        <v>131</v>
      </c>
      <c r="C130" s="166">
        <v>11</v>
      </c>
      <c r="D130" s="166">
        <v>72</v>
      </c>
      <c r="E130" s="166">
        <v>75</v>
      </c>
      <c r="F130" s="166">
        <v>234</v>
      </c>
      <c r="G130" s="166">
        <v>102</v>
      </c>
      <c r="H130" s="166">
        <v>101</v>
      </c>
      <c r="I130" s="167">
        <f t="shared" si="41"/>
        <v>-9.8039215686274161E-3</v>
      </c>
      <c r="J130" s="166">
        <f t="shared" si="40"/>
        <v>-1</v>
      </c>
      <c r="K130" s="167">
        <f t="shared" si="42"/>
        <v>3.0959410679954487E-5</v>
      </c>
      <c r="L130" s="81"/>
    </row>
    <row r="131" spans="1:12" x14ac:dyDescent="0.25">
      <c r="A131" s="164" t="s">
        <v>147</v>
      </c>
      <c r="B131" s="165" t="s">
        <v>134</v>
      </c>
      <c r="C131" s="166">
        <v>24</v>
      </c>
      <c r="D131" s="166">
        <v>62</v>
      </c>
      <c r="E131" s="166">
        <v>25</v>
      </c>
      <c r="F131" s="166">
        <v>102</v>
      </c>
      <c r="G131" s="166">
        <v>168</v>
      </c>
      <c r="H131" s="166">
        <v>34</v>
      </c>
      <c r="I131" s="167">
        <f t="shared" si="41"/>
        <v>-0.79761904761904767</v>
      </c>
      <c r="J131" s="166">
        <f t="shared" si="40"/>
        <v>-134</v>
      </c>
      <c r="K131" s="167">
        <f t="shared" si="42"/>
        <v>1.0421979832855966E-5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4248</v>
      </c>
      <c r="D132" s="171">
        <f t="shared" ref="D132:H132" si="44">D124-SUM(D125:D131)</f>
        <v>8155</v>
      </c>
      <c r="E132" s="171">
        <f t="shared" si="44"/>
        <v>11998</v>
      </c>
      <c r="F132" s="171">
        <f t="shared" si="44"/>
        <v>9289</v>
      </c>
      <c r="G132" s="171">
        <f t="shared" si="44"/>
        <v>10282</v>
      </c>
      <c r="H132" s="171">
        <f t="shared" si="44"/>
        <v>11734</v>
      </c>
      <c r="I132" s="172">
        <f t="shared" si="41"/>
        <v>0.14121766193347596</v>
      </c>
      <c r="J132" s="171">
        <f>H132-G132</f>
        <v>1452</v>
      </c>
      <c r="K132" s="172">
        <f t="shared" si="42"/>
        <v>3.5968091576097619E-3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60513</v>
      </c>
      <c r="D134" s="178">
        <v>94829</v>
      </c>
      <c r="E134" s="178">
        <v>178525</v>
      </c>
      <c r="F134" s="178">
        <v>181874</v>
      </c>
      <c r="G134" s="178">
        <v>179514</v>
      </c>
      <c r="H134" s="178">
        <v>189132</v>
      </c>
      <c r="I134" s="179">
        <f>IFERROR(H134/G134-1,"-")</f>
        <v>5.3577993916908984E-2</v>
      </c>
      <c r="J134" s="178">
        <f>H134-G134</f>
        <v>9618</v>
      </c>
      <c r="K134" s="179">
        <f>H134/H$8</f>
        <v>5.7974408521991601E-2</v>
      </c>
      <c r="L134" s="81"/>
    </row>
    <row r="135" spans="1:12" x14ac:dyDescent="0.25">
      <c r="A135" s="164" t="s">
        <v>99</v>
      </c>
      <c r="B135" s="161" t="s">
        <v>100</v>
      </c>
      <c r="C135" s="162">
        <v>24732</v>
      </c>
      <c r="D135" s="162">
        <v>32710</v>
      </c>
      <c r="E135" s="162">
        <v>22263</v>
      </c>
      <c r="F135" s="162">
        <v>17040</v>
      </c>
      <c r="G135" s="162">
        <v>17997</v>
      </c>
      <c r="H135" s="162">
        <v>22722</v>
      </c>
      <c r="I135" s="163">
        <f>IFERROR(H135/G135-1,"-")</f>
        <v>0.26254375729288215</v>
      </c>
      <c r="J135" s="162">
        <f t="shared" ref="J135:J145" si="45">H135-G135</f>
        <v>4725</v>
      </c>
      <c r="K135" s="163">
        <f>H135/H$8</f>
        <v>6.9649478165339195E-3</v>
      </c>
      <c r="L135" s="81"/>
    </row>
    <row r="136" spans="1:12" x14ac:dyDescent="0.25">
      <c r="A136" s="164" t="s">
        <v>106</v>
      </c>
      <c r="B136" s="165" t="s">
        <v>106</v>
      </c>
      <c r="C136" s="166">
        <v>16678</v>
      </c>
      <c r="D136" s="166">
        <v>18094</v>
      </c>
      <c r="E136" s="166">
        <v>13552</v>
      </c>
      <c r="F136" s="166">
        <v>8431</v>
      </c>
      <c r="G136" s="166">
        <v>7937</v>
      </c>
      <c r="H136" s="166">
        <v>10889</v>
      </c>
      <c r="I136" s="167">
        <f>IFERROR(H136/G136-1,"-")</f>
        <v>0.37192894040569491</v>
      </c>
      <c r="J136" s="166">
        <f t="shared" si="45"/>
        <v>2952</v>
      </c>
      <c r="K136" s="167">
        <f>H136/H$8</f>
        <v>3.3377923058814296E-3</v>
      </c>
      <c r="L136" s="81"/>
    </row>
    <row r="137" spans="1:12" x14ac:dyDescent="0.25">
      <c r="A137" s="164" t="s">
        <v>103</v>
      </c>
      <c r="B137" s="165" t="s">
        <v>103</v>
      </c>
      <c r="C137" s="166">
        <v>8054</v>
      </c>
      <c r="D137" s="166">
        <v>14616</v>
      </c>
      <c r="E137" s="166">
        <v>8711</v>
      </c>
      <c r="F137" s="166">
        <v>8609</v>
      </c>
      <c r="G137" s="166">
        <v>10060</v>
      </c>
      <c r="H137" s="166">
        <v>11833</v>
      </c>
      <c r="I137" s="167">
        <f>IFERROR(H137/G137-1,"-")</f>
        <v>0.17624254473161027</v>
      </c>
      <c r="J137" s="166">
        <f t="shared" si="45"/>
        <v>1773</v>
      </c>
      <c r="K137" s="167">
        <f>H137/H$8</f>
        <v>3.6271555106524894E-3</v>
      </c>
      <c r="L137" s="81"/>
    </row>
    <row r="138" spans="1:12" x14ac:dyDescent="0.25">
      <c r="A138" s="164"/>
      <c r="B138" s="161" t="s">
        <v>110</v>
      </c>
      <c r="C138" s="162">
        <v>35781</v>
      </c>
      <c r="D138" s="162">
        <v>62119</v>
      </c>
      <c r="E138" s="162">
        <v>156262</v>
      </c>
      <c r="F138" s="162">
        <v>164834</v>
      </c>
      <c r="G138" s="162">
        <v>161517</v>
      </c>
      <c r="H138" s="162">
        <v>166410</v>
      </c>
      <c r="I138" s="163">
        <f>IFERROR(H138/G138-1,"-")</f>
        <v>3.0294024777577588E-2</v>
      </c>
      <c r="J138" s="162">
        <f t="shared" si="45"/>
        <v>4893</v>
      </c>
      <c r="K138" s="163">
        <f>H138/H$8</f>
        <v>5.1009460705457685E-2</v>
      </c>
      <c r="L138" s="81"/>
    </row>
    <row r="139" spans="1:12" s="58" customFormat="1" x14ac:dyDescent="0.25">
      <c r="A139" s="164"/>
      <c r="B139" s="165" t="s">
        <v>113</v>
      </c>
      <c r="C139" s="166">
        <v>2044</v>
      </c>
      <c r="D139" s="166">
        <v>14623</v>
      </c>
      <c r="E139" s="166">
        <v>78894</v>
      </c>
      <c r="F139" s="166">
        <v>76684</v>
      </c>
      <c r="G139" s="166">
        <v>82370</v>
      </c>
      <c r="H139" s="166">
        <v>87951</v>
      </c>
      <c r="I139" s="167">
        <f t="shared" ref="I139:I146" si="46">IFERROR(H139/G139-1,"-")</f>
        <v>6.7755250698069647E-2</v>
      </c>
      <c r="J139" s="166">
        <f t="shared" si="45"/>
        <v>5581</v>
      </c>
      <c r="K139" s="167">
        <f t="shared" ref="K139:K146" si="47">H139/H$8</f>
        <v>2.695951612586809E-2</v>
      </c>
      <c r="L139" s="168"/>
    </row>
    <row r="140" spans="1:12" s="58" customFormat="1" x14ac:dyDescent="0.25">
      <c r="A140" s="164"/>
      <c r="B140" s="165" t="s">
        <v>116</v>
      </c>
      <c r="C140" s="166">
        <v>6670</v>
      </c>
      <c r="D140" s="166">
        <v>5971</v>
      </c>
      <c r="E140" s="166">
        <v>9424</v>
      </c>
      <c r="F140" s="166">
        <v>15009</v>
      </c>
      <c r="G140" s="166">
        <v>11599</v>
      </c>
      <c r="H140" s="166">
        <v>14741</v>
      </c>
      <c r="I140" s="167">
        <f t="shared" si="46"/>
        <v>0.27088542115699621</v>
      </c>
      <c r="J140" s="166">
        <f t="shared" si="45"/>
        <v>3142</v>
      </c>
      <c r="K140" s="167">
        <f t="shared" si="47"/>
        <v>4.5185413151802882E-3</v>
      </c>
      <c r="L140" s="168"/>
    </row>
    <row r="141" spans="1:12" x14ac:dyDescent="0.25">
      <c r="A141" s="164"/>
      <c r="B141" s="165" t="s">
        <v>119</v>
      </c>
      <c r="C141" s="166">
        <v>6745</v>
      </c>
      <c r="D141" s="166">
        <v>12347</v>
      </c>
      <c r="E141" s="166">
        <v>18095</v>
      </c>
      <c r="F141" s="166">
        <v>16431</v>
      </c>
      <c r="G141" s="166">
        <v>16901</v>
      </c>
      <c r="H141" s="166">
        <v>16604</v>
      </c>
      <c r="I141" s="167">
        <f t="shared" si="46"/>
        <v>-1.7572924679013058E-2</v>
      </c>
      <c r="J141" s="166">
        <f t="shared" si="45"/>
        <v>-297</v>
      </c>
      <c r="K141" s="167">
        <f t="shared" si="47"/>
        <v>5.089604504257072E-3</v>
      </c>
      <c r="L141" s="81"/>
    </row>
    <row r="142" spans="1:12" x14ac:dyDescent="0.25">
      <c r="A142" s="164"/>
      <c r="B142" s="165" t="s">
        <v>126</v>
      </c>
      <c r="C142" s="166">
        <v>1357</v>
      </c>
      <c r="D142" s="166">
        <v>1257</v>
      </c>
      <c r="E142" s="166">
        <v>7259</v>
      </c>
      <c r="F142" s="166">
        <v>11019</v>
      </c>
      <c r="G142" s="166">
        <v>4873</v>
      </c>
      <c r="H142" s="166">
        <v>5372</v>
      </c>
      <c r="I142" s="167">
        <f t="shared" si="46"/>
        <v>0.10240098501949513</v>
      </c>
      <c r="J142" s="166">
        <f t="shared" si="45"/>
        <v>499</v>
      </c>
      <c r="K142" s="167">
        <f t="shared" si="47"/>
        <v>1.6466728135912426E-3</v>
      </c>
      <c r="L142" s="81"/>
    </row>
    <row r="143" spans="1:12" x14ac:dyDescent="0.25">
      <c r="A143" s="164"/>
      <c r="B143" s="165" t="s">
        <v>122</v>
      </c>
      <c r="C143" s="166">
        <v>2699</v>
      </c>
      <c r="D143" s="166">
        <v>2890</v>
      </c>
      <c r="E143" s="166">
        <v>2347</v>
      </c>
      <c r="F143" s="166">
        <v>3754</v>
      </c>
      <c r="G143" s="166">
        <v>3150</v>
      </c>
      <c r="H143" s="166">
        <v>2359</v>
      </c>
      <c r="I143" s="167">
        <f t="shared" si="46"/>
        <v>-0.25111111111111106</v>
      </c>
      <c r="J143" s="166">
        <f t="shared" si="45"/>
        <v>-791</v>
      </c>
      <c r="K143" s="167">
        <f t="shared" si="47"/>
        <v>7.2310148310903593E-4</v>
      </c>
      <c r="L143" s="81"/>
    </row>
    <row r="144" spans="1:12" x14ac:dyDescent="0.25">
      <c r="A144" s="164"/>
      <c r="B144" s="165" t="s">
        <v>131</v>
      </c>
      <c r="C144" s="166">
        <v>9</v>
      </c>
      <c r="D144" s="166">
        <v>10</v>
      </c>
      <c r="E144" s="166">
        <v>164</v>
      </c>
      <c r="F144" s="166">
        <v>110</v>
      </c>
      <c r="G144" s="166">
        <v>161</v>
      </c>
      <c r="H144" s="166">
        <v>114</v>
      </c>
      <c r="I144" s="167">
        <f t="shared" si="46"/>
        <v>-0.29192546583850931</v>
      </c>
      <c r="J144" s="166">
        <f t="shared" si="45"/>
        <v>-47</v>
      </c>
      <c r="K144" s="167">
        <f t="shared" si="47"/>
        <v>3.4944285321928826E-5</v>
      </c>
      <c r="L144" s="81"/>
    </row>
    <row r="145" spans="1:12" x14ac:dyDescent="0.25">
      <c r="A145" s="164" t="s">
        <v>147</v>
      </c>
      <c r="B145" s="165" t="s">
        <v>134</v>
      </c>
      <c r="C145" s="166">
        <v>17</v>
      </c>
      <c r="D145" s="166">
        <v>0</v>
      </c>
      <c r="E145" s="166">
        <v>101</v>
      </c>
      <c r="F145" s="166">
        <v>188</v>
      </c>
      <c r="G145" s="166">
        <v>3</v>
      </c>
      <c r="H145" s="166">
        <v>76</v>
      </c>
      <c r="I145" s="167">
        <f t="shared" si="46"/>
        <v>24.333333333333332</v>
      </c>
      <c r="J145" s="166">
        <f t="shared" si="45"/>
        <v>73</v>
      </c>
      <c r="K145" s="167">
        <f t="shared" si="47"/>
        <v>2.3296190214619218E-5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16240</v>
      </c>
      <c r="D146" s="171">
        <f t="shared" ref="D146:H146" si="49">D138-SUM(D139:D145)</f>
        <v>25021</v>
      </c>
      <c r="E146" s="171">
        <f t="shared" si="49"/>
        <v>39978</v>
      </c>
      <c r="F146" s="171">
        <f t="shared" si="49"/>
        <v>41639</v>
      </c>
      <c r="G146" s="171">
        <f t="shared" si="49"/>
        <v>42460</v>
      </c>
      <c r="H146" s="171">
        <f t="shared" si="49"/>
        <v>39193</v>
      </c>
      <c r="I146" s="172">
        <f t="shared" si="46"/>
        <v>-7.6943005181347113E-2</v>
      </c>
      <c r="J146" s="171">
        <f>H146-G146</f>
        <v>-3267</v>
      </c>
      <c r="K146" s="172">
        <f t="shared" si="47"/>
        <v>1.2013783987915408E-2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17677</v>
      </c>
      <c r="D148" s="178">
        <v>36774</v>
      </c>
      <c r="E148" s="178">
        <v>59525</v>
      </c>
      <c r="F148" s="178">
        <v>62407</v>
      </c>
      <c r="G148" s="178">
        <v>54211</v>
      </c>
      <c r="H148" s="178">
        <v>69712</v>
      </c>
      <c r="I148" s="179">
        <f>IFERROR(H148/G148-1,"-")</f>
        <v>0.28593827820921947</v>
      </c>
      <c r="J148" s="178">
        <f>H148-G148</f>
        <v>15501</v>
      </c>
      <c r="K148" s="179">
        <f>H148/H$8</f>
        <v>2.1368737003178092E-2</v>
      </c>
      <c r="L148" s="81"/>
    </row>
    <row r="149" spans="1:12" x14ac:dyDescent="0.25">
      <c r="A149" s="164" t="s">
        <v>99</v>
      </c>
      <c r="B149" s="161" t="s">
        <v>100</v>
      </c>
      <c r="C149" s="162">
        <v>8808</v>
      </c>
      <c r="D149" s="162">
        <v>16426</v>
      </c>
      <c r="E149" s="162">
        <v>26363</v>
      </c>
      <c r="F149" s="162">
        <v>30340</v>
      </c>
      <c r="G149" s="162">
        <v>16695</v>
      </c>
      <c r="H149" s="162">
        <v>25262</v>
      </c>
      <c r="I149" s="163">
        <f>IFERROR(H149/G149-1,"-")</f>
        <v>0.51314764899670551</v>
      </c>
      <c r="J149" s="162">
        <f t="shared" ref="J149:J159" si="50">H149-G149</f>
        <v>8567</v>
      </c>
      <c r="K149" s="163">
        <f>H149/H$8</f>
        <v>7.7435310158119825E-3</v>
      </c>
      <c r="L149" s="81"/>
    </row>
    <row r="150" spans="1:12" x14ac:dyDescent="0.25">
      <c r="A150" s="164" t="s">
        <v>106</v>
      </c>
      <c r="B150" s="165" t="s">
        <v>106</v>
      </c>
      <c r="C150" s="166">
        <v>3935</v>
      </c>
      <c r="D150" s="166">
        <v>7866</v>
      </c>
      <c r="E150" s="166">
        <v>17928</v>
      </c>
      <c r="F150" s="166">
        <v>23566</v>
      </c>
      <c r="G150" s="166">
        <v>7318</v>
      </c>
      <c r="H150" s="166">
        <v>11376</v>
      </c>
      <c r="I150" s="167">
        <f>IFERROR(H150/G150-1,"-")</f>
        <v>0.55452309374145936</v>
      </c>
      <c r="J150" s="166">
        <f t="shared" si="50"/>
        <v>4058</v>
      </c>
      <c r="K150" s="167">
        <f>H150/H$8</f>
        <v>3.4870718405461609E-3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4873</v>
      </c>
      <c r="D151" s="166">
        <v>8560</v>
      </c>
      <c r="E151" s="166">
        <v>8435</v>
      </c>
      <c r="F151" s="166">
        <v>6774</v>
      </c>
      <c r="G151" s="166">
        <v>9377</v>
      </c>
      <c r="H151" s="166">
        <v>13886</v>
      </c>
      <c r="I151" s="167">
        <f>IFERROR(H151/G151-1,"-")</f>
        <v>0.48085741708435537</v>
      </c>
      <c r="J151" s="166">
        <f t="shared" si="50"/>
        <v>4509</v>
      </c>
      <c r="K151" s="167">
        <f>H151/H$8</f>
        <v>4.2564591752658216E-3</v>
      </c>
      <c r="L151" s="81"/>
    </row>
    <row r="152" spans="1:12" x14ac:dyDescent="0.25">
      <c r="A152" s="164"/>
      <c r="B152" s="161" t="s">
        <v>110</v>
      </c>
      <c r="C152" s="162">
        <v>8869</v>
      </c>
      <c r="D152" s="162">
        <v>20348</v>
      </c>
      <c r="E152" s="162">
        <v>33162</v>
      </c>
      <c r="F152" s="162">
        <v>32067</v>
      </c>
      <c r="G152" s="162">
        <v>37516</v>
      </c>
      <c r="H152" s="162">
        <v>44450</v>
      </c>
      <c r="I152" s="163">
        <f>IFERROR(H152/G152-1,"-")</f>
        <v>0.18482780680243094</v>
      </c>
      <c r="J152" s="162">
        <f t="shared" si="50"/>
        <v>6934</v>
      </c>
      <c r="K152" s="163">
        <f>H152/H$8</f>
        <v>1.3625205987366109E-2</v>
      </c>
      <c r="L152" s="81"/>
    </row>
    <row r="153" spans="1:12" s="58" customFormat="1" x14ac:dyDescent="0.25">
      <c r="A153" s="164"/>
      <c r="B153" s="165" t="s">
        <v>113</v>
      </c>
      <c r="C153" s="166">
        <v>188</v>
      </c>
      <c r="D153" s="166">
        <v>2061</v>
      </c>
      <c r="E153" s="166">
        <v>12466</v>
      </c>
      <c r="F153" s="166">
        <v>11482</v>
      </c>
      <c r="G153" s="166">
        <v>10741</v>
      </c>
      <c r="H153" s="166">
        <v>7767</v>
      </c>
      <c r="I153" s="167">
        <f t="shared" ref="I153:I160" si="51">IFERROR(H153/G153-1,"-")</f>
        <v>-0.27688297179033605</v>
      </c>
      <c r="J153" s="166">
        <f t="shared" si="50"/>
        <v>-2974</v>
      </c>
      <c r="K153" s="167">
        <f t="shared" ref="K153:K160" si="52">H153/H$8</f>
        <v>2.3808093341703613E-3</v>
      </c>
      <c r="L153" s="168"/>
    </row>
    <row r="154" spans="1:12" s="58" customFormat="1" x14ac:dyDescent="0.25">
      <c r="A154" s="164"/>
      <c r="B154" s="165" t="s">
        <v>116</v>
      </c>
      <c r="C154" s="166">
        <v>1109</v>
      </c>
      <c r="D154" s="166">
        <v>3808</v>
      </c>
      <c r="E154" s="166">
        <v>5049</v>
      </c>
      <c r="F154" s="166">
        <v>4932</v>
      </c>
      <c r="G154" s="166">
        <v>4849</v>
      </c>
      <c r="H154" s="166">
        <v>4443</v>
      </c>
      <c r="I154" s="167">
        <f t="shared" si="51"/>
        <v>-8.3728603835842463E-2</v>
      </c>
      <c r="J154" s="166">
        <f t="shared" si="50"/>
        <v>-406</v>
      </c>
      <c r="K154" s="167">
        <f t="shared" si="52"/>
        <v>1.3619075410993839E-3</v>
      </c>
      <c r="L154" s="168"/>
    </row>
    <row r="155" spans="1:12" x14ac:dyDescent="0.25">
      <c r="A155" s="164"/>
      <c r="B155" s="165" t="s">
        <v>119</v>
      </c>
      <c r="C155" s="166">
        <v>1024</v>
      </c>
      <c r="D155" s="166">
        <v>4003</v>
      </c>
      <c r="E155" s="166">
        <v>5666</v>
      </c>
      <c r="F155" s="166">
        <v>7006</v>
      </c>
      <c r="G155" s="166">
        <v>7941</v>
      </c>
      <c r="H155" s="166">
        <v>20356</v>
      </c>
      <c r="I155" s="167">
        <f t="shared" si="51"/>
        <v>1.5634051127062083</v>
      </c>
      <c r="J155" s="166">
        <f t="shared" si="50"/>
        <v>12415</v>
      </c>
      <c r="K155" s="167">
        <f t="shared" si="52"/>
        <v>6.2397006316945898E-3</v>
      </c>
      <c r="L155" s="81"/>
    </row>
    <row r="156" spans="1:12" x14ac:dyDescent="0.25">
      <c r="A156" s="164"/>
      <c r="B156" s="165" t="s">
        <v>126</v>
      </c>
      <c r="C156" s="166">
        <v>141</v>
      </c>
      <c r="D156" s="166">
        <v>589</v>
      </c>
      <c r="E156" s="166">
        <v>834</v>
      </c>
      <c r="F156" s="166">
        <v>1130</v>
      </c>
      <c r="G156" s="166">
        <v>1221</v>
      </c>
      <c r="H156" s="166">
        <v>852</v>
      </c>
      <c r="I156" s="167">
        <f t="shared" si="51"/>
        <v>-0.30221130221130221</v>
      </c>
      <c r="J156" s="166">
        <f t="shared" si="50"/>
        <v>-369</v>
      </c>
      <c r="K156" s="167">
        <f t="shared" si="52"/>
        <v>2.6116255345862599E-4</v>
      </c>
      <c r="L156" s="81"/>
    </row>
    <row r="157" spans="1:12" x14ac:dyDescent="0.25">
      <c r="A157" s="164"/>
      <c r="B157" s="165" t="s">
        <v>122</v>
      </c>
      <c r="C157" s="166">
        <v>1396</v>
      </c>
      <c r="D157" s="166">
        <v>3333</v>
      </c>
      <c r="E157" s="166">
        <v>4419</v>
      </c>
      <c r="F157" s="166">
        <v>1350</v>
      </c>
      <c r="G157" s="166">
        <v>4795</v>
      </c>
      <c r="H157" s="166">
        <v>2830</v>
      </c>
      <c r="I157" s="167">
        <f t="shared" si="51"/>
        <v>-0.40980187695516168</v>
      </c>
      <c r="J157" s="166">
        <f t="shared" si="50"/>
        <v>-1965</v>
      </c>
      <c r="K157" s="167">
        <f t="shared" si="52"/>
        <v>8.6747655667595246E-4</v>
      </c>
      <c r="L157" s="81"/>
    </row>
    <row r="158" spans="1:12" x14ac:dyDescent="0.25">
      <c r="A158" s="164"/>
      <c r="B158" s="165" t="s">
        <v>131</v>
      </c>
      <c r="C158" s="166">
        <v>5</v>
      </c>
      <c r="D158" s="166">
        <v>48</v>
      </c>
      <c r="E158" s="166">
        <v>93</v>
      </c>
      <c r="F158" s="166">
        <v>42</v>
      </c>
      <c r="G158" s="166">
        <v>44</v>
      </c>
      <c r="H158" s="166">
        <v>29</v>
      </c>
      <c r="I158" s="167">
        <f t="shared" si="51"/>
        <v>-0.34090909090909094</v>
      </c>
      <c r="J158" s="166">
        <f t="shared" si="50"/>
        <v>-15</v>
      </c>
      <c r="K158" s="167">
        <f t="shared" si="52"/>
        <v>8.889335739788912E-6</v>
      </c>
      <c r="L158" s="81"/>
    </row>
    <row r="159" spans="1:12" x14ac:dyDescent="0.25">
      <c r="A159" s="164" t="s">
        <v>147</v>
      </c>
      <c r="B159" s="165" t="s">
        <v>134</v>
      </c>
      <c r="C159" s="166">
        <v>0</v>
      </c>
      <c r="D159" s="166">
        <v>3</v>
      </c>
      <c r="E159" s="166">
        <v>32</v>
      </c>
      <c r="F159" s="166">
        <v>19</v>
      </c>
      <c r="G159" s="166">
        <v>64</v>
      </c>
      <c r="H159" s="166">
        <v>20</v>
      </c>
      <c r="I159" s="167">
        <f t="shared" si="51"/>
        <v>-0.6875</v>
      </c>
      <c r="J159" s="166">
        <f t="shared" si="50"/>
        <v>-44</v>
      </c>
      <c r="K159" s="167">
        <f t="shared" si="52"/>
        <v>6.1305763722682152E-6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5006</v>
      </c>
      <c r="D160" s="171">
        <f t="shared" ref="D160:H160" si="54">D152-SUM(D153:D159)</f>
        <v>6503</v>
      </c>
      <c r="E160" s="171">
        <f t="shared" si="54"/>
        <v>4603</v>
      </c>
      <c r="F160" s="171">
        <f t="shared" si="54"/>
        <v>6106</v>
      </c>
      <c r="G160" s="171">
        <f t="shared" si="54"/>
        <v>7861</v>
      </c>
      <c r="H160" s="171">
        <f t="shared" si="54"/>
        <v>8153</v>
      </c>
      <c r="I160" s="172">
        <f t="shared" si="51"/>
        <v>3.7145401348428919E-2</v>
      </c>
      <c r="J160" s="171">
        <f>H160-G160</f>
        <v>292</v>
      </c>
      <c r="K160" s="172">
        <f t="shared" si="52"/>
        <v>2.4991294581551381E-3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7C46D-97D4-4B24-97DE-C9F83DE40747}">
  <sheetPr>
    <tabColor rgb="FFF29140"/>
    <pageSetUpPr fitToPage="1"/>
  </sheetPr>
  <dimension ref="A1:N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269</v>
      </c>
      <c r="D6" s="174" t="s">
        <v>270</v>
      </c>
      <c r="E6" s="174" t="s">
        <v>271</v>
      </c>
      <c r="F6" s="174" t="s">
        <v>272</v>
      </c>
      <c r="G6" s="174" t="s">
        <v>273</v>
      </c>
      <c r="H6" s="174" t="s">
        <v>274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8440959</v>
      </c>
      <c r="D8" s="178">
        <v>5391902</v>
      </c>
      <c r="E8" s="178">
        <v>20444877</v>
      </c>
      <c r="F8" s="178">
        <v>22753674</v>
      </c>
      <c r="G8" s="178">
        <v>24162826</v>
      </c>
      <c r="H8" s="178">
        <v>23419512</v>
      </c>
      <c r="I8" s="179">
        <f>IFERROR(H8/G8-1,"-")</f>
        <v>-3.0762709626762974E-2</v>
      </c>
      <c r="J8" s="178">
        <f>H8-G8</f>
        <v>-743314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1119688</v>
      </c>
      <c r="D9" s="162">
        <v>1753541</v>
      </c>
      <c r="E9" s="162">
        <v>2856601</v>
      </c>
      <c r="F9" s="162">
        <v>3012057</v>
      </c>
      <c r="G9" s="162">
        <v>2965041</v>
      </c>
      <c r="H9" s="162">
        <v>2919074</v>
      </c>
      <c r="I9" s="163">
        <f>IFERROR(H9/G9-1,"-")</f>
        <v>-1.5502989671980938E-2</v>
      </c>
      <c r="J9" s="162">
        <f t="shared" ref="J9:J19" si="0">H9-G9</f>
        <v>-45967</v>
      </c>
      <c r="K9" s="163">
        <f>H9/H$8</f>
        <v>0.12464281920135654</v>
      </c>
      <c r="L9" s="81"/>
    </row>
    <row r="10" spans="1:12" x14ac:dyDescent="0.25">
      <c r="A10" s="164" t="s">
        <v>106</v>
      </c>
      <c r="B10" s="165" t="s">
        <v>106</v>
      </c>
      <c r="C10" s="166">
        <v>343519</v>
      </c>
      <c r="D10" s="166">
        <v>745727</v>
      </c>
      <c r="E10" s="166">
        <v>855690</v>
      </c>
      <c r="F10" s="166">
        <v>923942</v>
      </c>
      <c r="G10" s="166">
        <v>950451</v>
      </c>
      <c r="H10" s="166">
        <v>833483</v>
      </c>
      <c r="I10" s="167">
        <f>IFERROR(H10/G10-1,"-")</f>
        <v>-0.12306578666338397</v>
      </c>
      <c r="J10" s="166">
        <f t="shared" si="0"/>
        <v>-116968</v>
      </c>
      <c r="K10" s="167">
        <f>H10/H$8</f>
        <v>3.5589255659981299E-2</v>
      </c>
      <c r="L10" s="81"/>
    </row>
    <row r="11" spans="1:12" x14ac:dyDescent="0.25">
      <c r="A11" s="164" t="s">
        <v>103</v>
      </c>
      <c r="B11" s="165" t="s">
        <v>103</v>
      </c>
      <c r="C11" s="166">
        <v>776169</v>
      </c>
      <c r="D11" s="166">
        <v>1007814</v>
      </c>
      <c r="E11" s="166">
        <v>2000911</v>
      </c>
      <c r="F11" s="166">
        <v>2088115</v>
      </c>
      <c r="G11" s="166">
        <v>2014590</v>
      </c>
      <c r="H11" s="166">
        <v>2085591</v>
      </c>
      <c r="I11" s="167">
        <f>IFERROR(H11/G11-1,"-")</f>
        <v>3.5243399401367004E-2</v>
      </c>
      <c r="J11" s="166">
        <f t="shared" si="0"/>
        <v>71001</v>
      </c>
      <c r="K11" s="167">
        <f>H11/H$8</f>
        <v>8.9053563541375239E-2</v>
      </c>
      <c r="L11" s="81"/>
    </row>
    <row r="12" spans="1:12" x14ac:dyDescent="0.25">
      <c r="A12" s="1"/>
      <c r="B12" s="161" t="s">
        <v>110</v>
      </c>
      <c r="C12" s="162">
        <v>7321271</v>
      </c>
      <c r="D12" s="162">
        <v>3638361</v>
      </c>
      <c r="E12" s="162">
        <v>17588276</v>
      </c>
      <c r="F12" s="162">
        <v>19741617</v>
      </c>
      <c r="G12" s="162">
        <v>21197785</v>
      </c>
      <c r="H12" s="162">
        <v>20500438</v>
      </c>
      <c r="I12" s="163">
        <f>IFERROR(H12/G12-1,"-")</f>
        <v>-3.2897163547983888E-2</v>
      </c>
      <c r="J12" s="162">
        <f t="shared" si="0"/>
        <v>-697347</v>
      </c>
      <c r="K12" s="163">
        <f>H12/H$8</f>
        <v>0.87535718079864344</v>
      </c>
      <c r="L12" s="81"/>
    </row>
    <row r="13" spans="1:12" s="58" customFormat="1" x14ac:dyDescent="0.25">
      <c r="A13" s="164"/>
      <c r="B13" s="165" t="s">
        <v>113</v>
      </c>
      <c r="C13" s="166">
        <v>2845158</v>
      </c>
      <c r="D13" s="166">
        <v>598816</v>
      </c>
      <c r="E13" s="166">
        <v>8226768</v>
      </c>
      <c r="F13" s="166">
        <v>9062635</v>
      </c>
      <c r="G13" s="166">
        <v>9845418</v>
      </c>
      <c r="H13" s="166">
        <v>9555498</v>
      </c>
      <c r="I13" s="167">
        <f t="shared" ref="I13:I20" si="1">IFERROR(H13/G13-1,"-")</f>
        <v>-2.944720071814122E-2</v>
      </c>
      <c r="J13" s="166">
        <f t="shared" si="0"/>
        <v>-289920</v>
      </c>
      <c r="K13" s="167">
        <f t="shared" ref="K13:K20" si="2">H13/H$8</f>
        <v>0.40801439415133844</v>
      </c>
      <c r="L13" s="168"/>
    </row>
    <row r="14" spans="1:12" s="58" customFormat="1" x14ac:dyDescent="0.25">
      <c r="A14" s="164"/>
      <c r="B14" s="165" t="s">
        <v>116</v>
      </c>
      <c r="C14" s="166">
        <v>1129027</v>
      </c>
      <c r="D14" s="166">
        <v>596710</v>
      </c>
      <c r="E14" s="166">
        <v>1973645</v>
      </c>
      <c r="F14" s="166">
        <v>2266680</v>
      </c>
      <c r="G14" s="166">
        <v>2396723</v>
      </c>
      <c r="H14" s="166">
        <v>2271649</v>
      </c>
      <c r="I14" s="167">
        <f t="shared" si="1"/>
        <v>-5.2185421510954733E-2</v>
      </c>
      <c r="J14" s="166">
        <f t="shared" si="0"/>
        <v>-125074</v>
      </c>
      <c r="K14" s="167">
        <f t="shared" si="2"/>
        <v>9.6998135571740349E-2</v>
      </c>
      <c r="L14" s="168"/>
    </row>
    <row r="15" spans="1:12" x14ac:dyDescent="0.25">
      <c r="A15" s="164"/>
      <c r="B15" s="165" t="s">
        <v>119</v>
      </c>
      <c r="C15" s="166">
        <v>307957</v>
      </c>
      <c r="D15" s="166">
        <v>449689</v>
      </c>
      <c r="E15" s="166">
        <v>846254</v>
      </c>
      <c r="F15" s="166">
        <v>1020771</v>
      </c>
      <c r="G15" s="166">
        <v>1105365</v>
      </c>
      <c r="H15" s="166">
        <v>1070899</v>
      </c>
      <c r="I15" s="167">
        <f t="shared" si="1"/>
        <v>-3.1180650735277537E-2</v>
      </c>
      <c r="J15" s="166">
        <f t="shared" si="0"/>
        <v>-34466</v>
      </c>
      <c r="K15" s="167">
        <f t="shared" si="2"/>
        <v>4.572678542575951E-2</v>
      </c>
      <c r="L15" s="81"/>
    </row>
    <row r="16" spans="1:12" x14ac:dyDescent="0.25">
      <c r="A16" s="164"/>
      <c r="B16" s="165" t="s">
        <v>126</v>
      </c>
      <c r="C16" s="166">
        <v>277681</v>
      </c>
      <c r="D16" s="166">
        <v>226625</v>
      </c>
      <c r="E16" s="166">
        <v>894323</v>
      </c>
      <c r="F16" s="166">
        <v>876898</v>
      </c>
      <c r="G16" s="166">
        <v>915633</v>
      </c>
      <c r="H16" s="166">
        <v>860430</v>
      </c>
      <c r="I16" s="167">
        <f t="shared" si="1"/>
        <v>-6.0289439109337484E-2</v>
      </c>
      <c r="J16" s="166">
        <f t="shared" si="0"/>
        <v>-55203</v>
      </c>
      <c r="K16" s="167">
        <f t="shared" si="2"/>
        <v>3.6739877415037515E-2</v>
      </c>
      <c r="L16" s="81"/>
    </row>
    <row r="17" spans="1:12" x14ac:dyDescent="0.25">
      <c r="A17" s="164"/>
      <c r="B17" s="165" t="s">
        <v>122</v>
      </c>
      <c r="C17" s="166">
        <v>319391</v>
      </c>
      <c r="D17" s="166">
        <v>267107</v>
      </c>
      <c r="E17" s="166">
        <v>739943</v>
      </c>
      <c r="F17" s="166">
        <v>760328</v>
      </c>
      <c r="G17" s="166">
        <v>791373</v>
      </c>
      <c r="H17" s="166">
        <v>711584</v>
      </c>
      <c r="I17" s="167">
        <f t="shared" si="1"/>
        <v>-0.10082350547718966</v>
      </c>
      <c r="J17" s="166">
        <f t="shared" si="0"/>
        <v>-79789</v>
      </c>
      <c r="K17" s="167">
        <f t="shared" si="2"/>
        <v>3.0384236870520616E-2</v>
      </c>
      <c r="L17" s="81"/>
    </row>
    <row r="18" spans="1:12" x14ac:dyDescent="0.25">
      <c r="A18" s="164"/>
      <c r="B18" s="165" t="s">
        <v>131</v>
      </c>
      <c r="C18" s="166">
        <v>239774</v>
      </c>
      <c r="D18" s="166">
        <v>20849</v>
      </c>
      <c r="E18" s="166">
        <v>293569</v>
      </c>
      <c r="F18" s="166">
        <v>355039</v>
      </c>
      <c r="G18" s="166">
        <v>337692</v>
      </c>
      <c r="H18" s="166">
        <v>328285</v>
      </c>
      <c r="I18" s="167">
        <f t="shared" si="1"/>
        <v>-2.7856745199767885E-2</v>
      </c>
      <c r="J18" s="166">
        <f t="shared" si="0"/>
        <v>-9407</v>
      </c>
      <c r="K18" s="167">
        <f t="shared" si="2"/>
        <v>1.4017584994939263E-2</v>
      </c>
      <c r="L18" s="81"/>
    </row>
    <row r="19" spans="1:12" x14ac:dyDescent="0.25">
      <c r="A19" s="164" t="s">
        <v>147</v>
      </c>
      <c r="B19" s="165" t="s">
        <v>134</v>
      </c>
      <c r="C19" s="166">
        <v>338799</v>
      </c>
      <c r="D19" s="166">
        <v>24063</v>
      </c>
      <c r="E19" s="166">
        <v>216658</v>
      </c>
      <c r="F19" s="166">
        <v>317865</v>
      </c>
      <c r="G19" s="166">
        <v>330606</v>
      </c>
      <c r="H19" s="166">
        <v>282383</v>
      </c>
      <c r="I19" s="167">
        <f t="shared" si="1"/>
        <v>-0.14586244653757041</v>
      </c>
      <c r="J19" s="166">
        <f t="shared" si="0"/>
        <v>-48223</v>
      </c>
      <c r="K19" s="167">
        <f t="shared" si="2"/>
        <v>1.2057595393106397E-2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1863484</v>
      </c>
      <c r="D20" s="171">
        <f t="shared" ref="D20:H20" si="4">D12-SUM(D13:D19)</f>
        <v>1454502</v>
      </c>
      <c r="E20" s="171">
        <f t="shared" si="4"/>
        <v>4397116</v>
      </c>
      <c r="F20" s="171">
        <f t="shared" si="4"/>
        <v>5081401</v>
      </c>
      <c r="G20" s="171">
        <f t="shared" si="4"/>
        <v>5474975</v>
      </c>
      <c r="H20" s="171">
        <f t="shared" si="4"/>
        <v>5419710</v>
      </c>
      <c r="I20" s="172">
        <f t="shared" si="1"/>
        <v>-1.0094110018767255E-2</v>
      </c>
      <c r="J20" s="171">
        <f>H20-G20</f>
        <v>-55265</v>
      </c>
      <c r="K20" s="172">
        <f t="shared" si="2"/>
        <v>0.23141857097620139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3051448</v>
      </c>
      <c r="D22" s="178">
        <v>2291426</v>
      </c>
      <c r="E22" s="178">
        <v>8320045</v>
      </c>
      <c r="F22" s="178">
        <v>8974624</v>
      </c>
      <c r="G22" s="178">
        <v>9249706</v>
      </c>
      <c r="H22" s="178">
        <v>8746362</v>
      </c>
      <c r="I22" s="179">
        <f>IFERROR(H22/G22-1,"-")</f>
        <v>-5.4417297155174404E-2</v>
      </c>
      <c r="J22" s="178">
        <f>H22-G22</f>
        <v>-503344</v>
      </c>
      <c r="K22" s="179">
        <f>H22/H$8</f>
        <v>0.37346474170768373</v>
      </c>
      <c r="L22" s="81"/>
    </row>
    <row r="23" spans="1:12" x14ac:dyDescent="0.25">
      <c r="A23" s="164" t="s">
        <v>99</v>
      </c>
      <c r="B23" s="161" t="s">
        <v>100</v>
      </c>
      <c r="C23" s="162">
        <v>211170</v>
      </c>
      <c r="D23" s="162">
        <v>642640</v>
      </c>
      <c r="E23" s="162">
        <v>656725</v>
      </c>
      <c r="F23" s="162">
        <v>575721</v>
      </c>
      <c r="G23" s="162">
        <v>527175</v>
      </c>
      <c r="H23" s="162">
        <v>461805</v>
      </c>
      <c r="I23" s="163">
        <f>IFERROR(H23/G23-1,"-")</f>
        <v>-0.12400056907099155</v>
      </c>
      <c r="J23" s="162">
        <f t="shared" ref="J23:J33" si="5">H23-G23</f>
        <v>-65370</v>
      </c>
      <c r="K23" s="163">
        <f>H23/H$8</f>
        <v>1.9718813953083225E-2</v>
      </c>
      <c r="L23" s="81"/>
    </row>
    <row r="24" spans="1:12" x14ac:dyDescent="0.25">
      <c r="A24" s="164" t="s">
        <v>106</v>
      </c>
      <c r="B24" s="165" t="s">
        <v>106</v>
      </c>
      <c r="C24" s="166">
        <v>91497</v>
      </c>
      <c r="D24" s="166">
        <v>258940</v>
      </c>
      <c r="E24" s="166">
        <v>203244</v>
      </c>
      <c r="F24" s="166">
        <v>187191</v>
      </c>
      <c r="G24" s="166">
        <v>162235</v>
      </c>
      <c r="H24" s="166">
        <v>156949</v>
      </c>
      <c r="I24" s="167">
        <f>IFERROR(H24/G24-1,"-")</f>
        <v>-3.258236508768142E-2</v>
      </c>
      <c r="J24" s="166">
        <f t="shared" si="5"/>
        <v>-5286</v>
      </c>
      <c r="K24" s="167">
        <f>H24/H$8</f>
        <v>6.701634090411448E-3</v>
      </c>
      <c r="L24" s="81"/>
    </row>
    <row r="25" spans="1:12" x14ac:dyDescent="0.25">
      <c r="A25" s="164" t="s">
        <v>103</v>
      </c>
      <c r="B25" s="165" t="s">
        <v>103</v>
      </c>
      <c r="C25" s="166">
        <v>119673</v>
      </c>
      <c r="D25" s="166">
        <v>383700</v>
      </c>
      <c r="E25" s="166">
        <v>453481</v>
      </c>
      <c r="F25" s="166">
        <v>388530</v>
      </c>
      <c r="G25" s="166">
        <v>364940</v>
      </c>
      <c r="H25" s="166">
        <v>304856</v>
      </c>
      <c r="I25" s="167">
        <f>IFERROR(H25/G25-1,"-")</f>
        <v>-0.16464076286512852</v>
      </c>
      <c r="J25" s="166">
        <f t="shared" si="5"/>
        <v>-60084</v>
      </c>
      <c r="K25" s="167">
        <f>H25/H$8</f>
        <v>1.3017179862671776E-2</v>
      </c>
      <c r="L25" s="81"/>
    </row>
    <row r="26" spans="1:12" x14ac:dyDescent="0.25">
      <c r="A26" s="164"/>
      <c r="B26" s="161" t="s">
        <v>110</v>
      </c>
      <c r="C26" s="162">
        <v>2840278</v>
      </c>
      <c r="D26" s="162">
        <v>1648786</v>
      </c>
      <c r="E26" s="162">
        <v>7663320</v>
      </c>
      <c r="F26" s="162">
        <v>8398903</v>
      </c>
      <c r="G26" s="162">
        <v>8722531</v>
      </c>
      <c r="H26" s="162">
        <v>8284557</v>
      </c>
      <c r="I26" s="163">
        <f>IFERROR(H26/G26-1,"-")</f>
        <v>-5.0211802056077559E-2</v>
      </c>
      <c r="J26" s="162">
        <f t="shared" si="5"/>
        <v>-437974</v>
      </c>
      <c r="K26" s="163">
        <f>H26/H$8</f>
        <v>0.35374592775460051</v>
      </c>
      <c r="L26" s="81"/>
    </row>
    <row r="27" spans="1:12" s="58" customFormat="1" x14ac:dyDescent="0.25">
      <c r="A27" s="164"/>
      <c r="B27" s="165" t="s">
        <v>113</v>
      </c>
      <c r="C27" s="166">
        <v>1212190</v>
      </c>
      <c r="D27" s="166">
        <v>293790</v>
      </c>
      <c r="E27" s="166">
        <v>3811221</v>
      </c>
      <c r="F27" s="166">
        <v>4234329</v>
      </c>
      <c r="G27" s="166">
        <v>4463058</v>
      </c>
      <c r="H27" s="166">
        <v>4268899</v>
      </c>
      <c r="I27" s="167">
        <f t="shared" ref="I27:I34" si="6">IFERROR(H27/G27-1,"-")</f>
        <v>-4.3503579832482542E-2</v>
      </c>
      <c r="J27" s="166">
        <f t="shared" si="5"/>
        <v>-194159</v>
      </c>
      <c r="K27" s="167">
        <f t="shared" ref="K27:K34" si="7">H27/H$8</f>
        <v>0.18227958806315009</v>
      </c>
      <c r="L27" s="168"/>
    </row>
    <row r="28" spans="1:12" s="58" customFormat="1" x14ac:dyDescent="0.25">
      <c r="A28" s="164"/>
      <c r="B28" s="165" t="s">
        <v>116</v>
      </c>
      <c r="C28" s="166">
        <v>405155</v>
      </c>
      <c r="D28" s="166">
        <v>297247</v>
      </c>
      <c r="E28" s="166">
        <v>906436</v>
      </c>
      <c r="F28" s="166">
        <v>964985</v>
      </c>
      <c r="G28" s="166">
        <v>947608</v>
      </c>
      <c r="H28" s="166">
        <v>871054</v>
      </c>
      <c r="I28" s="167">
        <f t="shared" si="6"/>
        <v>-8.0786569974082068E-2</v>
      </c>
      <c r="J28" s="166">
        <f t="shared" si="5"/>
        <v>-76554</v>
      </c>
      <c r="K28" s="167">
        <f t="shared" si="7"/>
        <v>3.7193516244061788E-2</v>
      </c>
      <c r="L28" s="168"/>
    </row>
    <row r="29" spans="1:12" x14ac:dyDescent="0.25">
      <c r="A29" s="164"/>
      <c r="B29" s="165" t="s">
        <v>119</v>
      </c>
      <c r="C29" s="166">
        <v>129251</v>
      </c>
      <c r="D29" s="166">
        <v>186883</v>
      </c>
      <c r="E29" s="166">
        <v>319559</v>
      </c>
      <c r="F29" s="166">
        <v>360275</v>
      </c>
      <c r="G29" s="166">
        <v>341122</v>
      </c>
      <c r="H29" s="166">
        <v>276214</v>
      </c>
      <c r="I29" s="167">
        <f t="shared" si="6"/>
        <v>-0.19027796506821604</v>
      </c>
      <c r="J29" s="166">
        <f t="shared" si="5"/>
        <v>-64908</v>
      </c>
      <c r="K29" s="167">
        <f t="shared" si="7"/>
        <v>1.1794182560251469E-2</v>
      </c>
      <c r="L29" s="81"/>
    </row>
    <row r="30" spans="1:12" x14ac:dyDescent="0.25">
      <c r="A30" s="164"/>
      <c r="B30" s="165" t="s">
        <v>126</v>
      </c>
      <c r="C30" s="166">
        <v>120389</v>
      </c>
      <c r="D30" s="166">
        <v>109306</v>
      </c>
      <c r="E30" s="166">
        <v>417744</v>
      </c>
      <c r="F30" s="166">
        <v>376918</v>
      </c>
      <c r="G30" s="166">
        <v>377376</v>
      </c>
      <c r="H30" s="166">
        <v>365897</v>
      </c>
      <c r="I30" s="167">
        <f t="shared" si="6"/>
        <v>-3.0417938607648631E-2</v>
      </c>
      <c r="J30" s="166">
        <f t="shared" si="5"/>
        <v>-11479</v>
      </c>
      <c r="K30" s="167">
        <f t="shared" si="7"/>
        <v>1.5623596255976641E-2</v>
      </c>
      <c r="L30" s="81"/>
    </row>
    <row r="31" spans="1:12" x14ac:dyDescent="0.25">
      <c r="A31" s="164"/>
      <c r="B31" s="165" t="s">
        <v>122</v>
      </c>
      <c r="C31" s="166">
        <v>159519</v>
      </c>
      <c r="D31" s="166">
        <v>153758</v>
      </c>
      <c r="E31" s="166">
        <v>428214</v>
      </c>
      <c r="F31" s="166">
        <v>400517</v>
      </c>
      <c r="G31" s="166">
        <v>413533</v>
      </c>
      <c r="H31" s="166">
        <v>379313</v>
      </c>
      <c r="I31" s="167">
        <f t="shared" si="6"/>
        <v>-8.2750348823431241E-2</v>
      </c>
      <c r="J31" s="166">
        <f t="shared" si="5"/>
        <v>-34220</v>
      </c>
      <c r="K31" s="167">
        <f t="shared" si="7"/>
        <v>1.6196451915821305E-2</v>
      </c>
      <c r="L31" s="81"/>
    </row>
    <row r="32" spans="1:12" x14ac:dyDescent="0.25">
      <c r="A32" s="164"/>
      <c r="B32" s="165" t="s">
        <v>131</v>
      </c>
      <c r="C32" s="166">
        <v>94458</v>
      </c>
      <c r="D32" s="166">
        <v>3603</v>
      </c>
      <c r="E32" s="166">
        <v>111088</v>
      </c>
      <c r="F32" s="166">
        <v>124442</v>
      </c>
      <c r="G32" s="166">
        <v>121368</v>
      </c>
      <c r="H32" s="166">
        <v>111309</v>
      </c>
      <c r="I32" s="167">
        <f t="shared" si="6"/>
        <v>-8.2880166106387154E-2</v>
      </c>
      <c r="J32" s="166">
        <f t="shared" si="5"/>
        <v>-10059</v>
      </c>
      <c r="K32" s="167">
        <f t="shared" si="7"/>
        <v>4.752831741327488E-3</v>
      </c>
      <c r="L32" s="81"/>
    </row>
    <row r="33" spans="1:12" x14ac:dyDescent="0.25">
      <c r="A33" s="164" t="s">
        <v>147</v>
      </c>
      <c r="B33" s="165" t="s">
        <v>134</v>
      </c>
      <c r="C33" s="166">
        <v>103029</v>
      </c>
      <c r="D33" s="166">
        <v>3691</v>
      </c>
      <c r="E33" s="166">
        <v>66812</v>
      </c>
      <c r="F33" s="166">
        <v>107784</v>
      </c>
      <c r="G33" s="166">
        <v>101656</v>
      </c>
      <c r="H33" s="166">
        <v>87090</v>
      </c>
      <c r="I33" s="167">
        <f t="shared" si="6"/>
        <v>-0.1432871645549697</v>
      </c>
      <c r="J33" s="166">
        <f t="shared" si="5"/>
        <v>-14566</v>
      </c>
      <c r="K33" s="167">
        <f t="shared" si="7"/>
        <v>3.7186940530613958E-3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616287</v>
      </c>
      <c r="D34" s="171">
        <f t="shared" ref="D34:H34" si="9">D26-SUM(D27:D33)</f>
        <v>600508</v>
      </c>
      <c r="E34" s="171">
        <f t="shared" si="9"/>
        <v>1602246</v>
      </c>
      <c r="F34" s="171">
        <f t="shared" si="9"/>
        <v>1829653</v>
      </c>
      <c r="G34" s="171">
        <f t="shared" si="9"/>
        <v>1956810</v>
      </c>
      <c r="H34" s="171">
        <f t="shared" si="9"/>
        <v>1924781</v>
      </c>
      <c r="I34" s="172">
        <f t="shared" si="6"/>
        <v>-1.6367966230753095E-2</v>
      </c>
      <c r="J34" s="171">
        <f>H34-G34</f>
        <v>-32029</v>
      </c>
      <c r="K34" s="172">
        <f t="shared" si="7"/>
        <v>8.2187066920950361E-2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2299038</v>
      </c>
      <c r="D36" s="178">
        <v>1076408</v>
      </c>
      <c r="E36" s="178">
        <v>5738436</v>
      </c>
      <c r="F36" s="178">
        <v>6396470</v>
      </c>
      <c r="G36" s="178">
        <v>6684568</v>
      </c>
      <c r="H36" s="178">
        <v>6661737</v>
      </c>
      <c r="I36" s="179">
        <f>IFERROR(H36/G36-1,"-")</f>
        <v>-3.4154787564432132E-3</v>
      </c>
      <c r="J36" s="178">
        <f>H36-G36</f>
        <v>-22831</v>
      </c>
      <c r="K36" s="179">
        <f>H36/H$8</f>
        <v>0.28445242582339036</v>
      </c>
      <c r="L36" s="81"/>
    </row>
    <row r="37" spans="1:12" x14ac:dyDescent="0.25">
      <c r="A37" s="164" t="s">
        <v>99</v>
      </c>
      <c r="B37" s="161" t="s">
        <v>100</v>
      </c>
      <c r="C37" s="162">
        <v>143836</v>
      </c>
      <c r="D37" s="162">
        <v>211407</v>
      </c>
      <c r="E37" s="162">
        <v>361902</v>
      </c>
      <c r="F37" s="162">
        <v>395784</v>
      </c>
      <c r="G37" s="162">
        <v>387779</v>
      </c>
      <c r="H37" s="162">
        <v>390628</v>
      </c>
      <c r="I37" s="163">
        <f>IFERROR(H37/G37-1,"-")</f>
        <v>7.3469682473781273E-3</v>
      </c>
      <c r="J37" s="162">
        <f t="shared" ref="J37:J47" si="10">H37-G37</f>
        <v>2849</v>
      </c>
      <c r="K37" s="163">
        <f>H37/H$8</f>
        <v>1.6679596056484867E-2</v>
      </c>
      <c r="L37" s="81"/>
    </row>
    <row r="38" spans="1:12" x14ac:dyDescent="0.25">
      <c r="A38" s="164" t="s">
        <v>106</v>
      </c>
      <c r="B38" s="165" t="s">
        <v>106</v>
      </c>
      <c r="C38" s="166">
        <v>53363</v>
      </c>
      <c r="D38" s="166">
        <v>95895</v>
      </c>
      <c r="E38" s="166">
        <v>121205</v>
      </c>
      <c r="F38" s="166">
        <v>140584</v>
      </c>
      <c r="G38" s="166">
        <v>176080</v>
      </c>
      <c r="H38" s="166">
        <v>150542</v>
      </c>
      <c r="I38" s="167">
        <f>IFERROR(H38/G38-1,"-")</f>
        <v>-0.14503634711494773</v>
      </c>
      <c r="J38" s="166">
        <f t="shared" si="10"/>
        <v>-25538</v>
      </c>
      <c r="K38" s="167">
        <f>H38/H$8</f>
        <v>6.4280587913189647E-3</v>
      </c>
      <c r="L38" s="81"/>
    </row>
    <row r="39" spans="1:12" x14ac:dyDescent="0.25">
      <c r="A39" s="164" t="s">
        <v>103</v>
      </c>
      <c r="B39" s="165" t="s">
        <v>103</v>
      </c>
      <c r="C39" s="166">
        <v>90473</v>
      </c>
      <c r="D39" s="166">
        <v>115512</v>
      </c>
      <c r="E39" s="166">
        <v>240697</v>
      </c>
      <c r="F39" s="166">
        <v>255200</v>
      </c>
      <c r="G39" s="166">
        <v>211699</v>
      </c>
      <c r="H39" s="166">
        <v>240086</v>
      </c>
      <c r="I39" s="167">
        <f>IFERROR(H39/G39-1,"-")</f>
        <v>0.13409132778142552</v>
      </c>
      <c r="J39" s="166">
        <f t="shared" si="10"/>
        <v>28387</v>
      </c>
      <c r="K39" s="167">
        <f>H39/H$8</f>
        <v>1.0251537265165901E-2</v>
      </c>
      <c r="L39" s="81"/>
    </row>
    <row r="40" spans="1:12" x14ac:dyDescent="0.25">
      <c r="A40" s="164"/>
      <c r="B40" s="161" t="s">
        <v>110</v>
      </c>
      <c r="C40" s="162">
        <v>2155202</v>
      </c>
      <c r="D40" s="162">
        <v>865001</v>
      </c>
      <c r="E40" s="162">
        <v>5376534</v>
      </c>
      <c r="F40" s="162">
        <v>6000686</v>
      </c>
      <c r="G40" s="162">
        <v>6296789</v>
      </c>
      <c r="H40" s="162">
        <v>6271109</v>
      </c>
      <c r="I40" s="163">
        <f>IFERROR(H40/G40-1,"-")</f>
        <v>-4.0782690987422043E-3</v>
      </c>
      <c r="J40" s="162">
        <f t="shared" si="10"/>
        <v>-25680</v>
      </c>
      <c r="K40" s="163">
        <f>H40/H$8</f>
        <v>0.26777282976690547</v>
      </c>
      <c r="L40" s="81"/>
    </row>
    <row r="41" spans="1:12" s="58" customFormat="1" x14ac:dyDescent="0.25">
      <c r="A41" s="164"/>
      <c r="B41" s="165" t="s">
        <v>113</v>
      </c>
      <c r="C41" s="166">
        <v>942319</v>
      </c>
      <c r="D41" s="166">
        <v>167164</v>
      </c>
      <c r="E41" s="166">
        <v>2744556</v>
      </c>
      <c r="F41" s="166">
        <v>3039995</v>
      </c>
      <c r="G41" s="166">
        <v>3263290</v>
      </c>
      <c r="H41" s="166">
        <v>3249644</v>
      </c>
      <c r="I41" s="167">
        <f t="shared" ref="I41:I48" si="11">IFERROR(H41/G41-1,"-")</f>
        <v>-4.1816694195122572E-3</v>
      </c>
      <c r="J41" s="166">
        <f t="shared" si="10"/>
        <v>-13646</v>
      </c>
      <c r="K41" s="167">
        <f t="shared" ref="K41:K48" si="12">H41/H$8</f>
        <v>0.13875797241206392</v>
      </c>
      <c r="L41" s="168"/>
    </row>
    <row r="42" spans="1:12" s="58" customFormat="1" x14ac:dyDescent="0.25">
      <c r="A42" s="164"/>
      <c r="B42" s="165" t="s">
        <v>116</v>
      </c>
      <c r="C42" s="166">
        <v>115304</v>
      </c>
      <c r="D42" s="166">
        <v>53414</v>
      </c>
      <c r="E42" s="166">
        <v>194866</v>
      </c>
      <c r="F42" s="166">
        <v>226552</v>
      </c>
      <c r="G42" s="166">
        <v>222015</v>
      </c>
      <c r="H42" s="166">
        <v>229695</v>
      </c>
      <c r="I42" s="167">
        <f t="shared" si="11"/>
        <v>3.4592257279913552E-2</v>
      </c>
      <c r="J42" s="166">
        <f t="shared" si="10"/>
        <v>7680</v>
      </c>
      <c r="K42" s="167">
        <f t="shared" si="12"/>
        <v>9.8078474051893141E-3</v>
      </c>
      <c r="L42" s="168"/>
    </row>
    <row r="43" spans="1:12" x14ac:dyDescent="0.25">
      <c r="A43" s="164"/>
      <c r="B43" s="165" t="s">
        <v>119</v>
      </c>
      <c r="C43" s="166">
        <v>51200</v>
      </c>
      <c r="D43" s="166">
        <v>72809</v>
      </c>
      <c r="E43" s="166">
        <v>129327</v>
      </c>
      <c r="F43" s="166">
        <v>164627</v>
      </c>
      <c r="G43" s="166">
        <v>167650</v>
      </c>
      <c r="H43" s="166">
        <v>170241</v>
      </c>
      <c r="I43" s="167">
        <f t="shared" si="11"/>
        <v>1.5454816582165298E-2</v>
      </c>
      <c r="J43" s="166">
        <f t="shared" si="10"/>
        <v>2591</v>
      </c>
      <c r="K43" s="167">
        <f t="shared" si="12"/>
        <v>7.269195019947469E-3</v>
      </c>
      <c r="L43" s="81"/>
    </row>
    <row r="44" spans="1:12" x14ac:dyDescent="0.25">
      <c r="A44" s="164"/>
      <c r="B44" s="165" t="s">
        <v>126</v>
      </c>
      <c r="C44" s="166">
        <v>102146</v>
      </c>
      <c r="D44" s="166">
        <v>78893</v>
      </c>
      <c r="E44" s="166">
        <v>325913</v>
      </c>
      <c r="F44" s="166">
        <v>332845</v>
      </c>
      <c r="G44" s="166">
        <v>330625</v>
      </c>
      <c r="H44" s="166">
        <v>306333</v>
      </c>
      <c r="I44" s="167">
        <f t="shared" si="11"/>
        <v>-7.3472967863894123E-2</v>
      </c>
      <c r="J44" s="166">
        <f t="shared" si="10"/>
        <v>-24292</v>
      </c>
      <c r="K44" s="167">
        <f t="shared" si="12"/>
        <v>1.3080246932557774E-2</v>
      </c>
      <c r="L44" s="81"/>
    </row>
    <row r="45" spans="1:12" x14ac:dyDescent="0.25">
      <c r="A45" s="164"/>
      <c r="B45" s="165" t="s">
        <v>122</v>
      </c>
      <c r="C45" s="166">
        <v>92072</v>
      </c>
      <c r="D45" s="166">
        <v>53507</v>
      </c>
      <c r="E45" s="166">
        <v>196352</v>
      </c>
      <c r="F45" s="166">
        <v>236105</v>
      </c>
      <c r="G45" s="166">
        <v>242327</v>
      </c>
      <c r="H45" s="166">
        <v>212804</v>
      </c>
      <c r="I45" s="167">
        <f t="shared" si="11"/>
        <v>-0.12183124455797334</v>
      </c>
      <c r="J45" s="166">
        <f t="shared" si="10"/>
        <v>-29523</v>
      </c>
      <c r="K45" s="167">
        <f t="shared" si="12"/>
        <v>9.0866111983887617E-3</v>
      </c>
      <c r="L45" s="81"/>
    </row>
    <row r="46" spans="1:12" x14ac:dyDescent="0.25">
      <c r="A46" s="164"/>
      <c r="B46" s="165" t="s">
        <v>131</v>
      </c>
      <c r="C46" s="166">
        <v>85840</v>
      </c>
      <c r="D46" s="166">
        <v>12966</v>
      </c>
      <c r="E46" s="166">
        <v>117803</v>
      </c>
      <c r="F46" s="166">
        <v>126088</v>
      </c>
      <c r="G46" s="166">
        <v>121379</v>
      </c>
      <c r="H46" s="166">
        <v>127954</v>
      </c>
      <c r="I46" s="167">
        <f t="shared" si="11"/>
        <v>5.4169172591634451E-2</v>
      </c>
      <c r="J46" s="166">
        <f t="shared" si="10"/>
        <v>6575</v>
      </c>
      <c r="K46" s="167">
        <f t="shared" si="12"/>
        <v>5.4635638863867022E-3</v>
      </c>
      <c r="L46" s="81"/>
    </row>
    <row r="47" spans="1:12" x14ac:dyDescent="0.25">
      <c r="A47" s="164" t="s">
        <v>147</v>
      </c>
      <c r="B47" s="165" t="s">
        <v>134</v>
      </c>
      <c r="C47" s="166">
        <v>138918</v>
      </c>
      <c r="D47" s="166">
        <v>15247</v>
      </c>
      <c r="E47" s="166">
        <v>100764</v>
      </c>
      <c r="F47" s="166">
        <v>128912</v>
      </c>
      <c r="G47" s="166">
        <v>137593</v>
      </c>
      <c r="H47" s="166">
        <v>118574</v>
      </c>
      <c r="I47" s="167">
        <f t="shared" si="11"/>
        <v>-0.13822650861599062</v>
      </c>
      <c r="J47" s="166">
        <f t="shared" si="10"/>
        <v>-19019</v>
      </c>
      <c r="K47" s="167">
        <f t="shared" si="12"/>
        <v>5.0630431582007343E-3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627403</v>
      </c>
      <c r="D48" s="171">
        <f t="shared" ref="D48:H48" si="14">D40-SUM(D41:D47)</f>
        <v>411001</v>
      </c>
      <c r="E48" s="171">
        <f t="shared" si="14"/>
        <v>1566953</v>
      </c>
      <c r="F48" s="171">
        <f t="shared" si="14"/>
        <v>1745562</v>
      </c>
      <c r="G48" s="171">
        <f t="shared" si="14"/>
        <v>1811910</v>
      </c>
      <c r="H48" s="171">
        <f t="shared" si="14"/>
        <v>1855864</v>
      </c>
      <c r="I48" s="172">
        <f t="shared" si="11"/>
        <v>2.425837927932406E-2</v>
      </c>
      <c r="J48" s="171">
        <f>H48-G48</f>
        <v>43954</v>
      </c>
      <c r="K48" s="172">
        <f t="shared" si="12"/>
        <v>7.9244349754170801E-2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57370</v>
      </c>
      <c r="D50" s="178">
        <v>40837</v>
      </c>
      <c r="E50" s="178">
        <v>105500</v>
      </c>
      <c r="F50" s="178">
        <v>110466</v>
      </c>
      <c r="G50" s="178">
        <v>124605</v>
      </c>
      <c r="H50" s="178">
        <v>127839</v>
      </c>
      <c r="I50" s="179">
        <f>IFERROR(H50/G50-1,"-")</f>
        <v>2.595401468640901E-2</v>
      </c>
      <c r="J50" s="178">
        <f>H50-G50</f>
        <v>3234</v>
      </c>
      <c r="K50" s="179">
        <f>H50/H$8</f>
        <v>5.4586534510198161E-3</v>
      </c>
      <c r="L50" s="81"/>
    </row>
    <row r="51" spans="1:12" x14ac:dyDescent="0.25">
      <c r="A51" s="164" t="s">
        <v>99</v>
      </c>
      <c r="B51" s="161" t="s">
        <v>100</v>
      </c>
      <c r="C51" s="162">
        <v>5397</v>
      </c>
      <c r="D51" s="162">
        <v>11260</v>
      </c>
      <c r="E51" s="162">
        <v>11402</v>
      </c>
      <c r="F51" s="162">
        <v>28280</v>
      </c>
      <c r="G51" s="162">
        <v>18117</v>
      </c>
      <c r="H51" s="162">
        <v>17992</v>
      </c>
      <c r="I51" s="163">
        <f>IFERROR(H51/G51-1,"-")</f>
        <v>-6.8995970635314929E-3</v>
      </c>
      <c r="J51" s="162">
        <f t="shared" ref="J51:J61" si="15">H51-G51</f>
        <v>-125</v>
      </c>
      <c r="K51" s="163">
        <f>H51/H$8</f>
        <v>7.6824828800873396E-4</v>
      </c>
      <c r="L51" s="81"/>
    </row>
    <row r="52" spans="1:12" x14ac:dyDescent="0.25">
      <c r="A52" s="164" t="s">
        <v>106</v>
      </c>
      <c r="B52" s="165" t="s">
        <v>106</v>
      </c>
      <c r="C52" s="166">
        <v>3808</v>
      </c>
      <c r="D52" s="166">
        <v>5066</v>
      </c>
      <c r="E52" s="166">
        <v>3614</v>
      </c>
      <c r="F52" s="166">
        <v>18763</v>
      </c>
      <c r="G52" s="166">
        <v>9815</v>
      </c>
      <c r="H52" s="166">
        <v>9600</v>
      </c>
      <c r="I52" s="167">
        <f>IFERROR(H52/G52-1,"-")</f>
        <v>-2.1905247070809986E-2</v>
      </c>
      <c r="J52" s="166">
        <f t="shared" si="15"/>
        <v>-215</v>
      </c>
      <c r="K52" s="167">
        <f>H52/H$8</f>
        <v>4.0991460454000919E-4</v>
      </c>
      <c r="L52" s="81"/>
    </row>
    <row r="53" spans="1:12" x14ac:dyDescent="0.25">
      <c r="A53" s="164" t="s">
        <v>103</v>
      </c>
      <c r="B53" s="165" t="s">
        <v>103</v>
      </c>
      <c r="C53" s="166">
        <v>1589</v>
      </c>
      <c r="D53" s="166">
        <v>6194</v>
      </c>
      <c r="E53" s="166">
        <v>7788</v>
      </c>
      <c r="F53" s="166">
        <v>9517</v>
      </c>
      <c r="G53" s="166">
        <v>8302</v>
      </c>
      <c r="H53" s="166">
        <v>8392</v>
      </c>
      <c r="I53" s="167">
        <f>IFERROR(H53/G53-1,"-")</f>
        <v>1.0840761262346454E-2</v>
      </c>
      <c r="J53" s="166">
        <f t="shared" si="15"/>
        <v>90</v>
      </c>
      <c r="K53" s="167">
        <f>H53/H$8</f>
        <v>3.5833368346872472E-4</v>
      </c>
      <c r="L53" s="81"/>
    </row>
    <row r="54" spans="1:12" x14ac:dyDescent="0.25">
      <c r="A54" s="164"/>
      <c r="B54" s="161" t="s">
        <v>110</v>
      </c>
      <c r="C54" s="162">
        <v>51973</v>
      </c>
      <c r="D54" s="162">
        <v>29577</v>
      </c>
      <c r="E54" s="162">
        <v>94098</v>
      </c>
      <c r="F54" s="162">
        <v>82186</v>
      </c>
      <c r="G54" s="162">
        <v>106488</v>
      </c>
      <c r="H54" s="162">
        <v>109847</v>
      </c>
      <c r="I54" s="163">
        <f>IFERROR(H54/G54-1,"-")</f>
        <v>3.1543460295995862E-2</v>
      </c>
      <c r="J54" s="162">
        <f t="shared" si="15"/>
        <v>3359</v>
      </c>
      <c r="K54" s="163">
        <f>H54/H$8</f>
        <v>4.690405163011082E-3</v>
      </c>
      <c r="L54" s="81"/>
    </row>
    <row r="55" spans="1:12" s="58" customFormat="1" x14ac:dyDescent="0.25">
      <c r="A55" s="164"/>
      <c r="B55" s="165" t="s">
        <v>113</v>
      </c>
      <c r="C55" s="166">
        <v>18989</v>
      </c>
      <c r="D55" s="166">
        <v>2438</v>
      </c>
      <c r="E55" s="166">
        <v>43618</v>
      </c>
      <c r="F55" s="166">
        <v>34222</v>
      </c>
      <c r="G55" s="166">
        <v>44959</v>
      </c>
      <c r="H55" s="166">
        <v>45564</v>
      </c>
      <c r="I55" s="167">
        <f t="shared" ref="I55:I62" si="16">IFERROR(H55/G55-1,"-")</f>
        <v>1.345670499788687E-2</v>
      </c>
      <c r="J55" s="166">
        <f t="shared" si="15"/>
        <v>605</v>
      </c>
      <c r="K55" s="167">
        <f t="shared" ref="K55:K62" si="17">H55/H$8</f>
        <v>1.9455571917980188E-3</v>
      </c>
      <c r="L55" s="168"/>
    </row>
    <row r="56" spans="1:12" s="58" customFormat="1" x14ac:dyDescent="0.25">
      <c r="A56" s="164"/>
      <c r="B56" s="165" t="s">
        <v>116</v>
      </c>
      <c r="C56" s="166">
        <v>14888</v>
      </c>
      <c r="D56" s="166">
        <v>11607</v>
      </c>
      <c r="E56" s="166">
        <v>21857</v>
      </c>
      <c r="F56" s="166">
        <v>17102</v>
      </c>
      <c r="G56" s="166">
        <v>24713</v>
      </c>
      <c r="H56" s="166">
        <v>24406</v>
      </c>
      <c r="I56" s="167">
        <f t="shared" si="16"/>
        <v>-1.2422611580949261E-2</v>
      </c>
      <c r="J56" s="166">
        <f t="shared" si="15"/>
        <v>-307</v>
      </c>
      <c r="K56" s="167">
        <f t="shared" si="17"/>
        <v>1.0421224831670276E-3</v>
      </c>
      <c r="L56" s="168"/>
    </row>
    <row r="57" spans="1:12" x14ac:dyDescent="0.25">
      <c r="A57" s="164"/>
      <c r="B57" s="165" t="s">
        <v>119</v>
      </c>
      <c r="C57" s="166">
        <v>1347</v>
      </c>
      <c r="D57" s="166">
        <v>2373</v>
      </c>
      <c r="E57" s="166">
        <v>3848</v>
      </c>
      <c r="F57" s="166">
        <v>4458</v>
      </c>
      <c r="G57" s="166">
        <v>3942</v>
      </c>
      <c r="H57" s="166">
        <v>4353</v>
      </c>
      <c r="I57" s="167">
        <f t="shared" si="16"/>
        <v>0.10426179604261798</v>
      </c>
      <c r="J57" s="166">
        <f t="shared" si="15"/>
        <v>411</v>
      </c>
      <c r="K57" s="167">
        <f t="shared" si="17"/>
        <v>1.8587065349611042E-4</v>
      </c>
      <c r="L57" s="81"/>
    </row>
    <row r="58" spans="1:12" x14ac:dyDescent="0.25">
      <c r="A58" s="164"/>
      <c r="B58" s="165" t="s">
        <v>126</v>
      </c>
      <c r="C58" s="166">
        <v>911</v>
      </c>
      <c r="D58" s="166">
        <v>1074</v>
      </c>
      <c r="E58" s="166">
        <v>2081</v>
      </c>
      <c r="F58" s="166">
        <v>1273</v>
      </c>
      <c r="G58" s="166">
        <v>3049</v>
      </c>
      <c r="H58" s="166">
        <v>3179</v>
      </c>
      <c r="I58" s="167">
        <f t="shared" si="16"/>
        <v>4.2636930141029872E-2</v>
      </c>
      <c r="J58" s="166">
        <f t="shared" si="15"/>
        <v>130</v>
      </c>
      <c r="K58" s="167">
        <f t="shared" si="17"/>
        <v>1.3574151331590512E-4</v>
      </c>
      <c r="L58" s="81"/>
    </row>
    <row r="59" spans="1:12" x14ac:dyDescent="0.25">
      <c r="A59" s="164"/>
      <c r="B59" s="165" t="s">
        <v>122</v>
      </c>
      <c r="C59" s="166">
        <v>793</v>
      </c>
      <c r="D59" s="166">
        <v>634</v>
      </c>
      <c r="E59" s="166">
        <v>1710</v>
      </c>
      <c r="F59" s="166">
        <v>1837</v>
      </c>
      <c r="G59" s="166">
        <v>1761</v>
      </c>
      <c r="H59" s="166">
        <v>1952</v>
      </c>
      <c r="I59" s="167">
        <f t="shared" si="16"/>
        <v>0.10846110164679157</v>
      </c>
      <c r="J59" s="166">
        <f t="shared" si="15"/>
        <v>191</v>
      </c>
      <c r="K59" s="167">
        <f t="shared" si="17"/>
        <v>8.3349302923135202E-5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224</v>
      </c>
      <c r="E60" s="166">
        <v>285</v>
      </c>
      <c r="F60" s="166">
        <v>555</v>
      </c>
      <c r="G60" s="166">
        <v>440</v>
      </c>
      <c r="H60" s="166">
        <v>648</v>
      </c>
      <c r="I60" s="167">
        <f t="shared" si="16"/>
        <v>0.47272727272727266</v>
      </c>
      <c r="J60" s="166">
        <f t="shared" si="15"/>
        <v>208</v>
      </c>
      <c r="K60" s="167">
        <f t="shared" si="17"/>
        <v>2.7669235806450621E-5</v>
      </c>
      <c r="L60" s="81"/>
    </row>
    <row r="61" spans="1:12" x14ac:dyDescent="0.25">
      <c r="A61" s="164" t="s">
        <v>147</v>
      </c>
      <c r="B61" s="165" t="s">
        <v>134</v>
      </c>
      <c r="C61" s="166">
        <v>1488</v>
      </c>
      <c r="D61" s="166">
        <v>110</v>
      </c>
      <c r="E61" s="166">
        <v>258</v>
      </c>
      <c r="F61" s="166">
        <v>458</v>
      </c>
      <c r="G61" s="166">
        <v>378</v>
      </c>
      <c r="H61" s="166">
        <v>1021</v>
      </c>
      <c r="I61" s="167">
        <f t="shared" si="16"/>
        <v>1.7010582010582009</v>
      </c>
      <c r="J61" s="166">
        <f t="shared" si="15"/>
        <v>643</v>
      </c>
      <c r="K61" s="167">
        <f t="shared" si="17"/>
        <v>4.3596126170348895E-5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12844</v>
      </c>
      <c r="D62" s="171">
        <f t="shared" ref="D62:H62" si="19">D54-SUM(D55:D61)</f>
        <v>11117</v>
      </c>
      <c r="E62" s="171">
        <f t="shared" si="19"/>
        <v>20441</v>
      </c>
      <c r="F62" s="171">
        <f t="shared" si="19"/>
        <v>22281</v>
      </c>
      <c r="G62" s="171">
        <f t="shared" si="19"/>
        <v>27246</v>
      </c>
      <c r="H62" s="171">
        <f t="shared" si="19"/>
        <v>28724</v>
      </c>
      <c r="I62" s="172">
        <f t="shared" si="16"/>
        <v>5.4246494898333664E-2</v>
      </c>
      <c r="J62" s="171">
        <f>H62-G62</f>
        <v>1478</v>
      </c>
      <c r="K62" s="172">
        <f t="shared" si="17"/>
        <v>1.2264986563340859E-3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173998</v>
      </c>
      <c r="D64" s="178">
        <v>159370</v>
      </c>
      <c r="E64" s="178">
        <v>654193</v>
      </c>
      <c r="F64" s="178">
        <v>722818</v>
      </c>
      <c r="G64" s="178">
        <v>957820</v>
      </c>
      <c r="H64" s="178">
        <v>753556</v>
      </c>
      <c r="I64" s="179">
        <f>IFERROR(H64/G64-1,"-")</f>
        <v>-0.21325927627320374</v>
      </c>
      <c r="J64" s="178">
        <f>H64-G64</f>
        <v>-204264</v>
      </c>
      <c r="K64" s="179">
        <f>H64/H$8</f>
        <v>3.2176417681119916E-2</v>
      </c>
      <c r="L64" s="81"/>
    </row>
    <row r="65" spans="1:12" x14ac:dyDescent="0.25">
      <c r="A65" s="164" t="s">
        <v>99</v>
      </c>
      <c r="B65" s="161" t="s">
        <v>100</v>
      </c>
      <c r="C65" s="162">
        <v>40911</v>
      </c>
      <c r="D65" s="162">
        <v>43697</v>
      </c>
      <c r="E65" s="162">
        <v>99132</v>
      </c>
      <c r="F65" s="162">
        <v>112156</v>
      </c>
      <c r="G65" s="162">
        <v>180804</v>
      </c>
      <c r="H65" s="162">
        <v>131433</v>
      </c>
      <c r="I65" s="163">
        <f>IFERROR(H65/G65-1,"-")</f>
        <v>-0.27306364903431335</v>
      </c>
      <c r="J65" s="162">
        <f t="shared" ref="J65:J75" si="20">H65-G65</f>
        <v>-49371</v>
      </c>
      <c r="K65" s="163">
        <f>H65/H$8</f>
        <v>5.6121152310944821E-3</v>
      </c>
      <c r="L65" s="81"/>
    </row>
    <row r="66" spans="1:12" x14ac:dyDescent="0.25">
      <c r="A66" s="164" t="s">
        <v>106</v>
      </c>
      <c r="B66" s="165" t="s">
        <v>106</v>
      </c>
      <c r="C66" s="166">
        <v>13912</v>
      </c>
      <c r="D66" s="166">
        <v>36490</v>
      </c>
      <c r="E66" s="166">
        <v>69515</v>
      </c>
      <c r="F66" s="166">
        <v>60538</v>
      </c>
      <c r="G66" s="166">
        <v>88273</v>
      </c>
      <c r="H66" s="166">
        <v>29821</v>
      </c>
      <c r="I66" s="167">
        <f>IFERROR(H66/G66-1,"-")</f>
        <v>-0.66217303139125216</v>
      </c>
      <c r="J66" s="166">
        <f t="shared" si="20"/>
        <v>-58452</v>
      </c>
      <c r="K66" s="167">
        <f>H66/H$8</f>
        <v>1.2733399397903764E-3</v>
      </c>
      <c r="L66" s="81"/>
    </row>
    <row r="67" spans="1:12" x14ac:dyDescent="0.25">
      <c r="A67" s="164" t="s">
        <v>103</v>
      </c>
      <c r="B67" s="165" t="s">
        <v>103</v>
      </c>
      <c r="C67" s="166">
        <v>26999</v>
      </c>
      <c r="D67" s="166">
        <v>7207</v>
      </c>
      <c r="E67" s="166">
        <v>29617</v>
      </c>
      <c r="F67" s="166">
        <v>51618</v>
      </c>
      <c r="G67" s="166">
        <v>92531</v>
      </c>
      <c r="H67" s="166">
        <v>101612</v>
      </c>
      <c r="I67" s="167">
        <f>IFERROR(H67/G67-1,"-")</f>
        <v>9.8140082783067406E-2</v>
      </c>
      <c r="J67" s="166">
        <f t="shared" si="20"/>
        <v>9081</v>
      </c>
      <c r="K67" s="167">
        <f>H67/H$8</f>
        <v>4.3387752913041054E-3</v>
      </c>
      <c r="L67" s="81"/>
    </row>
    <row r="68" spans="1:12" x14ac:dyDescent="0.25">
      <c r="A68" s="164"/>
      <c r="B68" s="161" t="s">
        <v>110</v>
      </c>
      <c r="C68" s="162">
        <v>133087</v>
      </c>
      <c r="D68" s="162">
        <v>115673</v>
      </c>
      <c r="E68" s="162">
        <v>555061</v>
      </c>
      <c r="F68" s="162">
        <v>610662</v>
      </c>
      <c r="G68" s="162">
        <v>777016</v>
      </c>
      <c r="H68" s="162">
        <v>622123</v>
      </c>
      <c r="I68" s="163">
        <f>IFERROR(H68/G68-1,"-")</f>
        <v>-0.19934338546439201</v>
      </c>
      <c r="J68" s="162">
        <f t="shared" si="20"/>
        <v>-154893</v>
      </c>
      <c r="K68" s="163">
        <f>H68/H$8</f>
        <v>2.6564302450025432E-2</v>
      </c>
      <c r="L68" s="81"/>
    </row>
    <row r="69" spans="1:12" s="58" customFormat="1" x14ac:dyDescent="0.25">
      <c r="A69" s="164"/>
      <c r="B69" s="165" t="s">
        <v>113</v>
      </c>
      <c r="C69" s="166">
        <v>48617</v>
      </c>
      <c r="D69" s="166">
        <v>12245</v>
      </c>
      <c r="E69" s="166">
        <v>268413</v>
      </c>
      <c r="F69" s="166">
        <v>228304</v>
      </c>
      <c r="G69" s="166">
        <v>327415</v>
      </c>
      <c r="H69" s="166">
        <v>308419</v>
      </c>
      <c r="I69" s="167">
        <f t="shared" ref="I69:I76" si="21">IFERROR(H69/G69-1,"-")</f>
        <v>-5.8018111570942055E-2</v>
      </c>
      <c r="J69" s="166">
        <f t="shared" si="20"/>
        <v>-18996</v>
      </c>
      <c r="K69" s="167">
        <f t="shared" ref="K69:K76" si="22">H69/H$8</f>
        <v>1.3169317960169281E-2</v>
      </c>
      <c r="L69" s="168"/>
    </row>
    <row r="70" spans="1:12" s="58" customFormat="1" x14ac:dyDescent="0.25">
      <c r="A70" s="164"/>
      <c r="B70" s="165" t="s">
        <v>116</v>
      </c>
      <c r="C70" s="166">
        <v>19857</v>
      </c>
      <c r="D70" s="166">
        <v>19807</v>
      </c>
      <c r="E70" s="166">
        <v>40858</v>
      </c>
      <c r="F70" s="166">
        <v>51860</v>
      </c>
      <c r="G70" s="166">
        <v>48453</v>
      </c>
      <c r="H70" s="166">
        <v>48531</v>
      </c>
      <c r="I70" s="167">
        <f t="shared" si="21"/>
        <v>1.6098074422636888E-3</v>
      </c>
      <c r="J70" s="166">
        <f t="shared" si="20"/>
        <v>78</v>
      </c>
      <c r="K70" s="167">
        <f t="shared" si="22"/>
        <v>2.0722464242636652E-3</v>
      </c>
      <c r="L70" s="168"/>
    </row>
    <row r="71" spans="1:12" x14ac:dyDescent="0.25">
      <c r="A71" s="164"/>
      <c r="B71" s="165" t="s">
        <v>119</v>
      </c>
      <c r="C71" s="166">
        <v>15907</v>
      </c>
      <c r="D71" s="166">
        <v>15712</v>
      </c>
      <c r="E71" s="166">
        <v>69832</v>
      </c>
      <c r="F71" s="166">
        <v>75186</v>
      </c>
      <c r="G71" s="166">
        <v>93752</v>
      </c>
      <c r="H71" s="166">
        <v>48167</v>
      </c>
      <c r="I71" s="167">
        <f t="shared" si="21"/>
        <v>-0.48622962710128848</v>
      </c>
      <c r="J71" s="166">
        <f t="shared" si="20"/>
        <v>-45585</v>
      </c>
      <c r="K71" s="167">
        <f t="shared" si="22"/>
        <v>2.0567038288415232E-3</v>
      </c>
      <c r="L71" s="81"/>
    </row>
    <row r="72" spans="1:12" x14ac:dyDescent="0.25">
      <c r="A72" s="164"/>
      <c r="B72" s="165" t="s">
        <v>126</v>
      </c>
      <c r="C72" s="166">
        <v>1538</v>
      </c>
      <c r="D72" s="166">
        <v>4660</v>
      </c>
      <c r="E72" s="166">
        <v>16387</v>
      </c>
      <c r="F72" s="166">
        <v>17963</v>
      </c>
      <c r="G72" s="166">
        <v>31265</v>
      </c>
      <c r="H72" s="166">
        <v>24597</v>
      </c>
      <c r="I72" s="167">
        <f t="shared" si="21"/>
        <v>-0.21327362865824406</v>
      </c>
      <c r="J72" s="166">
        <f t="shared" si="20"/>
        <v>-6668</v>
      </c>
      <c r="K72" s="167">
        <f t="shared" si="22"/>
        <v>1.0502780758198549E-3</v>
      </c>
      <c r="L72" s="81"/>
    </row>
    <row r="73" spans="1:12" x14ac:dyDescent="0.25">
      <c r="A73" s="164"/>
      <c r="B73" s="165" t="s">
        <v>122</v>
      </c>
      <c r="C73" s="166">
        <v>4050</v>
      </c>
      <c r="D73" s="166">
        <v>10979</v>
      </c>
      <c r="E73" s="166">
        <v>15541</v>
      </c>
      <c r="F73" s="166">
        <v>13850</v>
      </c>
      <c r="G73" s="166">
        <v>19418</v>
      </c>
      <c r="H73" s="166">
        <v>12748</v>
      </c>
      <c r="I73" s="167">
        <f t="shared" si="21"/>
        <v>-0.34349572561540842</v>
      </c>
      <c r="J73" s="166">
        <f t="shared" si="20"/>
        <v>-6670</v>
      </c>
      <c r="K73" s="167">
        <f t="shared" si="22"/>
        <v>5.4433243527875392E-4</v>
      </c>
      <c r="L73" s="81"/>
    </row>
    <row r="74" spans="1:12" x14ac:dyDescent="0.25">
      <c r="A74" s="164"/>
      <c r="B74" s="165" t="s">
        <v>131</v>
      </c>
      <c r="C74" s="166">
        <v>5452</v>
      </c>
      <c r="D74" s="166">
        <v>2</v>
      </c>
      <c r="E74" s="166">
        <v>7782</v>
      </c>
      <c r="F74" s="166">
        <v>23149</v>
      </c>
      <c r="G74" s="166">
        <v>17330</v>
      </c>
      <c r="H74" s="166">
        <v>11595</v>
      </c>
      <c r="I74" s="167">
        <f t="shared" si="21"/>
        <v>-0.33092902481246389</v>
      </c>
      <c r="J74" s="166">
        <f t="shared" si="20"/>
        <v>-5735</v>
      </c>
      <c r="K74" s="167">
        <f t="shared" si="22"/>
        <v>4.9509998329597983E-4</v>
      </c>
      <c r="L74" s="81"/>
    </row>
    <row r="75" spans="1:12" x14ac:dyDescent="0.25">
      <c r="A75" s="164" t="s">
        <v>147</v>
      </c>
      <c r="B75" s="165" t="s">
        <v>134</v>
      </c>
      <c r="C75" s="166">
        <v>4537</v>
      </c>
      <c r="D75" s="166">
        <v>0</v>
      </c>
      <c r="E75" s="166">
        <v>2773</v>
      </c>
      <c r="F75" s="166">
        <v>6950</v>
      </c>
      <c r="G75" s="166">
        <v>11802</v>
      </c>
      <c r="H75" s="166">
        <v>15209</v>
      </c>
      <c r="I75" s="167">
        <f t="shared" si="21"/>
        <v>0.28867988476529405</v>
      </c>
      <c r="J75" s="166">
        <f t="shared" si="20"/>
        <v>3407</v>
      </c>
      <c r="K75" s="167">
        <f t="shared" si="22"/>
        <v>6.4941575213010416E-4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33129</v>
      </c>
      <c r="D76" s="171">
        <f t="shared" ref="D76:H76" si="24">D68-SUM(D69:D75)</f>
        <v>52268</v>
      </c>
      <c r="E76" s="171">
        <f t="shared" si="24"/>
        <v>133475</v>
      </c>
      <c r="F76" s="171">
        <f t="shared" si="24"/>
        <v>193400</v>
      </c>
      <c r="G76" s="171">
        <f t="shared" si="24"/>
        <v>227581</v>
      </c>
      <c r="H76" s="171">
        <f t="shared" si="24"/>
        <v>152857</v>
      </c>
      <c r="I76" s="172">
        <f t="shared" si="21"/>
        <v>-0.32834023929941425</v>
      </c>
      <c r="J76" s="171">
        <f>H76-G76</f>
        <v>-74724</v>
      </c>
      <c r="K76" s="172">
        <f t="shared" si="22"/>
        <v>6.5269079902262692E-3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1257955</v>
      </c>
      <c r="D78" s="178">
        <v>810988</v>
      </c>
      <c r="E78" s="178">
        <v>2786196</v>
      </c>
      <c r="F78" s="178">
        <v>3356298</v>
      </c>
      <c r="G78" s="178">
        <v>3819820</v>
      </c>
      <c r="H78" s="178">
        <v>3813638</v>
      </c>
      <c r="I78" s="179">
        <f>IFERROR(H78/G78-1,"-")</f>
        <v>-1.6184008670565575E-3</v>
      </c>
      <c r="J78" s="178">
        <f>H78-G78</f>
        <v>-6182</v>
      </c>
      <c r="K78" s="179">
        <f>H78/H$8</f>
        <v>0.16284019923216161</v>
      </c>
      <c r="L78" s="81"/>
    </row>
    <row r="79" spans="1:12" x14ac:dyDescent="0.25">
      <c r="A79" s="164" t="s">
        <v>99</v>
      </c>
      <c r="B79" s="161" t="s">
        <v>100</v>
      </c>
      <c r="C79" s="162">
        <v>318750</v>
      </c>
      <c r="D79" s="162">
        <v>415843</v>
      </c>
      <c r="E79" s="162">
        <v>1140059</v>
      </c>
      <c r="F79" s="162">
        <v>1199991</v>
      </c>
      <c r="G79" s="162">
        <v>1192192</v>
      </c>
      <c r="H79" s="162">
        <v>1227502</v>
      </c>
      <c r="I79" s="163">
        <f>IFERROR(H79/G79-1,"-")</f>
        <v>2.9617712583208E-2</v>
      </c>
      <c r="J79" s="162">
        <f t="shared" ref="J79:J89" si="25">H79-G79</f>
        <v>35310</v>
      </c>
      <c r="K79" s="163">
        <f>H79/H$8</f>
        <v>5.241364551063233E-2</v>
      </c>
      <c r="L79" s="81"/>
    </row>
    <row r="80" spans="1:12" x14ac:dyDescent="0.25">
      <c r="A80" s="164" t="s">
        <v>106</v>
      </c>
      <c r="B80" s="165" t="s">
        <v>106</v>
      </c>
      <c r="C80" s="166">
        <v>34032</v>
      </c>
      <c r="D80" s="166">
        <v>106083</v>
      </c>
      <c r="E80" s="166">
        <v>173457</v>
      </c>
      <c r="F80" s="166">
        <v>186447</v>
      </c>
      <c r="G80" s="166">
        <v>210234</v>
      </c>
      <c r="H80" s="166">
        <v>168344</v>
      </c>
      <c r="I80" s="167">
        <f>IFERROR(H80/G80-1,"-")</f>
        <v>-0.1992541644072795</v>
      </c>
      <c r="J80" s="166">
        <f t="shared" si="25"/>
        <v>-41890</v>
      </c>
      <c r="K80" s="167">
        <f>H80/H$8</f>
        <v>7.1881941861128449E-3</v>
      </c>
      <c r="L80" s="81"/>
    </row>
    <row r="81" spans="1:12" x14ac:dyDescent="0.25">
      <c r="A81" s="164" t="s">
        <v>103</v>
      </c>
      <c r="B81" s="165" t="s">
        <v>103</v>
      </c>
      <c r="C81" s="166">
        <v>284718</v>
      </c>
      <c r="D81" s="166">
        <v>309760</v>
      </c>
      <c r="E81" s="166">
        <v>966602</v>
      </c>
      <c r="F81" s="166">
        <v>1013544</v>
      </c>
      <c r="G81" s="166">
        <v>981958</v>
      </c>
      <c r="H81" s="166">
        <v>1059158</v>
      </c>
      <c r="I81" s="167">
        <f>IFERROR(H81/G81-1,"-")</f>
        <v>7.8618433782300157E-2</v>
      </c>
      <c r="J81" s="166">
        <f t="shared" si="25"/>
        <v>77200</v>
      </c>
      <c r="K81" s="167">
        <f>H81/H$8</f>
        <v>4.5225451324519488E-2</v>
      </c>
      <c r="L81" s="81"/>
    </row>
    <row r="82" spans="1:12" x14ac:dyDescent="0.25">
      <c r="A82" s="164"/>
      <c r="B82" s="161" t="s">
        <v>110</v>
      </c>
      <c r="C82" s="162">
        <v>939205</v>
      </c>
      <c r="D82" s="162">
        <v>395145</v>
      </c>
      <c r="E82" s="162">
        <v>1646137</v>
      </c>
      <c r="F82" s="162">
        <v>2156307</v>
      </c>
      <c r="G82" s="162">
        <v>2627628</v>
      </c>
      <c r="H82" s="162">
        <v>2586136</v>
      </c>
      <c r="I82" s="163">
        <f>IFERROR(H82/G82-1,"-")</f>
        <v>-1.579066747652258E-2</v>
      </c>
      <c r="J82" s="162">
        <f t="shared" si="25"/>
        <v>-41492</v>
      </c>
      <c r="K82" s="163">
        <f>H82/H$8</f>
        <v>0.11042655372152929</v>
      </c>
      <c r="L82" s="81"/>
    </row>
    <row r="83" spans="1:12" s="58" customFormat="1" x14ac:dyDescent="0.25">
      <c r="A83" s="164"/>
      <c r="B83" s="165" t="s">
        <v>113</v>
      </c>
      <c r="C83" s="166">
        <v>136256</v>
      </c>
      <c r="D83" s="166">
        <v>26825</v>
      </c>
      <c r="E83" s="166">
        <v>315869</v>
      </c>
      <c r="F83" s="166">
        <v>406507</v>
      </c>
      <c r="G83" s="166">
        <v>507124</v>
      </c>
      <c r="H83" s="166">
        <v>499766</v>
      </c>
      <c r="I83" s="167">
        <f t="shared" ref="I83:I90" si="26">IFERROR(H83/G83-1,"-")</f>
        <v>-1.4509271894053488E-2</v>
      </c>
      <c r="J83" s="166">
        <f t="shared" si="25"/>
        <v>-7358</v>
      </c>
      <c r="K83" s="167">
        <f t="shared" ref="K83:K90" si="27">H83/H$8</f>
        <v>2.1339727317973151E-2</v>
      </c>
      <c r="L83" s="168"/>
    </row>
    <row r="84" spans="1:12" s="58" customFormat="1" x14ac:dyDescent="0.25">
      <c r="A84" s="164"/>
      <c r="B84" s="165" t="s">
        <v>116</v>
      </c>
      <c r="C84" s="166">
        <v>402338</v>
      </c>
      <c r="D84" s="166">
        <v>124662</v>
      </c>
      <c r="E84" s="166">
        <v>607388</v>
      </c>
      <c r="F84" s="166">
        <v>745567</v>
      </c>
      <c r="G84" s="166">
        <v>879608</v>
      </c>
      <c r="H84" s="166">
        <v>831851</v>
      </c>
      <c r="I84" s="167">
        <f t="shared" si="26"/>
        <v>-5.4293503469727389E-2</v>
      </c>
      <c r="J84" s="166">
        <f t="shared" si="25"/>
        <v>-47757</v>
      </c>
      <c r="K84" s="167">
        <f t="shared" si="27"/>
        <v>3.5519570177209497E-2</v>
      </c>
      <c r="L84" s="168"/>
    </row>
    <row r="85" spans="1:12" x14ac:dyDescent="0.25">
      <c r="A85" s="164"/>
      <c r="B85" s="165" t="s">
        <v>119</v>
      </c>
      <c r="C85" s="166">
        <v>39889</v>
      </c>
      <c r="D85" s="166">
        <v>52236</v>
      </c>
      <c r="E85" s="166">
        <v>117554</v>
      </c>
      <c r="F85" s="166">
        <v>174065</v>
      </c>
      <c r="G85" s="166">
        <v>264968</v>
      </c>
      <c r="H85" s="166">
        <v>266341</v>
      </c>
      <c r="I85" s="167">
        <f t="shared" si="26"/>
        <v>5.1817577971680073E-3</v>
      </c>
      <c r="J85" s="166">
        <f t="shared" si="25"/>
        <v>1373</v>
      </c>
      <c r="K85" s="167">
        <f t="shared" si="27"/>
        <v>1.1372611009144853E-2</v>
      </c>
      <c r="L85" s="81"/>
    </row>
    <row r="86" spans="1:12" x14ac:dyDescent="0.25">
      <c r="A86" s="164"/>
      <c r="B86" s="165" t="s">
        <v>126</v>
      </c>
      <c r="C86" s="166">
        <v>12366</v>
      </c>
      <c r="D86" s="166">
        <v>11871</v>
      </c>
      <c r="E86" s="166">
        <v>48078</v>
      </c>
      <c r="F86" s="166">
        <v>55473</v>
      </c>
      <c r="G86" s="166">
        <v>85234</v>
      </c>
      <c r="H86" s="166">
        <v>79982</v>
      </c>
      <c r="I86" s="167">
        <f t="shared" si="26"/>
        <v>-6.1618602904944031E-2</v>
      </c>
      <c r="J86" s="166">
        <f t="shared" si="25"/>
        <v>-5252</v>
      </c>
      <c r="K86" s="167">
        <f t="shared" si="27"/>
        <v>3.4151864479498974E-3</v>
      </c>
      <c r="L86" s="81"/>
    </row>
    <row r="87" spans="1:12" x14ac:dyDescent="0.25">
      <c r="A87" s="164"/>
      <c r="B87" s="165" t="s">
        <v>122</v>
      </c>
      <c r="C87" s="166">
        <v>8893</v>
      </c>
      <c r="D87" s="166">
        <v>12493</v>
      </c>
      <c r="E87" s="166">
        <v>21476</v>
      </c>
      <c r="F87" s="166">
        <v>29279</v>
      </c>
      <c r="G87" s="166">
        <v>38413</v>
      </c>
      <c r="H87" s="166">
        <v>38574</v>
      </c>
      <c r="I87" s="167">
        <f t="shared" si="26"/>
        <v>4.1912894072320128E-3</v>
      </c>
      <c r="J87" s="166">
        <f t="shared" si="25"/>
        <v>161</v>
      </c>
      <c r="K87" s="167">
        <f t="shared" si="27"/>
        <v>1.6470881203673245E-3</v>
      </c>
      <c r="L87" s="81"/>
    </row>
    <row r="88" spans="1:12" x14ac:dyDescent="0.25">
      <c r="A88" s="164"/>
      <c r="B88" s="165" t="s">
        <v>131</v>
      </c>
      <c r="C88" s="166">
        <v>30196</v>
      </c>
      <c r="D88" s="166">
        <v>2702</v>
      </c>
      <c r="E88" s="166">
        <v>33899</v>
      </c>
      <c r="F88" s="166">
        <v>49629</v>
      </c>
      <c r="G88" s="166">
        <v>45008</v>
      </c>
      <c r="H88" s="166">
        <v>48217</v>
      </c>
      <c r="I88" s="167">
        <f t="shared" si="26"/>
        <v>7.1298435833629492E-2</v>
      </c>
      <c r="J88" s="166">
        <f t="shared" si="25"/>
        <v>3209</v>
      </c>
      <c r="K88" s="167">
        <f t="shared" si="27"/>
        <v>2.058838800740169E-3</v>
      </c>
      <c r="L88" s="81"/>
    </row>
    <row r="89" spans="1:12" x14ac:dyDescent="0.25">
      <c r="A89" s="164" t="s">
        <v>147</v>
      </c>
      <c r="B89" s="165" t="s">
        <v>134</v>
      </c>
      <c r="C89" s="166">
        <v>48705</v>
      </c>
      <c r="D89" s="166">
        <v>3908</v>
      </c>
      <c r="E89" s="166">
        <v>28844</v>
      </c>
      <c r="F89" s="166">
        <v>48881</v>
      </c>
      <c r="G89" s="166">
        <v>51662</v>
      </c>
      <c r="H89" s="166">
        <v>40371</v>
      </c>
      <c r="I89" s="167">
        <f t="shared" si="26"/>
        <v>-0.21855522434284391</v>
      </c>
      <c r="J89" s="166">
        <f t="shared" si="25"/>
        <v>-11291</v>
      </c>
      <c r="K89" s="167">
        <f t="shared" si="27"/>
        <v>1.7238190104046575E-3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260562</v>
      </c>
      <c r="D90" s="171">
        <f t="shared" ref="D90:H90" si="29">D82-SUM(D83:D89)</f>
        <v>160448</v>
      </c>
      <c r="E90" s="171">
        <f t="shared" si="29"/>
        <v>473029</v>
      </c>
      <c r="F90" s="171">
        <f t="shared" si="29"/>
        <v>646906</v>
      </c>
      <c r="G90" s="171">
        <f t="shared" si="29"/>
        <v>755611</v>
      </c>
      <c r="H90" s="171">
        <f t="shared" si="29"/>
        <v>781034</v>
      </c>
      <c r="I90" s="172">
        <f t="shared" si="26"/>
        <v>3.3645619240588065E-2</v>
      </c>
      <c r="J90" s="171">
        <f>H90-G90</f>
        <v>25423</v>
      </c>
      <c r="K90" s="172">
        <f t="shared" si="27"/>
        <v>3.3349712837739742E-2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40600</v>
      </c>
      <c r="D92" s="178">
        <v>40297</v>
      </c>
      <c r="E92" s="178">
        <v>90028</v>
      </c>
      <c r="F92" s="178">
        <v>101541</v>
      </c>
      <c r="G92" s="178">
        <v>100477</v>
      </c>
      <c r="H92" s="178">
        <v>100264</v>
      </c>
      <c r="I92" s="179">
        <f>IFERROR(H92/G92-1,"-")</f>
        <v>-2.1198881336027542E-3</v>
      </c>
      <c r="J92" s="178">
        <f>H92-G92</f>
        <v>-213</v>
      </c>
      <c r="K92" s="179">
        <f>H92/H$8</f>
        <v>4.2812164489166131E-3</v>
      </c>
      <c r="L92" s="81"/>
    </row>
    <row r="93" spans="1:12" x14ac:dyDescent="0.25">
      <c r="A93" s="164" t="s">
        <v>99</v>
      </c>
      <c r="B93" s="161" t="s">
        <v>100</v>
      </c>
      <c r="C93" s="162">
        <v>18397</v>
      </c>
      <c r="D93" s="162">
        <v>20855</v>
      </c>
      <c r="E93" s="162">
        <v>46710</v>
      </c>
      <c r="F93" s="162">
        <v>51247</v>
      </c>
      <c r="G93" s="162">
        <v>44299</v>
      </c>
      <c r="H93" s="162">
        <v>48221</v>
      </c>
      <c r="I93" s="163">
        <f>IFERROR(H93/G93-1,"-")</f>
        <v>8.8534729903609666E-2</v>
      </c>
      <c r="J93" s="162">
        <f t="shared" ref="J93:J103" si="30">H93-G93</f>
        <v>3922</v>
      </c>
      <c r="K93" s="163">
        <f>H93/H$8</f>
        <v>2.0590095984920607E-3</v>
      </c>
      <c r="L93" s="81"/>
    </row>
    <row r="94" spans="1:12" x14ac:dyDescent="0.25">
      <c r="A94" s="164" t="s">
        <v>106</v>
      </c>
      <c r="B94" s="165" t="s">
        <v>106</v>
      </c>
      <c r="C94" s="166">
        <v>8728</v>
      </c>
      <c r="D94" s="166">
        <v>9958</v>
      </c>
      <c r="E94" s="166">
        <v>19971</v>
      </c>
      <c r="F94" s="166">
        <v>14042</v>
      </c>
      <c r="G94" s="166">
        <v>11977</v>
      </c>
      <c r="H94" s="166">
        <v>17270</v>
      </c>
      <c r="I94" s="167">
        <f>IFERROR(H94/G94-1,"-")</f>
        <v>0.44193036653586049</v>
      </c>
      <c r="J94" s="166">
        <f t="shared" si="30"/>
        <v>5293</v>
      </c>
      <c r="K94" s="167">
        <f>H94/H$8</f>
        <v>7.3741929379228738E-4</v>
      </c>
      <c r="L94" s="81"/>
    </row>
    <row r="95" spans="1:12" x14ac:dyDescent="0.25">
      <c r="A95" s="164" t="s">
        <v>103</v>
      </c>
      <c r="B95" s="165" t="s">
        <v>103</v>
      </c>
      <c r="C95" s="166">
        <v>9669</v>
      </c>
      <c r="D95" s="166">
        <v>10897</v>
      </c>
      <c r="E95" s="166">
        <v>26739</v>
      </c>
      <c r="F95" s="166">
        <v>37205</v>
      </c>
      <c r="G95" s="166">
        <v>32322</v>
      </c>
      <c r="H95" s="166">
        <v>30951</v>
      </c>
      <c r="I95" s="167">
        <f>IFERROR(H95/G95-1,"-")</f>
        <v>-4.2416929645442747E-2</v>
      </c>
      <c r="J95" s="166">
        <f t="shared" si="30"/>
        <v>-1371</v>
      </c>
      <c r="K95" s="167">
        <f>H95/H$8</f>
        <v>1.3215903046997733E-3</v>
      </c>
      <c r="L95" s="81"/>
    </row>
    <row r="96" spans="1:12" x14ac:dyDescent="0.25">
      <c r="A96" s="164"/>
      <c r="B96" s="161" t="s">
        <v>110</v>
      </c>
      <c r="C96" s="162">
        <v>22203</v>
      </c>
      <c r="D96" s="162">
        <v>19442</v>
      </c>
      <c r="E96" s="162">
        <v>43318</v>
      </c>
      <c r="F96" s="162">
        <v>50294</v>
      </c>
      <c r="G96" s="162">
        <v>56178</v>
      </c>
      <c r="H96" s="162">
        <v>52043</v>
      </c>
      <c r="I96" s="163">
        <f>IFERROR(H96/G96-1,"-")</f>
        <v>-7.3605325928299381E-2</v>
      </c>
      <c r="J96" s="162">
        <f t="shared" si="30"/>
        <v>-4135</v>
      </c>
      <c r="K96" s="163">
        <f>H96/H$8</f>
        <v>2.222206850424552E-3</v>
      </c>
      <c r="L96" s="81"/>
    </row>
    <row r="97" spans="1:12" s="58" customFormat="1" x14ac:dyDescent="0.25">
      <c r="A97" s="164"/>
      <c r="B97" s="165" t="s">
        <v>113</v>
      </c>
      <c r="C97" s="166">
        <v>4507</v>
      </c>
      <c r="D97" s="166">
        <v>948</v>
      </c>
      <c r="E97" s="166">
        <v>5956</v>
      </c>
      <c r="F97" s="166">
        <v>7773</v>
      </c>
      <c r="G97" s="166">
        <v>8993</v>
      </c>
      <c r="H97" s="166">
        <v>6674</v>
      </c>
      <c r="I97" s="167">
        <f t="shared" ref="I97:I104" si="31">IFERROR(H97/G97-1,"-")</f>
        <v>-0.25786723006783052</v>
      </c>
      <c r="J97" s="166">
        <f t="shared" si="30"/>
        <v>-2319</v>
      </c>
      <c r="K97" s="167">
        <f t="shared" ref="K97:K104" si="32">H97/H$8</f>
        <v>2.8497604903125225E-4</v>
      </c>
      <c r="L97" s="168"/>
    </row>
    <row r="98" spans="1:12" s="58" customFormat="1" x14ac:dyDescent="0.25">
      <c r="A98" s="164"/>
      <c r="B98" s="165" t="s">
        <v>116</v>
      </c>
      <c r="C98" s="166">
        <v>6774</v>
      </c>
      <c r="D98" s="166">
        <v>6073</v>
      </c>
      <c r="E98" s="166">
        <v>13294</v>
      </c>
      <c r="F98" s="166">
        <v>14649</v>
      </c>
      <c r="G98" s="166">
        <v>16532</v>
      </c>
      <c r="H98" s="166">
        <v>14792</v>
      </c>
      <c r="I98" s="167">
        <f t="shared" si="31"/>
        <v>-0.10525042342124369</v>
      </c>
      <c r="J98" s="166">
        <f t="shared" si="30"/>
        <v>-1740</v>
      </c>
      <c r="K98" s="167">
        <f t="shared" si="32"/>
        <v>6.3161008649539755E-4</v>
      </c>
      <c r="L98" s="168"/>
    </row>
    <row r="99" spans="1:12" x14ac:dyDescent="0.25">
      <c r="A99" s="164"/>
      <c r="B99" s="165" t="s">
        <v>119</v>
      </c>
      <c r="C99" s="166">
        <v>3568</v>
      </c>
      <c r="D99" s="166">
        <v>4889</v>
      </c>
      <c r="E99" s="166">
        <v>5614</v>
      </c>
      <c r="F99" s="166">
        <v>6032</v>
      </c>
      <c r="G99" s="166">
        <v>7221</v>
      </c>
      <c r="H99" s="166">
        <v>6628</v>
      </c>
      <c r="I99" s="167">
        <f t="shared" si="31"/>
        <v>-8.2121589807505835E-2</v>
      </c>
      <c r="J99" s="166">
        <f t="shared" si="30"/>
        <v>-593</v>
      </c>
      <c r="K99" s="167">
        <f t="shared" si="32"/>
        <v>2.8301187488449802E-4</v>
      </c>
      <c r="L99" s="81"/>
    </row>
    <row r="100" spans="1:12" x14ac:dyDescent="0.25">
      <c r="A100" s="164"/>
      <c r="B100" s="165" t="s">
        <v>126</v>
      </c>
      <c r="C100" s="166">
        <v>858</v>
      </c>
      <c r="D100" s="166">
        <v>341</v>
      </c>
      <c r="E100" s="166">
        <v>3103</v>
      </c>
      <c r="F100" s="166">
        <v>2476</v>
      </c>
      <c r="G100" s="166">
        <v>3041</v>
      </c>
      <c r="H100" s="166">
        <v>2015</v>
      </c>
      <c r="I100" s="167">
        <f t="shared" si="31"/>
        <v>-0.33738901677079913</v>
      </c>
      <c r="J100" s="166">
        <f t="shared" si="30"/>
        <v>-1026</v>
      </c>
      <c r="K100" s="167">
        <f t="shared" si="32"/>
        <v>8.6039367515429013E-5</v>
      </c>
      <c r="L100" s="81"/>
    </row>
    <row r="101" spans="1:12" x14ac:dyDescent="0.25">
      <c r="A101" s="164"/>
      <c r="B101" s="165" t="s">
        <v>122</v>
      </c>
      <c r="C101" s="166">
        <v>414</v>
      </c>
      <c r="D101" s="166">
        <v>586</v>
      </c>
      <c r="E101" s="166">
        <v>1423</v>
      </c>
      <c r="F101" s="166">
        <v>1103</v>
      </c>
      <c r="G101" s="166">
        <v>1535</v>
      </c>
      <c r="H101" s="166">
        <v>1944</v>
      </c>
      <c r="I101" s="167">
        <f t="shared" si="31"/>
        <v>0.26644951140065154</v>
      </c>
      <c r="J101" s="166">
        <f t="shared" si="30"/>
        <v>409</v>
      </c>
      <c r="K101" s="167">
        <f t="shared" si="32"/>
        <v>8.3007707419351857E-5</v>
      </c>
      <c r="L101" s="81"/>
    </row>
    <row r="102" spans="1:12" x14ac:dyDescent="0.25">
      <c r="A102" s="164"/>
      <c r="B102" s="165" t="s">
        <v>131</v>
      </c>
      <c r="C102" s="166">
        <v>566</v>
      </c>
      <c r="D102" s="166">
        <v>40</v>
      </c>
      <c r="E102" s="166">
        <v>603</v>
      </c>
      <c r="F102" s="166">
        <v>284</v>
      </c>
      <c r="G102" s="166">
        <v>596</v>
      </c>
      <c r="H102" s="166">
        <v>357</v>
      </c>
      <c r="I102" s="167">
        <f t="shared" si="31"/>
        <v>-0.40100671140939592</v>
      </c>
      <c r="J102" s="166">
        <f t="shared" si="30"/>
        <v>-239</v>
      </c>
      <c r="K102" s="167">
        <f t="shared" si="32"/>
        <v>1.5243699356331592E-5</v>
      </c>
      <c r="L102" s="81"/>
    </row>
    <row r="103" spans="1:12" x14ac:dyDescent="0.25">
      <c r="A103" s="164" t="s">
        <v>147</v>
      </c>
      <c r="B103" s="165" t="s">
        <v>134</v>
      </c>
      <c r="C103" s="166">
        <v>213</v>
      </c>
      <c r="D103" s="166">
        <v>148</v>
      </c>
      <c r="E103" s="166">
        <v>239</v>
      </c>
      <c r="F103" s="166">
        <v>640</v>
      </c>
      <c r="G103" s="166">
        <v>847</v>
      </c>
      <c r="H103" s="166">
        <v>459</v>
      </c>
      <c r="I103" s="167">
        <f t="shared" si="31"/>
        <v>-0.45808736717827625</v>
      </c>
      <c r="J103" s="166">
        <f t="shared" si="30"/>
        <v>-388</v>
      </c>
      <c r="K103" s="167">
        <f t="shared" si="32"/>
        <v>1.959904202956919E-5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5303</v>
      </c>
      <c r="D104" s="171">
        <f t="shared" ref="D104:H104" si="34">D96-SUM(D97:D103)</f>
        <v>6417</v>
      </c>
      <c r="E104" s="171">
        <f t="shared" si="34"/>
        <v>13086</v>
      </c>
      <c r="F104" s="171">
        <f t="shared" si="34"/>
        <v>17337</v>
      </c>
      <c r="G104" s="171">
        <f t="shared" si="34"/>
        <v>17413</v>
      </c>
      <c r="H104" s="171">
        <f t="shared" si="34"/>
        <v>19174</v>
      </c>
      <c r="I104" s="172">
        <f t="shared" si="31"/>
        <v>0.10113133865502788</v>
      </c>
      <c r="J104" s="171">
        <f>H104-G104</f>
        <v>1761</v>
      </c>
      <c r="K104" s="172">
        <f t="shared" si="32"/>
        <v>8.1871902369272257E-4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299768</v>
      </c>
      <c r="D106" s="178">
        <v>366139</v>
      </c>
      <c r="E106" s="178">
        <v>853267</v>
      </c>
      <c r="F106" s="178">
        <v>938988</v>
      </c>
      <c r="G106" s="178">
        <v>995472</v>
      </c>
      <c r="H106" s="178">
        <v>982337</v>
      </c>
      <c r="I106" s="179">
        <f>IFERROR(H106/G106-1,"-")</f>
        <v>-1.3194745809023245E-2</v>
      </c>
      <c r="J106" s="178">
        <f>H106-G106</f>
        <v>-13135</v>
      </c>
      <c r="K106" s="179">
        <f>H106/H$8</f>
        <v>4.1945237800001985E-2</v>
      </c>
      <c r="L106" s="81"/>
    </row>
    <row r="107" spans="1:12" x14ac:dyDescent="0.25">
      <c r="A107" s="164" t="s">
        <v>99</v>
      </c>
      <c r="B107" s="161" t="s">
        <v>100</v>
      </c>
      <c r="C107" s="162">
        <v>73323</v>
      </c>
      <c r="D107" s="162">
        <v>126703</v>
      </c>
      <c r="E107" s="162">
        <v>123300</v>
      </c>
      <c r="F107" s="162">
        <v>147044</v>
      </c>
      <c r="G107" s="162">
        <v>148373</v>
      </c>
      <c r="H107" s="162">
        <v>154585</v>
      </c>
      <c r="I107" s="163">
        <f>IFERROR(H107/G107-1,"-")</f>
        <v>4.186745566915806E-2</v>
      </c>
      <c r="J107" s="162">
        <f t="shared" ref="J107:J117" si="35">H107-G107</f>
        <v>6212</v>
      </c>
      <c r="K107" s="163">
        <f>H107/H$8</f>
        <v>6.600692619043471E-3</v>
      </c>
      <c r="L107" s="81"/>
    </row>
    <row r="108" spans="1:12" x14ac:dyDescent="0.25">
      <c r="A108" s="164" t="s">
        <v>106</v>
      </c>
      <c r="B108" s="165" t="s">
        <v>106</v>
      </c>
      <c r="C108" s="166">
        <v>4584</v>
      </c>
      <c r="D108" s="166">
        <v>71039</v>
      </c>
      <c r="E108" s="166">
        <v>43118</v>
      </c>
      <c r="F108" s="166">
        <v>42455</v>
      </c>
      <c r="G108" s="166">
        <v>41139</v>
      </c>
      <c r="H108" s="166">
        <v>54256</v>
      </c>
      <c r="I108" s="167">
        <f>IFERROR(H108/G108-1,"-")</f>
        <v>0.31884586402197423</v>
      </c>
      <c r="J108" s="166">
        <f t="shared" si="35"/>
        <v>13117</v>
      </c>
      <c r="K108" s="167">
        <f>H108/H$8</f>
        <v>2.3167007066586189E-3</v>
      </c>
      <c r="L108" s="81"/>
    </row>
    <row r="109" spans="1:12" x14ac:dyDescent="0.25">
      <c r="A109" s="164" t="s">
        <v>103</v>
      </c>
      <c r="B109" s="165" t="s">
        <v>103</v>
      </c>
      <c r="C109" s="166">
        <v>68739</v>
      </c>
      <c r="D109" s="166">
        <v>55664</v>
      </c>
      <c r="E109" s="166">
        <v>80182</v>
      </c>
      <c r="F109" s="166">
        <v>104589</v>
      </c>
      <c r="G109" s="166">
        <v>107234</v>
      </c>
      <c r="H109" s="166">
        <v>100329</v>
      </c>
      <c r="I109" s="167">
        <f>IFERROR(H109/G109-1,"-")</f>
        <v>-6.4391890631702586E-2</v>
      </c>
      <c r="J109" s="166">
        <f t="shared" si="35"/>
        <v>-6905</v>
      </c>
      <c r="K109" s="167">
        <f>H109/H$8</f>
        <v>4.2839919123848526E-3</v>
      </c>
      <c r="L109" s="81"/>
    </row>
    <row r="110" spans="1:12" x14ac:dyDescent="0.25">
      <c r="A110" s="164"/>
      <c r="B110" s="161" t="s">
        <v>110</v>
      </c>
      <c r="C110" s="162">
        <v>226445</v>
      </c>
      <c r="D110" s="162">
        <v>239436</v>
      </c>
      <c r="E110" s="162">
        <v>729967</v>
      </c>
      <c r="F110" s="162">
        <v>791944</v>
      </c>
      <c r="G110" s="162">
        <v>847099</v>
      </c>
      <c r="H110" s="162">
        <v>827752</v>
      </c>
      <c r="I110" s="163">
        <f>IFERROR(H110/G110-1,"-")</f>
        <v>-2.2839125060943322E-2</v>
      </c>
      <c r="J110" s="162">
        <f t="shared" si="35"/>
        <v>-19347</v>
      </c>
      <c r="K110" s="163">
        <f>H110/H$8</f>
        <v>3.534454518095851E-2</v>
      </c>
      <c r="L110" s="81"/>
    </row>
    <row r="111" spans="1:12" s="58" customFormat="1" x14ac:dyDescent="0.25">
      <c r="A111" s="164"/>
      <c r="B111" s="165" t="s">
        <v>113</v>
      </c>
      <c r="C111" s="166">
        <v>123253</v>
      </c>
      <c r="D111" s="166">
        <v>67578</v>
      </c>
      <c r="E111" s="166">
        <v>442180</v>
      </c>
      <c r="F111" s="166">
        <v>487297</v>
      </c>
      <c r="G111" s="166">
        <v>520074</v>
      </c>
      <c r="H111" s="166">
        <v>484977</v>
      </c>
      <c r="I111" s="167">
        <f t="shared" ref="I111:I118" si="36">IFERROR(H111/G111-1,"-")</f>
        <v>-6.7484627187669455E-2</v>
      </c>
      <c r="J111" s="166">
        <f t="shared" si="35"/>
        <v>-35097</v>
      </c>
      <c r="K111" s="167">
        <f t="shared" ref="K111:K118" si="37">H111/H$8</f>
        <v>2.070824532979167E-2</v>
      </c>
      <c r="L111" s="168"/>
    </row>
    <row r="112" spans="1:12" s="58" customFormat="1" x14ac:dyDescent="0.25">
      <c r="A112" s="164"/>
      <c r="B112" s="165" t="s">
        <v>116</v>
      </c>
      <c r="C112" s="166">
        <v>17432</v>
      </c>
      <c r="D112" s="166">
        <v>36735</v>
      </c>
      <c r="E112" s="166">
        <v>30912</v>
      </c>
      <c r="F112" s="166">
        <v>39760</v>
      </c>
      <c r="G112" s="166">
        <v>37467</v>
      </c>
      <c r="H112" s="166">
        <v>43004</v>
      </c>
      <c r="I112" s="167">
        <f t="shared" si="36"/>
        <v>0.14778338271011826</v>
      </c>
      <c r="J112" s="166">
        <f t="shared" si="35"/>
        <v>5537</v>
      </c>
      <c r="K112" s="167">
        <f t="shared" si="37"/>
        <v>1.8362466305873496E-3</v>
      </c>
      <c r="L112" s="168"/>
    </row>
    <row r="113" spans="1:12" x14ac:dyDescent="0.25">
      <c r="A113" s="164"/>
      <c r="B113" s="165" t="s">
        <v>119</v>
      </c>
      <c r="C113" s="166">
        <v>9074</v>
      </c>
      <c r="D113" s="166">
        <v>45706</v>
      </c>
      <c r="E113" s="166">
        <v>42990</v>
      </c>
      <c r="F113" s="166">
        <v>58589</v>
      </c>
      <c r="G113" s="166">
        <v>52258</v>
      </c>
      <c r="H113" s="166">
        <v>72421</v>
      </c>
      <c r="I113" s="167">
        <f t="shared" si="36"/>
        <v>0.38583566152550808</v>
      </c>
      <c r="J113" s="166">
        <f t="shared" si="35"/>
        <v>20163</v>
      </c>
      <c r="K113" s="167">
        <f t="shared" si="37"/>
        <v>3.0923359974366674E-3</v>
      </c>
      <c r="L113" s="81"/>
    </row>
    <row r="114" spans="1:12" x14ac:dyDescent="0.25">
      <c r="A114" s="164"/>
      <c r="B114" s="165" t="s">
        <v>126</v>
      </c>
      <c r="C114" s="166">
        <v>7237</v>
      </c>
      <c r="D114" s="166">
        <v>13826</v>
      </c>
      <c r="E114" s="166">
        <v>28567</v>
      </c>
      <c r="F114" s="166">
        <v>25623</v>
      </c>
      <c r="G114" s="166">
        <v>27149</v>
      </c>
      <c r="H114" s="166">
        <v>29338</v>
      </c>
      <c r="I114" s="167">
        <f t="shared" si="36"/>
        <v>8.0629120777929275E-2</v>
      </c>
      <c r="J114" s="166">
        <f t="shared" si="35"/>
        <v>2189</v>
      </c>
      <c r="K114" s="167">
        <f t="shared" si="37"/>
        <v>1.2527161112494572E-3</v>
      </c>
      <c r="L114" s="81"/>
    </row>
    <row r="115" spans="1:12" x14ac:dyDescent="0.25">
      <c r="A115" s="164"/>
      <c r="B115" s="165" t="s">
        <v>122</v>
      </c>
      <c r="C115" s="166">
        <v>9104</v>
      </c>
      <c r="D115" s="166">
        <v>20486</v>
      </c>
      <c r="E115" s="166">
        <v>31284</v>
      </c>
      <c r="F115" s="166">
        <v>30265</v>
      </c>
      <c r="G115" s="166">
        <v>20918</v>
      </c>
      <c r="H115" s="166">
        <v>24476</v>
      </c>
      <c r="I115" s="167">
        <f t="shared" si="36"/>
        <v>0.17009274309207378</v>
      </c>
      <c r="J115" s="166">
        <f t="shared" si="35"/>
        <v>3558</v>
      </c>
      <c r="K115" s="167">
        <f t="shared" si="37"/>
        <v>1.0451114438251319E-3</v>
      </c>
      <c r="L115" s="81"/>
    </row>
    <row r="116" spans="1:12" x14ac:dyDescent="0.25">
      <c r="A116" s="164"/>
      <c r="B116" s="165" t="s">
        <v>131</v>
      </c>
      <c r="C116" s="166">
        <v>2280</v>
      </c>
      <c r="D116" s="166">
        <v>346</v>
      </c>
      <c r="E116" s="166">
        <v>4298</v>
      </c>
      <c r="F116" s="166">
        <v>6898</v>
      </c>
      <c r="G116" s="166">
        <v>9968</v>
      </c>
      <c r="H116" s="166">
        <v>6231</v>
      </c>
      <c r="I116" s="167">
        <f t="shared" si="36"/>
        <v>-0.3748996789727127</v>
      </c>
      <c r="J116" s="166">
        <f t="shared" si="35"/>
        <v>-3737</v>
      </c>
      <c r="K116" s="167">
        <f t="shared" si="37"/>
        <v>2.6606019800924971E-4</v>
      </c>
      <c r="L116" s="81"/>
    </row>
    <row r="117" spans="1:12" x14ac:dyDescent="0.25">
      <c r="A117" s="164" t="s">
        <v>147</v>
      </c>
      <c r="B117" s="165" t="s">
        <v>134</v>
      </c>
      <c r="C117" s="166">
        <v>7210</v>
      </c>
      <c r="D117" s="166">
        <v>103</v>
      </c>
      <c r="E117" s="166">
        <v>5280</v>
      </c>
      <c r="F117" s="166">
        <v>4360</v>
      </c>
      <c r="G117" s="166">
        <v>8892</v>
      </c>
      <c r="H117" s="166">
        <v>5022</v>
      </c>
      <c r="I117" s="167">
        <f t="shared" si="36"/>
        <v>-0.43522267206477738</v>
      </c>
      <c r="J117" s="166">
        <f t="shared" si="35"/>
        <v>-3870</v>
      </c>
      <c r="K117" s="167">
        <f t="shared" si="37"/>
        <v>2.144365774999923E-4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50855</v>
      </c>
      <c r="D118" s="171">
        <f t="shared" ref="D118:H118" si="39">D110-SUM(D111:D117)</f>
        <v>54656</v>
      </c>
      <c r="E118" s="171">
        <f t="shared" si="39"/>
        <v>144456</v>
      </c>
      <c r="F118" s="171">
        <f t="shared" si="39"/>
        <v>139152</v>
      </c>
      <c r="G118" s="171">
        <f t="shared" si="39"/>
        <v>170373</v>
      </c>
      <c r="H118" s="171">
        <f t="shared" si="39"/>
        <v>162283</v>
      </c>
      <c r="I118" s="172">
        <f t="shared" si="36"/>
        <v>-4.748404970271114E-2</v>
      </c>
      <c r="J118" s="171">
        <f>H118-G118</f>
        <v>-8090</v>
      </c>
      <c r="K118" s="172">
        <f t="shared" si="37"/>
        <v>6.9293928925589906E-3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133486</v>
      </c>
      <c r="D120" s="178">
        <v>184291</v>
      </c>
      <c r="E120" s="178">
        <v>342925</v>
      </c>
      <c r="F120" s="178">
        <v>377873</v>
      </c>
      <c r="G120" s="178">
        <v>389611</v>
      </c>
      <c r="H120" s="178">
        <v>400712</v>
      </c>
      <c r="I120" s="179">
        <f>IFERROR(H120/G120-1,"-")</f>
        <v>2.8492522028382261E-2</v>
      </c>
      <c r="J120" s="178">
        <f>H120-G120</f>
        <v>11101</v>
      </c>
      <c r="K120" s="179">
        <f>H120/H$8</f>
        <v>1.7110177189003768E-2</v>
      </c>
      <c r="L120" s="81"/>
    </row>
    <row r="121" spans="1:12" x14ac:dyDescent="0.25">
      <c r="A121" s="164" t="s">
        <v>99</v>
      </c>
      <c r="B121" s="161" t="s">
        <v>100</v>
      </c>
      <c r="C121" s="162">
        <v>60618</v>
      </c>
      <c r="D121" s="162">
        <v>114244</v>
      </c>
      <c r="E121" s="162">
        <v>174454</v>
      </c>
      <c r="F121" s="162">
        <v>201874</v>
      </c>
      <c r="G121" s="162">
        <v>202800</v>
      </c>
      <c r="H121" s="162">
        <v>226535</v>
      </c>
      <c r="I121" s="163">
        <f>IFERROR(H121/G121-1,"-")</f>
        <v>0.11703648915187381</v>
      </c>
      <c r="J121" s="162">
        <f t="shared" ref="J121:J131" si="40">H121-G121</f>
        <v>23735</v>
      </c>
      <c r="K121" s="163">
        <f>H121/H$8</f>
        <v>9.6729171811948938E-3</v>
      </c>
      <c r="L121" s="81"/>
    </row>
    <row r="122" spans="1:12" x14ac:dyDescent="0.25">
      <c r="A122" s="164" t="s">
        <v>106</v>
      </c>
      <c r="B122" s="165" t="s">
        <v>106</v>
      </c>
      <c r="C122" s="166">
        <v>25414</v>
      </c>
      <c r="D122" s="166">
        <v>53180</v>
      </c>
      <c r="E122" s="166">
        <v>83307</v>
      </c>
      <c r="F122" s="166">
        <v>82386</v>
      </c>
      <c r="G122" s="166">
        <v>90315</v>
      </c>
      <c r="H122" s="166">
        <v>106747</v>
      </c>
      <c r="I122" s="167">
        <f>IFERROR(H122/G122-1,"-")</f>
        <v>0.18194098433261363</v>
      </c>
      <c r="J122" s="166">
        <f t="shared" si="40"/>
        <v>16432</v>
      </c>
      <c r="K122" s="167">
        <f>H122/H$8</f>
        <v>4.5580369052950374E-3</v>
      </c>
      <c r="L122" s="81"/>
    </row>
    <row r="123" spans="1:12" x14ac:dyDescent="0.25">
      <c r="A123" s="164" t="s">
        <v>103</v>
      </c>
      <c r="B123" s="165" t="s">
        <v>103</v>
      </c>
      <c r="C123" s="166">
        <v>35204</v>
      </c>
      <c r="D123" s="166">
        <v>61064</v>
      </c>
      <c r="E123" s="166">
        <v>91147</v>
      </c>
      <c r="F123" s="166">
        <v>119488</v>
      </c>
      <c r="G123" s="166">
        <v>112485</v>
      </c>
      <c r="H123" s="166">
        <v>119788</v>
      </c>
      <c r="I123" s="167">
        <f>IFERROR(H123/G123-1,"-")</f>
        <v>6.4924212117171143E-2</v>
      </c>
      <c r="J123" s="166">
        <f t="shared" si="40"/>
        <v>7303</v>
      </c>
      <c r="K123" s="167">
        <f>H123/H$8</f>
        <v>5.1148802758998564E-3</v>
      </c>
      <c r="L123" s="81"/>
    </row>
    <row r="124" spans="1:12" x14ac:dyDescent="0.25">
      <c r="A124" s="164"/>
      <c r="B124" s="161" t="s">
        <v>110</v>
      </c>
      <c r="C124" s="162">
        <v>72868</v>
      </c>
      <c r="D124" s="162">
        <v>70047</v>
      </c>
      <c r="E124" s="162">
        <v>168471</v>
      </c>
      <c r="F124" s="162">
        <v>175999</v>
      </c>
      <c r="G124" s="162">
        <v>186811</v>
      </c>
      <c r="H124" s="162">
        <v>174177</v>
      </c>
      <c r="I124" s="163">
        <f>IFERROR(H124/G124-1,"-")</f>
        <v>-6.7629850490602772E-2</v>
      </c>
      <c r="J124" s="162">
        <f t="shared" si="40"/>
        <v>-12634</v>
      </c>
      <c r="K124" s="163">
        <f>H124/H$8</f>
        <v>7.4372600078088736E-3</v>
      </c>
      <c r="L124" s="81"/>
    </row>
    <row r="125" spans="1:12" s="58" customFormat="1" x14ac:dyDescent="0.25">
      <c r="A125" s="164"/>
      <c r="B125" s="165" t="s">
        <v>113</v>
      </c>
      <c r="C125" s="166">
        <v>9147</v>
      </c>
      <c r="D125" s="166">
        <v>3164</v>
      </c>
      <c r="E125" s="166">
        <v>22618</v>
      </c>
      <c r="F125" s="166">
        <v>23452</v>
      </c>
      <c r="G125" s="166">
        <v>25649</v>
      </c>
      <c r="H125" s="166">
        <v>20265</v>
      </c>
      <c r="I125" s="167">
        <f t="shared" ref="I125:I132" si="41">IFERROR(H125/G125-1,"-")</f>
        <v>-0.2099107177667745</v>
      </c>
      <c r="J125" s="166">
        <f t="shared" si="40"/>
        <v>-5384</v>
      </c>
      <c r="K125" s="167">
        <f t="shared" ref="K125:K132" si="42">H125/H$8</f>
        <v>8.6530411052117566E-4</v>
      </c>
      <c r="L125" s="168"/>
    </row>
    <row r="126" spans="1:12" s="58" customFormat="1" x14ac:dyDescent="0.25">
      <c r="A126" s="164"/>
      <c r="B126" s="165" t="s">
        <v>116</v>
      </c>
      <c r="C126" s="166">
        <v>9349</v>
      </c>
      <c r="D126" s="166">
        <v>7755</v>
      </c>
      <c r="E126" s="166">
        <v>19966</v>
      </c>
      <c r="F126" s="166">
        <v>27436</v>
      </c>
      <c r="G126" s="166">
        <v>26799</v>
      </c>
      <c r="H126" s="166">
        <v>25281</v>
      </c>
      <c r="I126" s="167">
        <f t="shared" si="41"/>
        <v>-5.6643904623306818E-2</v>
      </c>
      <c r="J126" s="166">
        <f t="shared" si="40"/>
        <v>-1518</v>
      </c>
      <c r="K126" s="167">
        <f t="shared" si="42"/>
        <v>1.0794844913933305E-3</v>
      </c>
      <c r="L126" s="168"/>
    </row>
    <row r="127" spans="1:12" x14ac:dyDescent="0.25">
      <c r="A127" s="164"/>
      <c r="B127" s="165" t="s">
        <v>119</v>
      </c>
      <c r="C127" s="166">
        <v>5350</v>
      </c>
      <c r="D127" s="166">
        <v>10838</v>
      </c>
      <c r="E127" s="166">
        <v>15527</v>
      </c>
      <c r="F127" s="166">
        <v>18572</v>
      </c>
      <c r="G127" s="166">
        <v>18167</v>
      </c>
      <c r="H127" s="166">
        <v>17577</v>
      </c>
      <c r="I127" s="167">
        <f t="shared" si="41"/>
        <v>-3.2476468321682161E-2</v>
      </c>
      <c r="J127" s="166">
        <f t="shared" si="40"/>
        <v>-590</v>
      </c>
      <c r="K127" s="167">
        <f t="shared" si="42"/>
        <v>7.5052802124997312E-4</v>
      </c>
      <c r="L127" s="81"/>
    </row>
    <row r="128" spans="1:12" x14ac:dyDescent="0.25">
      <c r="A128" s="164"/>
      <c r="B128" s="165" t="s">
        <v>126</v>
      </c>
      <c r="C128" s="166">
        <v>1388</v>
      </c>
      <c r="D128" s="166">
        <v>1475</v>
      </c>
      <c r="E128" s="166">
        <v>4119</v>
      </c>
      <c r="F128" s="166">
        <v>4558</v>
      </c>
      <c r="G128" s="166">
        <v>5112</v>
      </c>
      <c r="H128" s="166">
        <v>5591</v>
      </c>
      <c r="I128" s="167">
        <f t="shared" si="41"/>
        <v>9.3701095461658834E-2</v>
      </c>
      <c r="J128" s="166">
        <f t="shared" si="40"/>
        <v>479</v>
      </c>
      <c r="K128" s="167">
        <f t="shared" si="42"/>
        <v>2.3873255770658243E-4</v>
      </c>
      <c r="L128" s="81"/>
    </row>
    <row r="129" spans="1:12" x14ac:dyDescent="0.25">
      <c r="A129" s="164"/>
      <c r="B129" s="165" t="s">
        <v>122</v>
      </c>
      <c r="C129" s="166">
        <v>1246</v>
      </c>
      <c r="D129" s="166">
        <v>1145</v>
      </c>
      <c r="E129" s="166">
        <v>3183</v>
      </c>
      <c r="F129" s="166">
        <v>3649</v>
      </c>
      <c r="G129" s="166">
        <v>3764</v>
      </c>
      <c r="H129" s="166">
        <v>4127</v>
      </c>
      <c r="I129" s="167">
        <f t="shared" si="41"/>
        <v>9.6439957492029826E-2</v>
      </c>
      <c r="J129" s="166">
        <f t="shared" si="40"/>
        <v>363</v>
      </c>
      <c r="K129" s="167">
        <f t="shared" si="42"/>
        <v>1.7622058051423105E-4</v>
      </c>
      <c r="L129" s="81"/>
    </row>
    <row r="130" spans="1:12" x14ac:dyDescent="0.25">
      <c r="A130" s="164"/>
      <c r="B130" s="165" t="s">
        <v>131</v>
      </c>
      <c r="C130" s="166">
        <v>1591</v>
      </c>
      <c r="D130" s="166">
        <v>251</v>
      </c>
      <c r="E130" s="166">
        <v>1653</v>
      </c>
      <c r="F130" s="166">
        <v>2259</v>
      </c>
      <c r="G130" s="166">
        <v>2935</v>
      </c>
      <c r="H130" s="166">
        <v>1872</v>
      </c>
      <c r="I130" s="167">
        <f t="shared" si="41"/>
        <v>-0.36218057921635438</v>
      </c>
      <c r="J130" s="166">
        <f t="shared" si="40"/>
        <v>-1063</v>
      </c>
      <c r="K130" s="167">
        <f t="shared" si="42"/>
        <v>7.9933347885301792E-5</v>
      </c>
      <c r="L130" s="81"/>
    </row>
    <row r="131" spans="1:12" x14ac:dyDescent="0.25">
      <c r="A131" s="164" t="s">
        <v>147</v>
      </c>
      <c r="B131" s="165" t="s">
        <v>134</v>
      </c>
      <c r="C131" s="166">
        <v>1922</v>
      </c>
      <c r="D131" s="166">
        <v>475</v>
      </c>
      <c r="E131" s="166">
        <v>2460</v>
      </c>
      <c r="F131" s="166">
        <v>3064</v>
      </c>
      <c r="G131" s="166">
        <v>3446</v>
      </c>
      <c r="H131" s="166">
        <v>2849</v>
      </c>
      <c r="I131" s="167">
        <f t="shared" si="41"/>
        <v>-0.17324434126523502</v>
      </c>
      <c r="J131" s="166">
        <f t="shared" si="40"/>
        <v>-597</v>
      </c>
      <c r="K131" s="167">
        <f t="shared" si="42"/>
        <v>1.2165069878484232E-4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42875</v>
      </c>
      <c r="D132" s="171">
        <f t="shared" ref="D132:H132" si="44">D124-SUM(D125:D131)</f>
        <v>44944</v>
      </c>
      <c r="E132" s="171">
        <f t="shared" si="44"/>
        <v>98945</v>
      </c>
      <c r="F132" s="171">
        <f t="shared" si="44"/>
        <v>93009</v>
      </c>
      <c r="G132" s="171">
        <f t="shared" si="44"/>
        <v>100939</v>
      </c>
      <c r="H132" s="171">
        <f t="shared" si="44"/>
        <v>96615</v>
      </c>
      <c r="I132" s="172">
        <f t="shared" si="41"/>
        <v>-4.2837753494684883E-2</v>
      </c>
      <c r="J132" s="171">
        <f>H132-G132</f>
        <v>-4324</v>
      </c>
      <c r="K132" s="172">
        <f t="shared" si="42"/>
        <v>4.1254061997534367E-3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473204</v>
      </c>
      <c r="D134" s="178">
        <v>288076</v>
      </c>
      <c r="E134" s="178">
        <v>1153750</v>
      </c>
      <c r="F134" s="178">
        <v>1242308</v>
      </c>
      <c r="G134" s="178">
        <v>1342017</v>
      </c>
      <c r="H134" s="178">
        <v>1340515</v>
      </c>
      <c r="I134" s="179">
        <f>IFERROR(H134/G134-1,"-")</f>
        <v>-1.1192108594749728E-3</v>
      </c>
      <c r="J134" s="178">
        <f>H134-G134</f>
        <v>-1502</v>
      </c>
      <c r="K134" s="179">
        <f>H134/H$8</f>
        <v>5.723923709426567E-2</v>
      </c>
      <c r="L134" s="81"/>
    </row>
    <row r="135" spans="1:12" x14ac:dyDescent="0.25">
      <c r="A135" s="164" t="s">
        <v>99</v>
      </c>
      <c r="B135" s="161" t="s">
        <v>100</v>
      </c>
      <c r="C135" s="162">
        <v>33884</v>
      </c>
      <c r="D135" s="162">
        <v>100072</v>
      </c>
      <c r="E135" s="162">
        <v>75529</v>
      </c>
      <c r="F135" s="162">
        <v>83338</v>
      </c>
      <c r="G135" s="162">
        <v>69683</v>
      </c>
      <c r="H135" s="162">
        <v>78500</v>
      </c>
      <c r="I135" s="163">
        <f>IFERROR(H135/G135-1,"-")</f>
        <v>0.12653014365053172</v>
      </c>
      <c r="J135" s="162">
        <f t="shared" ref="J135:J145" si="45">H135-G135</f>
        <v>8817</v>
      </c>
      <c r="K135" s="163">
        <f>H135/H$8</f>
        <v>3.3519058808740335E-3</v>
      </c>
      <c r="L135" s="81"/>
    </row>
    <row r="136" spans="1:12" x14ac:dyDescent="0.25">
      <c r="A136" s="164" t="s">
        <v>106</v>
      </c>
      <c r="B136" s="165" t="s">
        <v>106</v>
      </c>
      <c r="C136" s="166">
        <v>21710</v>
      </c>
      <c r="D136" s="166">
        <v>61390</v>
      </c>
      <c r="E136" s="166">
        <v>41539</v>
      </c>
      <c r="F136" s="166">
        <v>45150</v>
      </c>
      <c r="G136" s="166">
        <v>34096</v>
      </c>
      <c r="H136" s="166">
        <v>33894</v>
      </c>
      <c r="I136" s="167">
        <f>IFERROR(H136/G136-1,"-")</f>
        <v>-5.9244486156734277E-3</v>
      </c>
      <c r="J136" s="166">
        <f t="shared" si="45"/>
        <v>-202</v>
      </c>
      <c r="K136" s="167">
        <f>H136/H$8</f>
        <v>1.44725475065407E-3</v>
      </c>
      <c r="L136" s="81"/>
    </row>
    <row r="137" spans="1:12" x14ac:dyDescent="0.25">
      <c r="A137" s="164" t="s">
        <v>103</v>
      </c>
      <c r="B137" s="165" t="s">
        <v>103</v>
      </c>
      <c r="C137" s="166">
        <v>12174</v>
      </c>
      <c r="D137" s="166">
        <v>38682</v>
      </c>
      <c r="E137" s="166">
        <v>33990</v>
      </c>
      <c r="F137" s="166">
        <v>38188</v>
      </c>
      <c r="G137" s="166">
        <v>35587</v>
      </c>
      <c r="H137" s="166">
        <v>44606</v>
      </c>
      <c r="I137" s="167">
        <f>IFERROR(H137/G137-1,"-")</f>
        <v>0.25343524320678901</v>
      </c>
      <c r="J137" s="166">
        <f t="shared" si="45"/>
        <v>9019</v>
      </c>
      <c r="K137" s="167">
        <f>H137/H$8</f>
        <v>1.9046511302199635E-3</v>
      </c>
      <c r="L137" s="81"/>
    </row>
    <row r="138" spans="1:12" x14ac:dyDescent="0.25">
      <c r="A138" s="164"/>
      <c r="B138" s="161" t="s">
        <v>110</v>
      </c>
      <c r="C138" s="162">
        <v>439320</v>
      </c>
      <c r="D138" s="162">
        <v>188004</v>
      </c>
      <c r="E138" s="162">
        <v>1078221</v>
      </c>
      <c r="F138" s="162">
        <v>1158970</v>
      </c>
      <c r="G138" s="162">
        <v>1272334</v>
      </c>
      <c r="H138" s="162">
        <v>1262015</v>
      </c>
      <c r="I138" s="163">
        <f>IFERROR(H138/G138-1,"-")</f>
        <v>-8.1102917944502195E-3</v>
      </c>
      <c r="J138" s="162">
        <f t="shared" si="45"/>
        <v>-10319</v>
      </c>
      <c r="K138" s="163">
        <f>H138/H$8</f>
        <v>5.3887331213391634E-2</v>
      </c>
      <c r="L138" s="81"/>
    </row>
    <row r="139" spans="1:12" s="58" customFormat="1" x14ac:dyDescent="0.25">
      <c r="A139" s="164"/>
      <c r="B139" s="165" t="s">
        <v>113</v>
      </c>
      <c r="C139" s="166">
        <v>200238</v>
      </c>
      <c r="D139" s="166">
        <v>20958</v>
      </c>
      <c r="E139" s="166">
        <v>485247</v>
      </c>
      <c r="F139" s="166">
        <v>476282</v>
      </c>
      <c r="G139" s="166">
        <v>573079</v>
      </c>
      <c r="H139" s="166">
        <v>600481</v>
      </c>
      <c r="I139" s="167">
        <f t="shared" ref="I139:I146" si="46">IFERROR(H139/G139-1,"-")</f>
        <v>4.7815397179097552E-2</v>
      </c>
      <c r="J139" s="166">
        <f t="shared" si="45"/>
        <v>27402</v>
      </c>
      <c r="K139" s="167">
        <f t="shared" ref="K139:K146" si="47">H139/H$8</f>
        <v>2.5640201213415547E-2</v>
      </c>
      <c r="L139" s="168"/>
    </row>
    <row r="140" spans="1:12" s="58" customFormat="1" x14ac:dyDescent="0.25">
      <c r="A140" s="164"/>
      <c r="B140" s="165" t="s">
        <v>116</v>
      </c>
      <c r="C140" s="166">
        <v>32199</v>
      </c>
      <c r="D140" s="166">
        <v>21935</v>
      </c>
      <c r="E140" s="166">
        <v>77863</v>
      </c>
      <c r="F140" s="166">
        <v>113870</v>
      </c>
      <c r="G140" s="166">
        <v>127281</v>
      </c>
      <c r="H140" s="166">
        <v>121802</v>
      </c>
      <c r="I140" s="167">
        <f t="shared" si="46"/>
        <v>-4.3046487692585678E-2</v>
      </c>
      <c r="J140" s="166">
        <f t="shared" si="45"/>
        <v>-5479</v>
      </c>
      <c r="K140" s="167">
        <f t="shared" si="47"/>
        <v>5.2008769439773122E-3</v>
      </c>
      <c r="L140" s="168"/>
    </row>
    <row r="141" spans="1:12" x14ac:dyDescent="0.25">
      <c r="A141" s="164"/>
      <c r="B141" s="165" t="s">
        <v>119</v>
      </c>
      <c r="C141" s="166">
        <v>29612</v>
      </c>
      <c r="D141" s="166">
        <v>42817</v>
      </c>
      <c r="E141" s="166">
        <v>117681</v>
      </c>
      <c r="F141" s="166">
        <v>112196</v>
      </c>
      <c r="G141" s="166">
        <v>121065</v>
      </c>
      <c r="H141" s="166">
        <v>109237</v>
      </c>
      <c r="I141" s="167">
        <f t="shared" si="46"/>
        <v>-9.7699582868706947E-2</v>
      </c>
      <c r="J141" s="166">
        <f t="shared" si="45"/>
        <v>-11828</v>
      </c>
      <c r="K141" s="167">
        <f t="shared" si="47"/>
        <v>4.6643585058476029E-3</v>
      </c>
      <c r="L141" s="81"/>
    </row>
    <row r="142" spans="1:12" x14ac:dyDescent="0.25">
      <c r="A142" s="164"/>
      <c r="B142" s="165" t="s">
        <v>126</v>
      </c>
      <c r="C142" s="166">
        <v>6757</v>
      </c>
      <c r="D142" s="166">
        <v>3106</v>
      </c>
      <c r="E142" s="166">
        <v>43011</v>
      </c>
      <c r="F142" s="166">
        <v>52082</v>
      </c>
      <c r="G142" s="166">
        <v>42799</v>
      </c>
      <c r="H142" s="166">
        <v>35361</v>
      </c>
      <c r="I142" s="167">
        <f t="shared" si="46"/>
        <v>-0.17378910722213137</v>
      </c>
      <c r="J142" s="166">
        <f t="shared" si="45"/>
        <v>-7438</v>
      </c>
      <c r="K142" s="167">
        <f t="shared" si="47"/>
        <v>1.5098948261603401E-3</v>
      </c>
      <c r="L142" s="81"/>
    </row>
    <row r="143" spans="1:12" x14ac:dyDescent="0.25">
      <c r="A143" s="164"/>
      <c r="B143" s="165" t="s">
        <v>122</v>
      </c>
      <c r="C143" s="166">
        <v>9265</v>
      </c>
      <c r="D143" s="166">
        <v>7447</v>
      </c>
      <c r="E143" s="166">
        <v>21223</v>
      </c>
      <c r="F143" s="166">
        <v>27309</v>
      </c>
      <c r="G143" s="166">
        <v>31901</v>
      </c>
      <c r="H143" s="166">
        <v>22635</v>
      </c>
      <c r="I143" s="167">
        <f t="shared" si="46"/>
        <v>-0.2904611140716592</v>
      </c>
      <c r="J143" s="166">
        <f t="shared" si="45"/>
        <v>-9266</v>
      </c>
      <c r="K143" s="167">
        <f t="shared" si="47"/>
        <v>9.6650177851699049E-4</v>
      </c>
      <c r="L143" s="81"/>
    </row>
    <row r="144" spans="1:12" x14ac:dyDescent="0.25">
      <c r="A144" s="164"/>
      <c r="B144" s="165" t="s">
        <v>131</v>
      </c>
      <c r="C144" s="166">
        <v>15289</v>
      </c>
      <c r="D144" s="166">
        <v>432</v>
      </c>
      <c r="E144" s="166">
        <v>14684</v>
      </c>
      <c r="F144" s="166">
        <v>18600</v>
      </c>
      <c r="G144" s="166">
        <v>16524</v>
      </c>
      <c r="H144" s="166">
        <v>18431</v>
      </c>
      <c r="I144" s="167">
        <f t="shared" si="46"/>
        <v>0.1154078915516823</v>
      </c>
      <c r="J144" s="166">
        <f t="shared" si="45"/>
        <v>1907</v>
      </c>
      <c r="K144" s="167">
        <f t="shared" si="47"/>
        <v>7.8699334127884475E-4</v>
      </c>
      <c r="L144" s="81"/>
    </row>
    <row r="145" spans="1:12" x14ac:dyDescent="0.25">
      <c r="A145" s="164" t="s">
        <v>147</v>
      </c>
      <c r="B145" s="165" t="s">
        <v>134</v>
      </c>
      <c r="C145" s="166">
        <v>28797</v>
      </c>
      <c r="D145" s="166">
        <v>206</v>
      </c>
      <c r="E145" s="166">
        <v>6599</v>
      </c>
      <c r="F145" s="166">
        <v>12860</v>
      </c>
      <c r="G145" s="166">
        <v>10617</v>
      </c>
      <c r="H145" s="166">
        <v>9008</v>
      </c>
      <c r="I145" s="167">
        <f t="shared" si="46"/>
        <v>-0.15154940190260902</v>
      </c>
      <c r="J145" s="166">
        <f t="shared" si="45"/>
        <v>-1609</v>
      </c>
      <c r="K145" s="167">
        <f t="shared" si="47"/>
        <v>3.8463653726004195E-4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117163</v>
      </c>
      <c r="D146" s="171">
        <f t="shared" ref="D146:H146" si="49">D138-SUM(D139:D145)</f>
        <v>91103</v>
      </c>
      <c r="E146" s="171">
        <f t="shared" si="49"/>
        <v>311913</v>
      </c>
      <c r="F146" s="171">
        <f t="shared" si="49"/>
        <v>345771</v>
      </c>
      <c r="G146" s="171">
        <f t="shared" si="49"/>
        <v>349068</v>
      </c>
      <c r="H146" s="171">
        <f t="shared" si="49"/>
        <v>345060</v>
      </c>
      <c r="I146" s="172">
        <f t="shared" si="46"/>
        <v>-1.1482003506480098E-2</v>
      </c>
      <c r="J146" s="171">
        <f>H146-G146</f>
        <v>-4008</v>
      </c>
      <c r="K146" s="172">
        <f t="shared" si="47"/>
        <v>1.4733868066934957E-2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184985</v>
      </c>
      <c r="D148" s="178">
        <v>134070</v>
      </c>
      <c r="E148" s="178">
        <v>400537</v>
      </c>
      <c r="F148" s="178">
        <v>532288</v>
      </c>
      <c r="G148" s="178">
        <v>498730</v>
      </c>
      <c r="H148" s="178">
        <v>492552</v>
      </c>
      <c r="I148" s="179">
        <f>IFERROR(H148/G148-1,"-")</f>
        <v>-1.2387464158963746E-2</v>
      </c>
      <c r="J148" s="178">
        <f>H148-G148</f>
        <v>-6178</v>
      </c>
      <c r="K148" s="179">
        <f>H148/H$8</f>
        <v>2.1031693572436522E-2</v>
      </c>
      <c r="L148" s="81"/>
    </row>
    <row r="149" spans="1:12" x14ac:dyDescent="0.25">
      <c r="A149" s="164" t="s">
        <v>99</v>
      </c>
      <c r="B149" s="161" t="s">
        <v>100</v>
      </c>
      <c r="C149" s="162">
        <v>63220</v>
      </c>
      <c r="D149" s="162">
        <v>66820</v>
      </c>
      <c r="E149" s="162">
        <v>167388</v>
      </c>
      <c r="F149" s="162">
        <v>216622</v>
      </c>
      <c r="G149" s="162">
        <v>193819</v>
      </c>
      <c r="H149" s="162">
        <v>181873</v>
      </c>
      <c r="I149" s="163">
        <f>IFERROR(H149/G149-1,"-")</f>
        <v>-6.1634824243237296E-2</v>
      </c>
      <c r="J149" s="162">
        <f t="shared" ref="J149:J159" si="50">H149-G149</f>
        <v>-11946</v>
      </c>
      <c r="K149" s="163">
        <f>H149/H$8</f>
        <v>7.7658748824484475E-3</v>
      </c>
      <c r="L149" s="81"/>
    </row>
    <row r="150" spans="1:12" x14ac:dyDescent="0.25">
      <c r="A150" s="164" t="s">
        <v>106</v>
      </c>
      <c r="B150" s="165" t="s">
        <v>106</v>
      </c>
      <c r="C150" s="166">
        <v>25556</v>
      </c>
      <c r="D150" s="166">
        <v>47686</v>
      </c>
      <c r="E150" s="166">
        <v>96720</v>
      </c>
      <c r="F150" s="166">
        <v>146386</v>
      </c>
      <c r="G150" s="166">
        <v>126287</v>
      </c>
      <c r="H150" s="166">
        <v>106060</v>
      </c>
      <c r="I150" s="167">
        <f>IFERROR(H150/G150-1,"-")</f>
        <v>-0.16016692137749733</v>
      </c>
      <c r="J150" s="166">
        <f t="shared" si="50"/>
        <v>-20227</v>
      </c>
      <c r="K150" s="167">
        <f>H150/H$8</f>
        <v>4.5287023914076432E-3</v>
      </c>
      <c r="L150" s="81"/>
    </row>
    <row r="151" spans="1:12" x14ac:dyDescent="0.25">
      <c r="A151" s="164" t="s">
        <v>103</v>
      </c>
      <c r="B151" s="165" t="s">
        <v>103</v>
      </c>
      <c r="C151" s="166">
        <v>37664</v>
      </c>
      <c r="D151" s="166">
        <v>19134</v>
      </c>
      <c r="E151" s="166">
        <v>70668</v>
      </c>
      <c r="F151" s="166">
        <v>70236</v>
      </c>
      <c r="G151" s="166">
        <v>67532</v>
      </c>
      <c r="H151" s="166">
        <v>75813</v>
      </c>
      <c r="I151" s="167">
        <f>IFERROR(H151/G151-1,"-")</f>
        <v>0.12262334893087723</v>
      </c>
      <c r="J151" s="166">
        <f t="shared" si="50"/>
        <v>8281</v>
      </c>
      <c r="K151" s="167">
        <f>H151/H$8</f>
        <v>3.2371724910408039E-3</v>
      </c>
      <c r="L151" s="81"/>
    </row>
    <row r="152" spans="1:12" x14ac:dyDescent="0.25">
      <c r="A152" s="164"/>
      <c r="B152" s="161" t="s">
        <v>110</v>
      </c>
      <c r="C152" s="162">
        <v>121765</v>
      </c>
      <c r="D152" s="162">
        <v>67250</v>
      </c>
      <c r="E152" s="162">
        <v>233149</v>
      </c>
      <c r="F152" s="162">
        <v>315666</v>
      </c>
      <c r="G152" s="162">
        <v>304911</v>
      </c>
      <c r="H152" s="162">
        <v>310679</v>
      </c>
      <c r="I152" s="163">
        <f>IFERROR(H152/G152-1,"-")</f>
        <v>1.891699545113168E-2</v>
      </c>
      <c r="J152" s="162">
        <f t="shared" si="50"/>
        <v>5768</v>
      </c>
      <c r="K152" s="163">
        <f>H152/H$8</f>
        <v>1.3265818689988076E-2</v>
      </c>
      <c r="L152" s="81"/>
    </row>
    <row r="153" spans="1:12" s="58" customFormat="1" x14ac:dyDescent="0.25">
      <c r="A153" s="164"/>
      <c r="B153" s="165" t="s">
        <v>113</v>
      </c>
      <c r="C153" s="166">
        <v>26701</v>
      </c>
      <c r="D153" s="166">
        <v>3706</v>
      </c>
      <c r="E153" s="166">
        <v>87090</v>
      </c>
      <c r="F153" s="166">
        <v>124474</v>
      </c>
      <c r="G153" s="166">
        <v>111777</v>
      </c>
      <c r="H153" s="166">
        <v>70809</v>
      </c>
      <c r="I153" s="167">
        <f t="shared" ref="I153:I160" si="51">IFERROR(H153/G153-1,"-")</f>
        <v>-0.36651547277167928</v>
      </c>
      <c r="J153" s="166">
        <f t="shared" si="50"/>
        <v>-40968</v>
      </c>
      <c r="K153" s="167">
        <f t="shared" ref="K153:K160" si="52">H153/H$8</f>
        <v>3.0235045034243241E-3</v>
      </c>
      <c r="L153" s="168"/>
    </row>
    <row r="154" spans="1:12" s="58" customFormat="1" x14ac:dyDescent="0.25">
      <c r="A154" s="164"/>
      <c r="B154" s="165" t="s">
        <v>116</v>
      </c>
      <c r="C154" s="166">
        <v>45281</v>
      </c>
      <c r="D154" s="166">
        <v>17475</v>
      </c>
      <c r="E154" s="166">
        <v>60205</v>
      </c>
      <c r="F154" s="166">
        <v>64899</v>
      </c>
      <c r="G154" s="166">
        <v>66247</v>
      </c>
      <c r="H154" s="166">
        <v>61233</v>
      </c>
      <c r="I154" s="167">
        <f t="shared" si="51"/>
        <v>-7.5686446178694911E-2</v>
      </c>
      <c r="J154" s="166">
        <f t="shared" si="50"/>
        <v>-5014</v>
      </c>
      <c r="K154" s="167">
        <f t="shared" si="52"/>
        <v>2.6146146853956651E-3</v>
      </c>
      <c r="L154" s="168"/>
    </row>
    <row r="155" spans="1:12" x14ac:dyDescent="0.25">
      <c r="A155" s="164"/>
      <c r="B155" s="165" t="s">
        <v>119</v>
      </c>
      <c r="C155" s="166">
        <v>12717</v>
      </c>
      <c r="D155" s="166">
        <v>15426</v>
      </c>
      <c r="E155" s="166">
        <v>24322</v>
      </c>
      <c r="F155" s="166">
        <v>46771</v>
      </c>
      <c r="G155" s="166">
        <v>35220</v>
      </c>
      <c r="H155" s="166">
        <v>99720</v>
      </c>
      <c r="I155" s="167">
        <f t="shared" si="51"/>
        <v>1.8313458262350939</v>
      </c>
      <c r="J155" s="166">
        <f t="shared" si="50"/>
        <v>64500</v>
      </c>
      <c r="K155" s="167">
        <f t="shared" si="52"/>
        <v>4.2579879546593459E-3</v>
      </c>
      <c r="L155" s="81"/>
    </row>
    <row r="156" spans="1:12" x14ac:dyDescent="0.25">
      <c r="A156" s="164"/>
      <c r="B156" s="165" t="s">
        <v>126</v>
      </c>
      <c r="C156" s="166">
        <v>2455</v>
      </c>
      <c r="D156" s="166">
        <v>2073</v>
      </c>
      <c r="E156" s="166">
        <v>5320</v>
      </c>
      <c r="F156" s="166">
        <v>7687</v>
      </c>
      <c r="G156" s="166">
        <v>9983</v>
      </c>
      <c r="H156" s="166">
        <v>8137</v>
      </c>
      <c r="I156" s="167">
        <f t="shared" si="51"/>
        <v>-0.18491435440248427</v>
      </c>
      <c r="J156" s="166">
        <f t="shared" si="50"/>
        <v>-1846</v>
      </c>
      <c r="K156" s="167">
        <f t="shared" si="52"/>
        <v>3.4744532678563072E-4</v>
      </c>
      <c r="L156" s="81"/>
    </row>
    <row r="157" spans="1:12" x14ac:dyDescent="0.25">
      <c r="A157" s="164"/>
      <c r="B157" s="165" t="s">
        <v>122</v>
      </c>
      <c r="C157" s="166">
        <v>6985</v>
      </c>
      <c r="D157" s="166">
        <v>6072</v>
      </c>
      <c r="E157" s="166">
        <v>19537</v>
      </c>
      <c r="F157" s="166">
        <v>16414</v>
      </c>
      <c r="G157" s="166">
        <v>17803</v>
      </c>
      <c r="H157" s="166">
        <v>13011</v>
      </c>
      <c r="I157" s="167">
        <f t="shared" si="51"/>
        <v>-0.26916811773296634</v>
      </c>
      <c r="J157" s="166">
        <f t="shared" si="50"/>
        <v>-4792</v>
      </c>
      <c r="K157" s="167">
        <f t="shared" si="52"/>
        <v>5.555623874656312E-4</v>
      </c>
      <c r="L157" s="81"/>
    </row>
    <row r="158" spans="1:12" x14ac:dyDescent="0.25">
      <c r="A158" s="164"/>
      <c r="B158" s="165" t="s">
        <v>131</v>
      </c>
      <c r="C158" s="166">
        <v>2774</v>
      </c>
      <c r="D158" s="166">
        <v>283</v>
      </c>
      <c r="E158" s="166">
        <v>1474</v>
      </c>
      <c r="F158" s="166">
        <v>3135</v>
      </c>
      <c r="G158" s="166">
        <v>2144</v>
      </c>
      <c r="H158" s="166">
        <v>1671</v>
      </c>
      <c r="I158" s="167">
        <f t="shared" si="51"/>
        <v>-0.22061567164179108</v>
      </c>
      <c r="J158" s="166">
        <f t="shared" si="50"/>
        <v>-473</v>
      </c>
      <c r="K158" s="167">
        <f t="shared" si="52"/>
        <v>7.135076085274535E-5</v>
      </c>
      <c r="L158" s="81"/>
    </row>
    <row r="159" spans="1:12" x14ac:dyDescent="0.25">
      <c r="A159" s="164" t="s">
        <v>147</v>
      </c>
      <c r="B159" s="165" t="s">
        <v>134</v>
      </c>
      <c r="C159" s="166">
        <v>3726</v>
      </c>
      <c r="D159" s="166">
        <v>175</v>
      </c>
      <c r="E159" s="166">
        <v>2629</v>
      </c>
      <c r="F159" s="166">
        <v>3956</v>
      </c>
      <c r="G159" s="166">
        <v>3713</v>
      </c>
      <c r="H159" s="166">
        <v>2780</v>
      </c>
      <c r="I159" s="167">
        <f t="shared" si="51"/>
        <v>-0.25127928898464857</v>
      </c>
      <c r="J159" s="166">
        <f t="shared" si="50"/>
        <v>-933</v>
      </c>
      <c r="K159" s="167">
        <f t="shared" si="52"/>
        <v>1.1870443756471099E-4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21126</v>
      </c>
      <c r="D160" s="171">
        <f t="shared" ref="D160:H160" si="54">D152-SUM(D153:D159)</f>
        <v>22040</v>
      </c>
      <c r="E160" s="171">
        <f t="shared" si="54"/>
        <v>32572</v>
      </c>
      <c r="F160" s="171">
        <f t="shared" si="54"/>
        <v>48330</v>
      </c>
      <c r="G160" s="171">
        <f t="shared" si="54"/>
        <v>58024</v>
      </c>
      <c r="H160" s="171">
        <f t="shared" si="54"/>
        <v>53318</v>
      </c>
      <c r="I160" s="172">
        <f t="shared" si="51"/>
        <v>-8.1104370605266762E-2</v>
      </c>
      <c r="J160" s="171">
        <f>H160-G160</f>
        <v>-4706</v>
      </c>
      <c r="K160" s="172">
        <f t="shared" si="52"/>
        <v>2.2766486338400217E-3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70988-34C7-498F-9E63-2ED29E31887B}">
  <sheetPr>
    <tabColor theme="8" tint="0.59999389629810485"/>
  </sheetPr>
  <dimension ref="B1:P220"/>
  <sheetViews>
    <sheetView showGridLines="0" topLeftCell="A158" zoomScaleNormal="100" workbookViewId="0">
      <selection activeCell="G17" sqref="G17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232</v>
      </c>
      <c r="F6" s="13" t="s">
        <v>233</v>
      </c>
      <c r="G6" s="13" t="s">
        <v>234</v>
      </c>
      <c r="H6" s="13" t="s">
        <v>235</v>
      </c>
      <c r="I6" s="13" t="s">
        <v>236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286184</v>
      </c>
      <c r="F7" s="66">
        <v>442299</v>
      </c>
      <c r="G7" s="66">
        <v>447853</v>
      </c>
      <c r="H7" s="66">
        <v>494247</v>
      </c>
      <c r="I7" s="66">
        <v>484410</v>
      </c>
      <c r="J7" s="67">
        <f>I7/H7-1</f>
        <v>-1.9903003963605226E-2</v>
      </c>
      <c r="K7" s="66">
        <f>I7-H7</f>
        <v>-9837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118184</v>
      </c>
      <c r="F8" s="16">
        <v>164674</v>
      </c>
      <c r="G8" s="16">
        <v>166974</v>
      </c>
      <c r="H8" s="16">
        <v>175399</v>
      </c>
      <c r="I8" s="16">
        <v>164094</v>
      </c>
      <c r="J8" s="17">
        <f t="shared" ref="J8:J63" si="0">I8/H8-1</f>
        <v>-6.4453047052719814E-2</v>
      </c>
      <c r="K8" s="16">
        <f t="shared" ref="K8:K50" si="1">I8-H8</f>
        <v>-11305</v>
      </c>
      <c r="L8" s="18">
        <f t="shared" ref="L8:L17" si="2">I8/$I$7</f>
        <v>0.3387502322412832</v>
      </c>
      <c r="P8" s="68"/>
    </row>
    <row r="9" spans="2:16" x14ac:dyDescent="0.25">
      <c r="B9" s="284"/>
      <c r="C9" s="287"/>
      <c r="D9" s="19" t="s">
        <v>48</v>
      </c>
      <c r="E9" s="20">
        <v>53067</v>
      </c>
      <c r="F9" s="20">
        <v>117894</v>
      </c>
      <c r="G9" s="20">
        <v>116797</v>
      </c>
      <c r="H9" s="20">
        <v>126181</v>
      </c>
      <c r="I9" s="20">
        <v>123588</v>
      </c>
      <c r="J9" s="69">
        <f t="shared" si="0"/>
        <v>-2.0549845063836836E-2</v>
      </c>
      <c r="K9" s="20">
        <f t="shared" si="1"/>
        <v>-2593</v>
      </c>
      <c r="L9" s="70">
        <f t="shared" si="2"/>
        <v>0.25513098408373075</v>
      </c>
      <c r="P9" s="68"/>
    </row>
    <row r="10" spans="2:16" x14ac:dyDescent="0.25">
      <c r="B10" s="284"/>
      <c r="C10" s="287"/>
      <c r="D10" s="19" t="s">
        <v>49</v>
      </c>
      <c r="E10" s="20">
        <v>2316</v>
      </c>
      <c r="F10" s="20">
        <v>3343</v>
      </c>
      <c r="G10" s="20">
        <v>3080</v>
      </c>
      <c r="H10" s="20">
        <v>3161</v>
      </c>
      <c r="I10" s="20">
        <v>3513</v>
      </c>
      <c r="J10" s="69">
        <f t="shared" si="0"/>
        <v>0.11135716545397023</v>
      </c>
      <c r="K10" s="20">
        <f t="shared" si="1"/>
        <v>352</v>
      </c>
      <c r="L10" s="70">
        <f t="shared" si="2"/>
        <v>7.2521211370533229E-3</v>
      </c>
      <c r="P10" s="68"/>
    </row>
    <row r="11" spans="2:16" x14ac:dyDescent="0.25">
      <c r="B11" s="284"/>
      <c r="C11" s="287"/>
      <c r="D11" s="19" t="s">
        <v>50</v>
      </c>
      <c r="E11" s="20">
        <v>6446</v>
      </c>
      <c r="F11" s="20">
        <v>14928</v>
      </c>
      <c r="G11" s="20">
        <v>11309</v>
      </c>
      <c r="H11" s="20">
        <v>25050</v>
      </c>
      <c r="I11" s="20">
        <v>16404</v>
      </c>
      <c r="J11" s="69">
        <f t="shared" si="0"/>
        <v>-0.34514970059880234</v>
      </c>
      <c r="K11" s="20">
        <f t="shared" si="1"/>
        <v>-8646</v>
      </c>
      <c r="L11" s="70">
        <f t="shared" si="2"/>
        <v>3.3863875642534215E-2</v>
      </c>
      <c r="P11" s="68"/>
    </row>
    <row r="12" spans="2:16" x14ac:dyDescent="0.25">
      <c r="B12" s="284"/>
      <c r="C12" s="287"/>
      <c r="D12" s="19" t="s">
        <v>51</v>
      </c>
      <c r="E12" s="20">
        <v>50036</v>
      </c>
      <c r="F12" s="20">
        <v>65748</v>
      </c>
      <c r="G12" s="20">
        <v>73184</v>
      </c>
      <c r="H12" s="20">
        <v>89034</v>
      </c>
      <c r="I12" s="20">
        <v>94925</v>
      </c>
      <c r="J12" s="69">
        <f t="shared" si="0"/>
        <v>6.6165734438529133E-2</v>
      </c>
      <c r="K12" s="20">
        <f t="shared" si="1"/>
        <v>5891</v>
      </c>
      <c r="L12" s="70">
        <f t="shared" si="2"/>
        <v>0.19596003385561817</v>
      </c>
      <c r="P12" s="68"/>
    </row>
    <row r="13" spans="2:16" x14ac:dyDescent="0.25">
      <c r="B13" s="284"/>
      <c r="C13" s="287"/>
      <c r="D13" s="19" t="s">
        <v>52</v>
      </c>
      <c r="E13" s="20">
        <v>2929</v>
      </c>
      <c r="F13" s="20">
        <v>3932</v>
      </c>
      <c r="G13" s="20">
        <v>4645</v>
      </c>
      <c r="H13" s="20">
        <v>2899</v>
      </c>
      <c r="I13" s="20">
        <v>4117</v>
      </c>
      <c r="J13" s="69">
        <f t="shared" si="0"/>
        <v>0.42014487754398067</v>
      </c>
      <c r="K13" s="20">
        <f t="shared" si="1"/>
        <v>1218</v>
      </c>
      <c r="L13" s="70">
        <f t="shared" si="2"/>
        <v>8.4989987820234918E-3</v>
      </c>
      <c r="P13" s="68"/>
    </row>
    <row r="14" spans="2:16" x14ac:dyDescent="0.25">
      <c r="B14" s="284"/>
      <c r="C14" s="287"/>
      <c r="D14" s="19" t="s">
        <v>53</v>
      </c>
      <c r="E14" s="20">
        <v>13469</v>
      </c>
      <c r="F14" s="20">
        <v>21074</v>
      </c>
      <c r="G14" s="20">
        <v>20367</v>
      </c>
      <c r="H14" s="20">
        <v>22021</v>
      </c>
      <c r="I14" s="20">
        <v>22682</v>
      </c>
      <c r="J14" s="69">
        <f t="shared" si="0"/>
        <v>3.0016802143408627E-2</v>
      </c>
      <c r="K14" s="20">
        <f t="shared" si="1"/>
        <v>661</v>
      </c>
      <c r="L14" s="70">
        <f t="shared" si="2"/>
        <v>4.6823971429161247E-2</v>
      </c>
      <c r="P14" s="68"/>
    </row>
    <row r="15" spans="2:16" x14ac:dyDescent="0.25">
      <c r="B15" s="284"/>
      <c r="C15" s="287"/>
      <c r="D15" s="19" t="s">
        <v>54</v>
      </c>
      <c r="E15" s="20">
        <v>13925</v>
      </c>
      <c r="F15" s="20">
        <v>15520</v>
      </c>
      <c r="G15" s="20">
        <v>14993</v>
      </c>
      <c r="H15" s="20">
        <v>15201</v>
      </c>
      <c r="I15" s="20">
        <v>16969</v>
      </c>
      <c r="J15" s="69">
        <f t="shared" si="0"/>
        <v>0.11630813762252479</v>
      </c>
      <c r="K15" s="20">
        <f t="shared" si="1"/>
        <v>1768</v>
      </c>
      <c r="L15" s="70">
        <f t="shared" si="2"/>
        <v>3.5030242975991409E-2</v>
      </c>
      <c r="P15" s="68"/>
    </row>
    <row r="16" spans="2:16" x14ac:dyDescent="0.25">
      <c r="B16" s="284"/>
      <c r="C16" s="287"/>
      <c r="D16" s="19" t="s">
        <v>55</v>
      </c>
      <c r="E16" s="20">
        <v>18239</v>
      </c>
      <c r="F16" s="20">
        <v>24659</v>
      </c>
      <c r="G16" s="20">
        <v>25495</v>
      </c>
      <c r="H16" s="20">
        <v>25319</v>
      </c>
      <c r="I16" s="20">
        <v>25459</v>
      </c>
      <c r="J16" s="69">
        <f t="shared" si="0"/>
        <v>5.5294442908486729E-3</v>
      </c>
      <c r="K16" s="20">
        <f t="shared" si="1"/>
        <v>140</v>
      </c>
      <c r="L16" s="70">
        <f t="shared" si="2"/>
        <v>5.2556718482277408E-2</v>
      </c>
      <c r="P16" s="68"/>
    </row>
    <row r="17" spans="2:16" x14ac:dyDescent="0.25">
      <c r="B17" s="284"/>
      <c r="C17" s="288"/>
      <c r="D17" s="23" t="s">
        <v>56</v>
      </c>
      <c r="E17" s="71">
        <v>7573</v>
      </c>
      <c r="F17" s="71">
        <v>10527</v>
      </c>
      <c r="G17" s="71">
        <v>11009</v>
      </c>
      <c r="H17" s="71">
        <v>9982</v>
      </c>
      <c r="I17" s="71">
        <v>12659</v>
      </c>
      <c r="J17" s="25">
        <f t="shared" si="0"/>
        <v>0.26818272891204176</v>
      </c>
      <c r="K17" s="71">
        <f t="shared" si="1"/>
        <v>2677</v>
      </c>
      <c r="L17" s="48">
        <f t="shared" si="2"/>
        <v>2.6132821370326791E-2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323520</v>
      </c>
      <c r="F18" s="66">
        <v>524175</v>
      </c>
      <c r="G18" s="66">
        <v>536478</v>
      </c>
      <c r="H18" s="66">
        <v>584505</v>
      </c>
      <c r="I18" s="66">
        <v>570995</v>
      </c>
      <c r="J18" s="67">
        <f t="shared" si="0"/>
        <v>-2.3113574734176745E-2</v>
      </c>
      <c r="K18" s="66">
        <f t="shared" si="1"/>
        <v>-13510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135673</v>
      </c>
      <c r="F19" s="27">
        <v>198300</v>
      </c>
      <c r="G19" s="27">
        <v>203132</v>
      </c>
      <c r="H19" s="27">
        <v>210914</v>
      </c>
      <c r="I19" s="27">
        <v>197112</v>
      </c>
      <c r="J19" s="28">
        <f t="shared" si="0"/>
        <v>-6.5438994092378855E-2</v>
      </c>
      <c r="K19" s="27">
        <f t="shared" si="1"/>
        <v>-13802</v>
      </c>
      <c r="L19" s="18">
        <f t="shared" si="3"/>
        <v>0.3452079265142427</v>
      </c>
    </row>
    <row r="20" spans="2:16" x14ac:dyDescent="0.25">
      <c r="B20" s="284"/>
      <c r="C20" s="290"/>
      <c r="D20" s="4" t="s">
        <v>48</v>
      </c>
      <c r="E20" s="29">
        <v>60982</v>
      </c>
      <c r="F20" s="29">
        <v>142344</v>
      </c>
      <c r="G20" s="29">
        <v>143539</v>
      </c>
      <c r="H20" s="29">
        <v>152016</v>
      </c>
      <c r="I20" s="29">
        <v>148444</v>
      </c>
      <c r="J20" s="72">
        <f t="shared" si="0"/>
        <v>-2.3497526576149896E-2</v>
      </c>
      <c r="K20" s="29">
        <f t="shared" si="1"/>
        <v>-3572</v>
      </c>
      <c r="L20" s="70">
        <f>I20/$I$18</f>
        <v>0.25997425546633507</v>
      </c>
    </row>
    <row r="21" spans="2:16" x14ac:dyDescent="0.25">
      <c r="B21" s="284"/>
      <c r="C21" s="290"/>
      <c r="D21" s="4" t="s">
        <v>49</v>
      </c>
      <c r="E21" s="29">
        <v>2524</v>
      </c>
      <c r="F21" s="29">
        <v>3626</v>
      </c>
      <c r="G21" s="29">
        <v>3264</v>
      </c>
      <c r="H21" s="29">
        <v>3498</v>
      </c>
      <c r="I21" s="29">
        <v>3952</v>
      </c>
      <c r="J21" s="72">
        <f t="shared" si="0"/>
        <v>0.12978845054316746</v>
      </c>
      <c r="K21" s="29">
        <f t="shared" si="1"/>
        <v>454</v>
      </c>
      <c r="L21" s="70">
        <f t="shared" ref="L21:L28" si="4">I21/$I$18</f>
        <v>6.9212514995753028E-3</v>
      </c>
    </row>
    <row r="22" spans="2:16" x14ac:dyDescent="0.25">
      <c r="B22" s="284"/>
      <c r="C22" s="290"/>
      <c r="D22" s="4" t="s">
        <v>50</v>
      </c>
      <c r="E22" s="29">
        <v>6786</v>
      </c>
      <c r="F22" s="29">
        <v>18865</v>
      </c>
      <c r="G22" s="29">
        <v>13528</v>
      </c>
      <c r="H22" s="29">
        <v>29179</v>
      </c>
      <c r="I22" s="29">
        <v>19110</v>
      </c>
      <c r="J22" s="72">
        <f t="shared" si="0"/>
        <v>-0.34507693889441038</v>
      </c>
      <c r="K22" s="29">
        <f t="shared" si="1"/>
        <v>-10069</v>
      </c>
      <c r="L22" s="70">
        <f t="shared" si="4"/>
        <v>3.3467893764393734E-2</v>
      </c>
    </row>
    <row r="23" spans="2:16" x14ac:dyDescent="0.25">
      <c r="B23" s="284"/>
      <c r="C23" s="290"/>
      <c r="D23" s="4" t="s">
        <v>51</v>
      </c>
      <c r="E23" s="29">
        <v>55912</v>
      </c>
      <c r="F23" s="29">
        <v>75727</v>
      </c>
      <c r="G23" s="29">
        <v>86056</v>
      </c>
      <c r="H23" s="29">
        <v>102682</v>
      </c>
      <c r="I23" s="29">
        <v>109164</v>
      </c>
      <c r="J23" s="72">
        <f t="shared" si="0"/>
        <v>6.3126935587542121E-2</v>
      </c>
      <c r="K23" s="29">
        <f t="shared" si="1"/>
        <v>6482</v>
      </c>
      <c r="L23" s="70">
        <f t="shared" si="4"/>
        <v>0.1911820593875603</v>
      </c>
    </row>
    <row r="24" spans="2:16" x14ac:dyDescent="0.25">
      <c r="B24" s="284"/>
      <c r="C24" s="290"/>
      <c r="D24" s="4" t="s">
        <v>52</v>
      </c>
      <c r="E24" s="29">
        <v>3078</v>
      </c>
      <c r="F24" s="29">
        <v>4073</v>
      </c>
      <c r="G24" s="29">
        <v>4816</v>
      </c>
      <c r="H24" s="29">
        <v>3075</v>
      </c>
      <c r="I24" s="29">
        <v>4293</v>
      </c>
      <c r="J24" s="72">
        <f t="shared" si="0"/>
        <v>0.39609756097560966</v>
      </c>
      <c r="K24" s="29">
        <f t="shared" si="1"/>
        <v>1218</v>
      </c>
      <c r="L24" s="70">
        <f t="shared" si="4"/>
        <v>7.5184546274485765E-3</v>
      </c>
    </row>
    <row r="25" spans="2:16" x14ac:dyDescent="0.25">
      <c r="B25" s="284"/>
      <c r="C25" s="290"/>
      <c r="D25" s="4" t="s">
        <v>53</v>
      </c>
      <c r="E25" s="29">
        <v>15789</v>
      </c>
      <c r="F25" s="29">
        <v>23478</v>
      </c>
      <c r="G25" s="29">
        <v>23404</v>
      </c>
      <c r="H25" s="29">
        <v>25728</v>
      </c>
      <c r="I25" s="29">
        <v>26434</v>
      </c>
      <c r="J25" s="72">
        <f t="shared" si="0"/>
        <v>2.7440920398009938E-2</v>
      </c>
      <c r="K25" s="29">
        <f t="shared" si="1"/>
        <v>706</v>
      </c>
      <c r="L25" s="70">
        <f t="shared" si="4"/>
        <v>4.6294626047513554E-2</v>
      </c>
    </row>
    <row r="26" spans="2:16" x14ac:dyDescent="0.25">
      <c r="B26" s="284"/>
      <c r="C26" s="290"/>
      <c r="D26" s="4" t="s">
        <v>54</v>
      </c>
      <c r="E26" s="29">
        <v>14503</v>
      </c>
      <c r="F26" s="29">
        <v>16220</v>
      </c>
      <c r="G26" s="29">
        <v>15661</v>
      </c>
      <c r="H26" s="29">
        <v>15944</v>
      </c>
      <c r="I26" s="29">
        <v>17758</v>
      </c>
      <c r="J26" s="72">
        <f t="shared" si="0"/>
        <v>0.11377320622177622</v>
      </c>
      <c r="K26" s="29">
        <f t="shared" si="1"/>
        <v>1814</v>
      </c>
      <c r="L26" s="70">
        <f t="shared" si="4"/>
        <v>3.1100097198749552E-2</v>
      </c>
    </row>
    <row r="27" spans="2:16" x14ac:dyDescent="0.25">
      <c r="B27" s="284"/>
      <c r="C27" s="290"/>
      <c r="D27" s="4" t="s">
        <v>55</v>
      </c>
      <c r="E27" s="29">
        <v>20044</v>
      </c>
      <c r="F27" s="29">
        <v>29629</v>
      </c>
      <c r="G27" s="29">
        <v>30619</v>
      </c>
      <c r="H27" s="29">
        <v>30242</v>
      </c>
      <c r="I27" s="29">
        <v>30549</v>
      </c>
      <c r="J27" s="30">
        <f t="shared" si="0"/>
        <v>1.015144501025067E-2</v>
      </c>
      <c r="K27" s="29">
        <f t="shared" si="1"/>
        <v>307</v>
      </c>
      <c r="L27" s="31">
        <f t="shared" si="4"/>
        <v>5.3501344144869921E-2</v>
      </c>
    </row>
    <row r="28" spans="2:16" x14ac:dyDescent="0.25">
      <c r="B28" s="284"/>
      <c r="C28" s="291"/>
      <c r="D28" s="32" t="s">
        <v>56</v>
      </c>
      <c r="E28" s="73">
        <v>8229</v>
      </c>
      <c r="F28" s="73">
        <v>11913</v>
      </c>
      <c r="G28" s="73">
        <v>12459</v>
      </c>
      <c r="H28" s="73">
        <v>11227</v>
      </c>
      <c r="I28" s="73">
        <v>14179</v>
      </c>
      <c r="J28" s="34">
        <f t="shared" si="0"/>
        <v>0.26293756123630541</v>
      </c>
      <c r="K28" s="73">
        <f t="shared" si="1"/>
        <v>2952</v>
      </c>
      <c r="L28" s="74">
        <f t="shared" si="4"/>
        <v>2.4832091349311289E-2</v>
      </c>
    </row>
    <row r="29" spans="2:16" x14ac:dyDescent="0.25">
      <c r="B29" s="284"/>
      <c r="C29" s="286" t="s">
        <v>22</v>
      </c>
      <c r="D29" s="65" t="s">
        <v>46</v>
      </c>
      <c r="E29" s="66">
        <v>1779812</v>
      </c>
      <c r="F29" s="66">
        <v>3120334</v>
      </c>
      <c r="G29" s="66">
        <v>3219468</v>
      </c>
      <c r="H29" s="66">
        <v>3413127</v>
      </c>
      <c r="I29" s="66">
        <v>3262336</v>
      </c>
      <c r="J29" s="67">
        <f t="shared" si="0"/>
        <v>-4.417972141089388E-2</v>
      </c>
      <c r="K29" s="66">
        <f t="shared" si="1"/>
        <v>-150791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796040</v>
      </c>
      <c r="F30" s="16">
        <v>1241553</v>
      </c>
      <c r="G30" s="16">
        <v>1271908</v>
      </c>
      <c r="H30" s="16">
        <v>1304294</v>
      </c>
      <c r="I30" s="16">
        <v>1214780</v>
      </c>
      <c r="J30" s="17">
        <f t="shared" si="0"/>
        <v>-6.8630232140913017E-2</v>
      </c>
      <c r="K30" s="16">
        <f t="shared" si="1"/>
        <v>-89514</v>
      </c>
      <c r="L30" s="18">
        <f t="shared" si="5"/>
        <v>0.3723650782751991</v>
      </c>
    </row>
    <row r="31" spans="2:16" x14ac:dyDescent="0.25">
      <c r="B31" s="284"/>
      <c r="C31" s="287"/>
      <c r="D31" s="19" t="s">
        <v>48</v>
      </c>
      <c r="E31" s="20">
        <v>386772</v>
      </c>
      <c r="F31" s="20">
        <v>895466</v>
      </c>
      <c r="G31" s="20">
        <v>947197</v>
      </c>
      <c r="H31" s="20">
        <v>936279</v>
      </c>
      <c r="I31" s="20">
        <v>908634</v>
      </c>
      <c r="J31" s="69">
        <f>I31/H31-1</f>
        <v>-2.9526455255324491E-2</v>
      </c>
      <c r="K31" s="20">
        <f t="shared" si="1"/>
        <v>-27645</v>
      </c>
      <c r="L31" s="70">
        <f>I31/$I$29</f>
        <v>0.27852250657197786</v>
      </c>
    </row>
    <row r="32" spans="2:16" x14ac:dyDescent="0.25">
      <c r="B32" s="284"/>
      <c r="C32" s="287"/>
      <c r="D32" s="19" t="s">
        <v>49</v>
      </c>
      <c r="E32" s="20">
        <v>10607</v>
      </c>
      <c r="F32" s="20">
        <v>14845</v>
      </c>
      <c r="G32" s="20">
        <v>12529</v>
      </c>
      <c r="H32" s="20">
        <v>16653</v>
      </c>
      <c r="I32" s="20">
        <v>16490</v>
      </c>
      <c r="J32" s="69">
        <f t="shared" ref="J32:J41" si="6">I32/H32-1</f>
        <v>-9.7880261814687897E-3</v>
      </c>
      <c r="K32" s="20">
        <f t="shared" si="1"/>
        <v>-163</v>
      </c>
      <c r="L32" s="70">
        <f t="shared" ref="L32:L39" si="7">I32/$I$29</f>
        <v>5.0546602189351433E-3</v>
      </c>
    </row>
    <row r="33" spans="2:12" x14ac:dyDescent="0.25">
      <c r="B33" s="284"/>
      <c r="C33" s="287"/>
      <c r="D33" s="19" t="s">
        <v>50</v>
      </c>
      <c r="E33" s="20">
        <v>32683</v>
      </c>
      <c r="F33" s="20">
        <v>125617</v>
      </c>
      <c r="G33" s="20">
        <v>71685</v>
      </c>
      <c r="H33" s="20">
        <v>168193</v>
      </c>
      <c r="I33" s="20">
        <v>105506</v>
      </c>
      <c r="J33" s="69">
        <f t="shared" si="6"/>
        <v>-0.37270873341934563</v>
      </c>
      <c r="K33" s="20">
        <f t="shared" si="1"/>
        <v>-62687</v>
      </c>
      <c r="L33" s="70">
        <f t="shared" si="7"/>
        <v>3.2340629536626517E-2</v>
      </c>
    </row>
    <row r="34" spans="2:12" x14ac:dyDescent="0.25">
      <c r="B34" s="284"/>
      <c r="C34" s="287"/>
      <c r="D34" s="19" t="s">
        <v>51</v>
      </c>
      <c r="E34" s="20">
        <v>283986</v>
      </c>
      <c r="F34" s="20">
        <v>416027</v>
      </c>
      <c r="G34" s="20">
        <v>480859</v>
      </c>
      <c r="H34" s="20">
        <v>551869</v>
      </c>
      <c r="I34" s="20">
        <v>557802</v>
      </c>
      <c r="J34" s="69">
        <f t="shared" si="6"/>
        <v>1.0750739758891958E-2</v>
      </c>
      <c r="K34" s="20">
        <f t="shared" si="1"/>
        <v>5933</v>
      </c>
      <c r="L34" s="70">
        <f t="shared" si="7"/>
        <v>0.17098238808019775</v>
      </c>
    </row>
    <row r="35" spans="2:12" x14ac:dyDescent="0.25">
      <c r="B35" s="284"/>
      <c r="C35" s="287"/>
      <c r="D35" s="19" t="s">
        <v>52</v>
      </c>
      <c r="E35" s="20">
        <v>8587</v>
      </c>
      <c r="F35" s="20">
        <v>10270</v>
      </c>
      <c r="G35" s="20">
        <v>11871</v>
      </c>
      <c r="H35" s="20">
        <v>9259</v>
      </c>
      <c r="I35" s="20">
        <v>11761</v>
      </c>
      <c r="J35" s="69">
        <f t="shared" si="6"/>
        <v>0.27022356625985533</v>
      </c>
      <c r="K35" s="20">
        <f t="shared" si="1"/>
        <v>2502</v>
      </c>
      <c r="L35" s="70">
        <f t="shared" si="7"/>
        <v>3.6050854357123239E-3</v>
      </c>
    </row>
    <row r="36" spans="2:12" x14ac:dyDescent="0.25">
      <c r="B36" s="284"/>
      <c r="C36" s="287"/>
      <c r="D36" s="19" t="s">
        <v>53</v>
      </c>
      <c r="E36" s="20">
        <v>93383</v>
      </c>
      <c r="F36" s="20">
        <v>136811</v>
      </c>
      <c r="G36" s="20">
        <v>135765</v>
      </c>
      <c r="H36" s="20">
        <v>150260</v>
      </c>
      <c r="I36" s="20">
        <v>139313</v>
      </c>
      <c r="J36" s="69">
        <f t="shared" si="6"/>
        <v>-7.2853720218288287E-2</v>
      </c>
      <c r="K36" s="20">
        <f t="shared" si="1"/>
        <v>-10947</v>
      </c>
      <c r="L36" s="70">
        <f t="shared" si="7"/>
        <v>4.2703449307490093E-2</v>
      </c>
    </row>
    <row r="37" spans="2:12" x14ac:dyDescent="0.25">
      <c r="B37" s="284"/>
      <c r="C37" s="287"/>
      <c r="D37" s="19" t="s">
        <v>54</v>
      </c>
      <c r="E37" s="20">
        <v>36151</v>
      </c>
      <c r="F37" s="20">
        <v>41695</v>
      </c>
      <c r="G37" s="20">
        <v>43373</v>
      </c>
      <c r="H37" s="20">
        <v>42595</v>
      </c>
      <c r="I37" s="20">
        <v>49206</v>
      </c>
      <c r="J37" s="69">
        <f t="shared" si="6"/>
        <v>0.15520601009508161</v>
      </c>
      <c r="K37" s="20">
        <f t="shared" si="1"/>
        <v>6611</v>
      </c>
      <c r="L37" s="70">
        <f t="shared" si="7"/>
        <v>1.508305704869149E-2</v>
      </c>
    </row>
    <row r="38" spans="2:12" x14ac:dyDescent="0.25">
      <c r="B38" s="284"/>
      <c r="C38" s="287"/>
      <c r="D38" s="19" t="s">
        <v>55</v>
      </c>
      <c r="E38" s="20">
        <v>94829</v>
      </c>
      <c r="F38" s="20">
        <v>178525</v>
      </c>
      <c r="G38" s="20">
        <v>181874</v>
      </c>
      <c r="H38" s="20">
        <v>179514</v>
      </c>
      <c r="I38" s="20">
        <v>189132</v>
      </c>
      <c r="J38" s="21">
        <f t="shared" si="6"/>
        <v>5.3577993916908984E-2</v>
      </c>
      <c r="K38" s="20">
        <f t="shared" si="1"/>
        <v>9618</v>
      </c>
      <c r="L38" s="22">
        <f t="shared" si="7"/>
        <v>5.7974408521991601E-2</v>
      </c>
    </row>
    <row r="39" spans="2:12" x14ac:dyDescent="0.25">
      <c r="B39" s="284"/>
      <c r="C39" s="288"/>
      <c r="D39" s="23" t="s">
        <v>56</v>
      </c>
      <c r="E39" s="71">
        <v>36774</v>
      </c>
      <c r="F39" s="71">
        <v>59525</v>
      </c>
      <c r="G39" s="71">
        <v>62407</v>
      </c>
      <c r="H39" s="71">
        <v>54211</v>
      </c>
      <c r="I39" s="71">
        <v>69712</v>
      </c>
      <c r="J39" s="25">
        <f t="shared" si="6"/>
        <v>0.28593827820921947</v>
      </c>
      <c r="K39" s="71">
        <f t="shared" si="1"/>
        <v>15501</v>
      </c>
      <c r="L39" s="48">
        <f t="shared" si="7"/>
        <v>2.1368737003178092E-2</v>
      </c>
    </row>
    <row r="40" spans="2:12" x14ac:dyDescent="0.25">
      <c r="B40" s="284"/>
      <c r="C40" s="300" t="s">
        <v>23</v>
      </c>
      <c r="D40" s="65" t="s">
        <v>46</v>
      </c>
      <c r="E40" s="75">
        <v>6.2191177703854859</v>
      </c>
      <c r="F40" s="75">
        <v>7.0548068162035182</v>
      </c>
      <c r="G40" s="75">
        <v>7.1886712827646573</v>
      </c>
      <c r="H40" s="75">
        <v>6.9057111120553083</v>
      </c>
      <c r="I40" s="75">
        <v>6.7346586569228544</v>
      </c>
      <c r="J40" s="67">
        <f t="shared" si="6"/>
        <v>-2.4769709064986434E-2</v>
      </c>
      <c r="K40" s="75">
        <f t="shared" si="1"/>
        <v>-0.17105245513245393</v>
      </c>
      <c r="L40" s="67"/>
    </row>
    <row r="41" spans="2:12" x14ac:dyDescent="0.25">
      <c r="B41" s="284"/>
      <c r="C41" s="301"/>
      <c r="D41" s="26" t="s">
        <v>47</v>
      </c>
      <c r="E41" s="35">
        <v>6.7355987274081093</v>
      </c>
      <c r="F41" s="35">
        <v>7.5394597811433499</v>
      </c>
      <c r="G41" s="35">
        <v>7.6174015116125862</v>
      </c>
      <c r="H41" s="35">
        <v>7.4361541399893953</v>
      </c>
      <c r="I41" s="35">
        <v>7.4029519665557544</v>
      </c>
      <c r="J41" s="36">
        <f t="shared" si="6"/>
        <v>-4.4649657347861638E-3</v>
      </c>
      <c r="K41" s="37">
        <f t="shared" si="1"/>
        <v>-3.3202173433640958E-2</v>
      </c>
      <c r="L41" s="38"/>
    </row>
    <row r="42" spans="2:12" x14ac:dyDescent="0.25">
      <c r="B42" s="284"/>
      <c r="C42" s="301"/>
      <c r="D42" s="4" t="s">
        <v>48</v>
      </c>
      <c r="E42" s="39">
        <v>7.2883713042003508</v>
      </c>
      <c r="F42" s="39">
        <v>7.5955180077018341</v>
      </c>
      <c r="G42" s="39">
        <v>8.1097716550938816</v>
      </c>
      <c r="H42" s="39">
        <v>7.4201266434724724</v>
      </c>
      <c r="I42" s="39">
        <v>7.3521215652005045</v>
      </c>
      <c r="J42" s="76">
        <f t="shared" si="0"/>
        <v>-9.1649484624083399E-3</v>
      </c>
      <c r="K42" s="41">
        <f t="shared" si="1"/>
        <v>-6.8005078271967889E-2</v>
      </c>
      <c r="L42" s="77"/>
    </row>
    <row r="43" spans="2:12" x14ac:dyDescent="0.25">
      <c r="B43" s="284"/>
      <c r="C43" s="301"/>
      <c r="D43" s="4" t="s">
        <v>49</v>
      </c>
      <c r="E43" s="39">
        <v>4.5798791018998273</v>
      </c>
      <c r="F43" s="39">
        <v>4.440622195632665</v>
      </c>
      <c r="G43" s="39">
        <v>4.0678571428571431</v>
      </c>
      <c r="H43" s="39">
        <v>5.2682695349572919</v>
      </c>
      <c r="I43" s="39">
        <v>4.6939937375462568</v>
      </c>
      <c r="J43" s="76">
        <f t="shared" si="0"/>
        <v>-0.10900653309411412</v>
      </c>
      <c r="K43" s="41">
        <f t="shared" si="1"/>
        <v>-0.57427579741103507</v>
      </c>
      <c r="L43" s="77"/>
    </row>
    <row r="44" spans="2:12" x14ac:dyDescent="0.25">
      <c r="B44" s="284"/>
      <c r="C44" s="301"/>
      <c r="D44" s="4" t="s">
        <v>50</v>
      </c>
      <c r="E44" s="39">
        <v>5.0702761402420107</v>
      </c>
      <c r="F44" s="39">
        <v>8.4148579849946401</v>
      </c>
      <c r="G44" s="39">
        <v>6.3387567424175435</v>
      </c>
      <c r="H44" s="39">
        <v>6.7142914171656685</v>
      </c>
      <c r="I44" s="39">
        <v>6.431723969763472</v>
      </c>
      <c r="J44" s="76">
        <f t="shared" si="0"/>
        <v>-4.2084477697793776E-2</v>
      </c>
      <c r="K44" s="41">
        <f t="shared" si="1"/>
        <v>-0.28256744740219641</v>
      </c>
      <c r="L44" s="77"/>
    </row>
    <row r="45" spans="2:12" x14ac:dyDescent="0.25">
      <c r="B45" s="284"/>
      <c r="C45" s="301"/>
      <c r="D45" s="4" t="s">
        <v>51</v>
      </c>
      <c r="E45" s="39">
        <v>5.6756335438484289</v>
      </c>
      <c r="F45" s="39">
        <v>6.327599318610452</v>
      </c>
      <c r="G45" s="39">
        <v>6.5705482072584172</v>
      </c>
      <c r="H45" s="39">
        <v>6.1984073500011228</v>
      </c>
      <c r="I45" s="39">
        <v>5.8762391361601267</v>
      </c>
      <c r="J45" s="76">
        <f t="shared" si="0"/>
        <v>-5.1975966671654383E-2</v>
      </c>
      <c r="K45" s="41">
        <f t="shared" si="1"/>
        <v>-0.32216821384099603</v>
      </c>
      <c r="L45" s="77"/>
    </row>
    <row r="46" spans="2:12" x14ac:dyDescent="0.25">
      <c r="B46" s="284"/>
      <c r="C46" s="301"/>
      <c r="D46" s="4" t="s">
        <v>52</v>
      </c>
      <c r="E46" s="39">
        <v>2.9317173096620008</v>
      </c>
      <c r="F46" s="39">
        <v>2.6119023397761953</v>
      </c>
      <c r="G46" s="39">
        <v>2.5556512378902045</v>
      </c>
      <c r="H46" s="39">
        <v>3.1938599517074855</v>
      </c>
      <c r="I46" s="39">
        <v>2.856691765848919</v>
      </c>
      <c r="J46" s="76">
        <f t="shared" si="0"/>
        <v>-0.10556761754012145</v>
      </c>
      <c r="K46" s="41">
        <f t="shared" si="1"/>
        <v>-0.33716818585856645</v>
      </c>
      <c r="L46" s="77"/>
    </row>
    <row r="47" spans="2:12" x14ac:dyDescent="0.25">
      <c r="B47" s="284"/>
      <c r="C47" s="301"/>
      <c r="D47" s="4" t="s">
        <v>53</v>
      </c>
      <c r="E47" s="39">
        <v>6.9331798945727225</v>
      </c>
      <c r="F47" s="39">
        <v>6.491933187814368</v>
      </c>
      <c r="G47" s="39">
        <v>6.6659301811754306</v>
      </c>
      <c r="H47" s="39">
        <v>6.823486671813269</v>
      </c>
      <c r="I47" s="39">
        <v>6.1420068777003793</v>
      </c>
      <c r="J47" s="76">
        <f t="shared" si="0"/>
        <v>-9.987266435618225E-2</v>
      </c>
      <c r="K47" s="41">
        <f t="shared" si="1"/>
        <v>-0.68147979411288961</v>
      </c>
      <c r="L47" s="77"/>
    </row>
    <row r="48" spans="2:12" x14ac:dyDescent="0.25">
      <c r="B48" s="284"/>
      <c r="C48" s="301"/>
      <c r="D48" s="4" t="s">
        <v>54</v>
      </c>
      <c r="E48" s="39">
        <v>2.5961220825852784</v>
      </c>
      <c r="F48" s="39">
        <v>2.6865335051546393</v>
      </c>
      <c r="G48" s="39">
        <v>2.8928833455612621</v>
      </c>
      <c r="H48" s="39">
        <v>2.8021182816919938</v>
      </c>
      <c r="I48" s="39">
        <v>2.8997583829335847</v>
      </c>
      <c r="J48" s="76">
        <f t="shared" si="0"/>
        <v>3.484510339179292E-2</v>
      </c>
      <c r="K48" s="41">
        <f t="shared" si="1"/>
        <v>9.7640101241590838E-2</v>
      </c>
      <c r="L48" s="77"/>
    </row>
    <row r="49" spans="2:12" x14ac:dyDescent="0.25">
      <c r="B49" s="284"/>
      <c r="C49" s="301"/>
      <c r="D49" s="4" t="s">
        <v>55</v>
      </c>
      <c r="E49" s="39">
        <v>5.1992433795712483</v>
      </c>
      <c r="F49" s="39">
        <v>7.2397501926274384</v>
      </c>
      <c r="G49" s="39">
        <v>7.1337124926456168</v>
      </c>
      <c r="H49" s="39">
        <v>7.0900904459101861</v>
      </c>
      <c r="I49" s="39">
        <v>7.4288856592953376</v>
      </c>
      <c r="J49" s="40">
        <f t="shared" si="0"/>
        <v>4.7784328841754098E-2</v>
      </c>
      <c r="K49" s="41">
        <f t="shared" si="1"/>
        <v>0.33879521338515151</v>
      </c>
      <c r="L49" s="42"/>
    </row>
    <row r="50" spans="2:12" x14ac:dyDescent="0.25">
      <c r="B50" s="284"/>
      <c r="C50" s="302"/>
      <c r="D50" s="32" t="s">
        <v>56</v>
      </c>
      <c r="E50" s="78">
        <v>4.8559355605440384</v>
      </c>
      <c r="F50" s="78">
        <v>5.6545074570152938</v>
      </c>
      <c r="G50" s="78">
        <v>5.6687255881551462</v>
      </c>
      <c r="H50" s="78">
        <v>5.4308755760368665</v>
      </c>
      <c r="I50" s="78">
        <v>5.5069120783632197</v>
      </c>
      <c r="J50" s="63">
        <f t="shared" si="0"/>
        <v>1.4000781505997928E-2</v>
      </c>
      <c r="K50" s="79">
        <f t="shared" si="1"/>
        <v>7.6036502326353173E-2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0.57719999999999994</v>
      </c>
      <c r="F51" s="67">
        <v>0.80730000000000002</v>
      </c>
      <c r="G51" s="67">
        <v>20.494600000000002</v>
      </c>
      <c r="H51" s="67">
        <v>21.228899999999999</v>
      </c>
      <c r="I51" s="67">
        <v>20.713799999999996</v>
      </c>
      <c r="J51" s="67">
        <f t="shared" si="0"/>
        <v>-2.426409281686781E-2</v>
      </c>
      <c r="K51" s="75">
        <f t="shared" ref="K51" si="8">(I51-H51)*100</f>
        <v>-51.510000000000389</v>
      </c>
      <c r="L51" s="67"/>
    </row>
    <row r="52" spans="2:12" x14ac:dyDescent="0.25">
      <c r="B52" s="284"/>
      <c r="C52" s="293"/>
      <c r="D52" s="15" t="s">
        <v>47</v>
      </c>
      <c r="E52" s="18">
        <v>0.68180000000000007</v>
      </c>
      <c r="F52" s="18">
        <v>0.90879999999999994</v>
      </c>
      <c r="G52" s="18">
        <v>0.91400000000000003</v>
      </c>
      <c r="H52" s="18">
        <v>0.90689999999999993</v>
      </c>
      <c r="I52" s="18">
        <v>0.86560000000000004</v>
      </c>
      <c r="J52" s="17">
        <f t="shared" si="0"/>
        <v>-4.5539750799426515E-2</v>
      </c>
      <c r="K52" s="45">
        <f>(I52-H52)*100</f>
        <v>-4.1299999999999892</v>
      </c>
      <c r="L52" s="18"/>
    </row>
    <row r="53" spans="2:12" x14ac:dyDescent="0.25">
      <c r="B53" s="284"/>
      <c r="C53" s="293"/>
      <c r="D53" s="19" t="s">
        <v>48</v>
      </c>
      <c r="E53" s="70">
        <v>0.45500000000000002</v>
      </c>
      <c r="F53" s="70">
        <v>0.74010000000000009</v>
      </c>
      <c r="G53" s="70">
        <v>0.82290000000000008</v>
      </c>
      <c r="H53" s="70">
        <v>0.79330000000000001</v>
      </c>
      <c r="I53" s="70">
        <v>0.79189999999999994</v>
      </c>
      <c r="J53" s="69">
        <f t="shared" si="0"/>
        <v>-1.7647800327745822E-3</v>
      </c>
      <c r="K53" s="46">
        <f t="shared" ref="K53:K61" si="9">(I53-H53)*100</f>
        <v>-0.14000000000000679</v>
      </c>
      <c r="L53" s="70"/>
    </row>
    <row r="54" spans="2:12" x14ac:dyDescent="0.25">
      <c r="B54" s="284"/>
      <c r="C54" s="293"/>
      <c r="D54" s="19" t="s">
        <v>49</v>
      </c>
      <c r="E54" s="70">
        <v>0.42659999999999998</v>
      </c>
      <c r="F54" s="70">
        <v>0.56740000000000002</v>
      </c>
      <c r="G54" s="70">
        <v>0.44319999999999998</v>
      </c>
      <c r="H54" s="70">
        <v>0.58899999999999997</v>
      </c>
      <c r="I54" s="70">
        <v>0.58069999999999999</v>
      </c>
      <c r="J54" s="69">
        <f t="shared" si="0"/>
        <v>-1.4091680814940499E-2</v>
      </c>
      <c r="K54" s="46">
        <f t="shared" si="9"/>
        <v>-0.82999999999999741</v>
      </c>
      <c r="L54" s="70"/>
    </row>
    <row r="55" spans="2:12" x14ac:dyDescent="0.25">
      <c r="B55" s="284"/>
      <c r="C55" s="293"/>
      <c r="D55" s="19" t="s">
        <v>50</v>
      </c>
      <c r="E55" s="70">
        <v>0.24660000000000001</v>
      </c>
      <c r="F55" s="70">
        <v>0.88819999999999988</v>
      </c>
      <c r="G55" s="70">
        <v>0.54079999999999995</v>
      </c>
      <c r="H55" s="70">
        <v>1.26</v>
      </c>
      <c r="I55" s="70">
        <v>0.73730000000000007</v>
      </c>
      <c r="J55" s="69">
        <f t="shared" si="0"/>
        <v>-0.41484126984126979</v>
      </c>
      <c r="K55" s="46">
        <f t="shared" si="9"/>
        <v>-52.269999999999996</v>
      </c>
      <c r="L55" s="70"/>
    </row>
    <row r="56" spans="2:12" x14ac:dyDescent="0.25">
      <c r="B56" s="284"/>
      <c r="C56" s="293"/>
      <c r="D56" s="19" t="s">
        <v>51</v>
      </c>
      <c r="E56" s="70">
        <v>0.60020000000000007</v>
      </c>
      <c r="F56" s="70">
        <v>0.72010000000000007</v>
      </c>
      <c r="G56" s="70">
        <v>0.79819999999999991</v>
      </c>
      <c r="H56" s="70">
        <v>0.88090000000000002</v>
      </c>
      <c r="I56" s="70">
        <v>0.89469999999999994</v>
      </c>
      <c r="J56" s="69">
        <f t="shared" si="0"/>
        <v>1.5665796344647376E-2</v>
      </c>
      <c r="K56" s="46">
        <f t="shared" si="9"/>
        <v>1.3799999999999923</v>
      </c>
      <c r="L56" s="70"/>
    </row>
    <row r="57" spans="2:12" x14ac:dyDescent="0.25">
      <c r="B57" s="284"/>
      <c r="C57" s="293"/>
      <c r="D57" s="19" t="s">
        <v>52</v>
      </c>
      <c r="E57" s="70">
        <v>0.44319999999999998</v>
      </c>
      <c r="F57" s="70">
        <v>0.49969999999999998</v>
      </c>
      <c r="G57" s="70">
        <v>0.60020000000000007</v>
      </c>
      <c r="H57" s="70">
        <v>0.44380000000000003</v>
      </c>
      <c r="I57" s="70">
        <v>0.56369999999999998</v>
      </c>
      <c r="J57" s="69">
        <f t="shared" si="0"/>
        <v>0.27016674177557443</v>
      </c>
      <c r="K57" s="46">
        <f t="shared" si="9"/>
        <v>11.989999999999995</v>
      </c>
      <c r="L57" s="70"/>
    </row>
    <row r="58" spans="2:12" x14ac:dyDescent="0.25">
      <c r="B58" s="284"/>
      <c r="C58" s="293"/>
      <c r="D58" s="19" t="s">
        <v>53</v>
      </c>
      <c r="E58" s="70">
        <v>0.86809999999999998</v>
      </c>
      <c r="F58" s="70">
        <v>0.92120000000000002</v>
      </c>
      <c r="G58" s="70">
        <v>0.91409999999999991</v>
      </c>
      <c r="H58" s="70">
        <v>1.0104</v>
      </c>
      <c r="I58" s="70">
        <v>0.96959999999999991</v>
      </c>
      <c r="J58" s="69">
        <f t="shared" si="0"/>
        <v>-4.0380047505938266E-2</v>
      </c>
      <c r="K58" s="46">
        <f t="shared" si="9"/>
        <v>-4.0800000000000054</v>
      </c>
      <c r="L58" s="70"/>
    </row>
    <row r="59" spans="2:12" x14ac:dyDescent="0.25">
      <c r="B59" s="284"/>
      <c r="C59" s="293"/>
      <c r="D59" s="19" t="s">
        <v>54</v>
      </c>
      <c r="E59" s="70">
        <v>0.51919999999999999</v>
      </c>
      <c r="F59" s="70">
        <v>0.51259999999999994</v>
      </c>
      <c r="G59" s="70">
        <v>0.52780000000000005</v>
      </c>
      <c r="H59" s="70">
        <v>0.52239999999999998</v>
      </c>
      <c r="I59" s="70">
        <v>0.62690000000000001</v>
      </c>
      <c r="J59" s="69">
        <f t="shared" si="0"/>
        <v>0.20003828483920372</v>
      </c>
      <c r="K59" s="46">
        <f t="shared" si="9"/>
        <v>10.450000000000003</v>
      </c>
      <c r="L59" s="70"/>
    </row>
    <row r="60" spans="2:12" x14ac:dyDescent="0.25">
      <c r="B60" s="284"/>
      <c r="C60" s="293"/>
      <c r="D60" s="19" t="s">
        <v>55</v>
      </c>
      <c r="E60" s="22">
        <v>0.62039999999999995</v>
      </c>
      <c r="F60" s="22">
        <v>0.89769999999999994</v>
      </c>
      <c r="G60" s="22">
        <v>0.91459999999999997</v>
      </c>
      <c r="H60" s="22">
        <v>0.90269999999999995</v>
      </c>
      <c r="I60" s="22">
        <v>0.93909999999999993</v>
      </c>
      <c r="J60" s="21">
        <f t="shared" si="0"/>
        <v>4.0323474022377237E-2</v>
      </c>
      <c r="K60" s="46">
        <f t="shared" si="9"/>
        <v>3.6399999999999988</v>
      </c>
      <c r="L60" s="22"/>
    </row>
    <row r="61" spans="2:12" x14ac:dyDescent="0.25">
      <c r="B61" s="284"/>
      <c r="C61" s="294"/>
      <c r="D61" s="23" t="s">
        <v>56</v>
      </c>
      <c r="E61" s="48">
        <v>0.42659999999999998</v>
      </c>
      <c r="F61" s="48">
        <v>0.63100000000000001</v>
      </c>
      <c r="G61" s="48">
        <v>0.66049999999999998</v>
      </c>
      <c r="H61" s="48">
        <v>0.56869999999999998</v>
      </c>
      <c r="I61" s="48">
        <v>0.73129999999999995</v>
      </c>
      <c r="J61" s="25">
        <f t="shared" si="0"/>
        <v>0.28591524529628964</v>
      </c>
      <c r="K61" s="80">
        <f t="shared" si="9"/>
        <v>16.259999999999998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99473</v>
      </c>
      <c r="F62" s="66">
        <v>124678</v>
      </c>
      <c r="G62" s="66">
        <v>124185</v>
      </c>
      <c r="H62" s="66">
        <v>127485</v>
      </c>
      <c r="I62" s="66">
        <v>125343</v>
      </c>
      <c r="J62" s="67">
        <f t="shared" si="0"/>
        <v>-1.6801976703141541E-2</v>
      </c>
      <c r="K62" s="66">
        <f t="shared" ref="K62:K63" si="10">I62-H62</f>
        <v>-2142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37662</v>
      </c>
      <c r="F63" s="27">
        <v>44069</v>
      </c>
      <c r="G63" s="27">
        <v>44891</v>
      </c>
      <c r="H63" s="27">
        <v>46395</v>
      </c>
      <c r="I63" s="27">
        <v>45273.000000000007</v>
      </c>
      <c r="J63" s="36">
        <f t="shared" si="0"/>
        <v>-2.4183640478499635E-2</v>
      </c>
      <c r="K63" s="27">
        <f t="shared" si="10"/>
        <v>-1121.9999999999927</v>
      </c>
      <c r="L63" s="38">
        <f t="shared" si="11"/>
        <v>0.36119288671884353</v>
      </c>
    </row>
    <row r="64" spans="2:12" x14ac:dyDescent="0.25">
      <c r="B64" s="284"/>
      <c r="C64" s="297"/>
      <c r="D64" s="4" t="s">
        <v>48</v>
      </c>
      <c r="E64" s="29">
        <v>27418</v>
      </c>
      <c r="F64" s="29">
        <v>39030</v>
      </c>
      <c r="G64" s="29">
        <v>37129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0.29530967026479343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7.3079469934499734E-3</v>
      </c>
    </row>
    <row r="66" spans="2:12" x14ac:dyDescent="0.25">
      <c r="B66" s="284"/>
      <c r="C66" s="297"/>
      <c r="D66" s="4" t="s">
        <v>50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3.6826946857822139E-2</v>
      </c>
    </row>
    <row r="67" spans="2:12" x14ac:dyDescent="0.25">
      <c r="B67" s="284"/>
      <c r="C67" s="297"/>
      <c r="D67" s="4" t="s">
        <v>51</v>
      </c>
      <c r="E67" s="29">
        <v>15262</v>
      </c>
      <c r="F67" s="29">
        <v>18637</v>
      </c>
      <c r="G67" s="29">
        <v>19434</v>
      </c>
      <c r="H67" s="29">
        <v>20210</v>
      </c>
      <c r="I67" s="29">
        <v>20110.999999999996</v>
      </c>
      <c r="J67" s="76">
        <f t="shared" si="12"/>
        <v>-4.8985650667987546E-3</v>
      </c>
      <c r="K67" s="29">
        <f t="shared" si="13"/>
        <v>-99.000000000003638</v>
      </c>
      <c r="L67" s="77">
        <f t="shared" si="14"/>
        <v>0.16044773142496985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638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5.3692667320871532E-3</v>
      </c>
    </row>
    <row r="69" spans="2:12" x14ac:dyDescent="0.25">
      <c r="B69" s="284"/>
      <c r="C69" s="297"/>
      <c r="D69" s="4" t="s">
        <v>53</v>
      </c>
      <c r="E69" s="29">
        <v>3470</v>
      </c>
      <c r="F69" s="29">
        <v>4791</v>
      </c>
      <c r="G69" s="29">
        <v>4791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3.6978530911179724E-2</v>
      </c>
    </row>
    <row r="70" spans="2:12" x14ac:dyDescent="0.25">
      <c r="B70" s="284"/>
      <c r="C70" s="297"/>
      <c r="D70" s="4" t="s">
        <v>54</v>
      </c>
      <c r="E70" s="29">
        <v>2246</v>
      </c>
      <c r="F70" s="29">
        <v>2624</v>
      </c>
      <c r="G70" s="29">
        <v>2651.0000000000005</v>
      </c>
      <c r="H70" s="29">
        <v>2630</v>
      </c>
      <c r="I70" s="29">
        <v>2532</v>
      </c>
      <c r="J70" s="76">
        <f t="shared" si="12"/>
        <v>-3.7262357414448721E-2</v>
      </c>
      <c r="K70" s="29">
        <f t="shared" si="13"/>
        <v>-98</v>
      </c>
      <c r="L70" s="77">
        <f t="shared" si="14"/>
        <v>2.0200569636916303E-2</v>
      </c>
    </row>
    <row r="71" spans="2:12" x14ac:dyDescent="0.25">
      <c r="B71" s="284"/>
      <c r="C71" s="297"/>
      <c r="D71" s="4" t="s">
        <v>55</v>
      </c>
      <c r="E71" s="29">
        <v>4931</v>
      </c>
      <c r="F71" s="29">
        <v>6415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5.1833768140223224E-2</v>
      </c>
    </row>
    <row r="72" spans="2:12" x14ac:dyDescent="0.25">
      <c r="B72" s="285"/>
      <c r="C72" s="298"/>
      <c r="D72" s="32" t="s">
        <v>56</v>
      </c>
      <c r="E72" s="73">
        <v>2780.9999999999995</v>
      </c>
      <c r="F72" s="73">
        <v>3043.0000000000005</v>
      </c>
      <c r="G72" s="73">
        <v>3048</v>
      </c>
      <c r="H72" s="73">
        <v>3075.0000000000005</v>
      </c>
      <c r="I72" s="73">
        <v>3075.0000000000005</v>
      </c>
      <c r="J72" s="63">
        <f t="shared" si="12"/>
        <v>0</v>
      </c>
      <c r="K72" s="73">
        <f t="shared" si="13"/>
        <v>0</v>
      </c>
      <c r="L72" s="57">
        <f t="shared" si="14"/>
        <v>2.4532682319714706E-2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238</v>
      </c>
      <c r="F79" s="13" t="s">
        <v>239</v>
      </c>
      <c r="G79" s="13" t="s">
        <v>240</v>
      </c>
      <c r="H79" s="13" t="s">
        <v>241</v>
      </c>
      <c r="I79" s="13" t="s">
        <v>242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agosto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1031934</v>
      </c>
      <c r="F80" s="66">
        <v>3101117</v>
      </c>
      <c r="G80" s="66">
        <v>3425135</v>
      </c>
      <c r="H80" s="66">
        <v>3660664</v>
      </c>
      <c r="I80" s="66">
        <v>3636256</v>
      </c>
      <c r="J80" s="67">
        <f t="shared" ref="J80:J81" si="15">I80/H80-1</f>
        <v>-6.6676428101568597E-3</v>
      </c>
      <c r="K80" s="66">
        <f t="shared" ref="K80:K81" si="16">I80-H80</f>
        <v>-24408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400181</v>
      </c>
      <c r="F81" s="16">
        <v>1157727</v>
      </c>
      <c r="G81" s="16">
        <v>1246990</v>
      </c>
      <c r="H81" s="16">
        <v>1301111</v>
      </c>
      <c r="I81" s="16">
        <v>1237425</v>
      </c>
      <c r="J81" s="18">
        <f t="shared" si="15"/>
        <v>-4.8947399568522565E-2</v>
      </c>
      <c r="K81" s="16">
        <f t="shared" si="16"/>
        <v>-63686</v>
      </c>
      <c r="L81" s="18">
        <f t="shared" si="17"/>
        <v>0.34030194793765894</v>
      </c>
      <c r="M81" s="81"/>
    </row>
    <row r="82" spans="2:13" x14ac:dyDescent="0.25">
      <c r="B82" s="284"/>
      <c r="C82" s="287"/>
      <c r="D82" s="19" t="s">
        <v>48</v>
      </c>
      <c r="E82" s="20">
        <v>176500</v>
      </c>
      <c r="F82" s="20">
        <v>810745</v>
      </c>
      <c r="G82" s="20">
        <v>867527</v>
      </c>
      <c r="H82" s="20">
        <v>922227</v>
      </c>
      <c r="I82" s="20">
        <v>945846</v>
      </c>
      <c r="J82" s="70">
        <f>I82/H82-1</f>
        <v>2.5610831172802273E-2</v>
      </c>
      <c r="K82" s="20">
        <f>I82-H82</f>
        <v>23619</v>
      </c>
      <c r="L82" s="70">
        <f>I82/$I$80</f>
        <v>0.26011534941434267</v>
      </c>
      <c r="M82" s="81"/>
    </row>
    <row r="83" spans="2:13" x14ac:dyDescent="0.25">
      <c r="B83" s="284"/>
      <c r="C83" s="287"/>
      <c r="D83" s="19" t="s">
        <v>49</v>
      </c>
      <c r="E83" s="20">
        <v>9212</v>
      </c>
      <c r="F83" s="20">
        <v>22508</v>
      </c>
      <c r="G83" s="20">
        <v>33326</v>
      </c>
      <c r="H83" s="20">
        <v>28900</v>
      </c>
      <c r="I83" s="20">
        <v>27983</v>
      </c>
      <c r="J83" s="70">
        <f t="shared" ref="J83:J136" si="18">I83/H83-1</f>
        <v>-3.1730103806228427E-2</v>
      </c>
      <c r="K83" s="20">
        <f t="shared" ref="K83:K112" si="19">I83-H83</f>
        <v>-917</v>
      </c>
      <c r="L83" s="70">
        <f t="shared" ref="L83:L90" si="20">I83/$I$80</f>
        <v>7.6955527883625354E-3</v>
      </c>
      <c r="M83" s="81"/>
    </row>
    <row r="84" spans="2:13" x14ac:dyDescent="0.25">
      <c r="B84" s="284"/>
      <c r="C84" s="287"/>
      <c r="D84" s="19" t="s">
        <v>50</v>
      </c>
      <c r="E84" s="20">
        <v>25824</v>
      </c>
      <c r="F84" s="20">
        <v>106797</v>
      </c>
      <c r="G84" s="20">
        <v>121209</v>
      </c>
      <c r="H84" s="20">
        <v>158757</v>
      </c>
      <c r="I84" s="20">
        <v>128099</v>
      </c>
      <c r="J84" s="70">
        <f t="shared" si="18"/>
        <v>-0.19311274463488226</v>
      </c>
      <c r="K84" s="20">
        <f t="shared" si="19"/>
        <v>-30658</v>
      </c>
      <c r="L84" s="70">
        <f t="shared" si="20"/>
        <v>3.5228267756725599E-2</v>
      </c>
      <c r="M84" s="81"/>
    </row>
    <row r="85" spans="2:13" x14ac:dyDescent="0.25">
      <c r="B85" s="284"/>
      <c r="C85" s="287"/>
      <c r="D85" s="19" t="s">
        <v>51</v>
      </c>
      <c r="E85" s="20">
        <v>161693</v>
      </c>
      <c r="F85" s="20">
        <v>461029</v>
      </c>
      <c r="G85" s="20">
        <v>526478</v>
      </c>
      <c r="H85" s="20">
        <v>613713</v>
      </c>
      <c r="I85" s="20">
        <v>632703</v>
      </c>
      <c r="J85" s="70">
        <f t="shared" si="18"/>
        <v>3.0942802254473989E-2</v>
      </c>
      <c r="K85" s="20">
        <f t="shared" si="19"/>
        <v>18990</v>
      </c>
      <c r="L85" s="70">
        <f t="shared" si="20"/>
        <v>0.17399847535487051</v>
      </c>
      <c r="M85" s="81"/>
    </row>
    <row r="86" spans="2:13" x14ac:dyDescent="0.25">
      <c r="B86" s="284"/>
      <c r="C86" s="287"/>
      <c r="D86" s="19" t="s">
        <v>52</v>
      </c>
      <c r="E86" s="20">
        <v>17159</v>
      </c>
      <c r="F86" s="20">
        <v>32878</v>
      </c>
      <c r="G86" s="20">
        <v>39668</v>
      </c>
      <c r="H86" s="20">
        <v>36690</v>
      </c>
      <c r="I86" s="20">
        <v>36026</v>
      </c>
      <c r="J86" s="70">
        <f t="shared" si="18"/>
        <v>-1.8097574270918515E-2</v>
      </c>
      <c r="K86" s="20">
        <f t="shared" si="19"/>
        <v>-664</v>
      </c>
      <c r="L86" s="70">
        <f t="shared" si="20"/>
        <v>9.9074432603205049E-3</v>
      </c>
      <c r="M86" s="81"/>
    </row>
    <row r="87" spans="2:13" x14ac:dyDescent="0.25">
      <c r="B87" s="284"/>
      <c r="C87" s="287"/>
      <c r="D87" s="19" t="s">
        <v>53</v>
      </c>
      <c r="E87" s="20">
        <v>56805</v>
      </c>
      <c r="F87" s="20">
        <v>128669</v>
      </c>
      <c r="G87" s="20">
        <v>168871</v>
      </c>
      <c r="H87" s="20">
        <v>160886</v>
      </c>
      <c r="I87" s="20">
        <v>173841</v>
      </c>
      <c r="J87" s="70">
        <f t="shared" si="18"/>
        <v>8.0522854692142154E-2</v>
      </c>
      <c r="K87" s="20">
        <f t="shared" si="19"/>
        <v>12955</v>
      </c>
      <c r="L87" s="70">
        <f t="shared" si="20"/>
        <v>4.7807690107627185E-2</v>
      </c>
      <c r="M87" s="81"/>
    </row>
    <row r="88" spans="2:13" x14ac:dyDescent="0.25">
      <c r="B88" s="284"/>
      <c r="C88" s="287"/>
      <c r="D88" s="19" t="s">
        <v>54</v>
      </c>
      <c r="E88" s="20">
        <v>87126</v>
      </c>
      <c r="F88" s="20">
        <v>138024</v>
      </c>
      <c r="G88" s="20">
        <v>158379</v>
      </c>
      <c r="H88" s="20">
        <v>162243</v>
      </c>
      <c r="I88" s="20">
        <v>181603</v>
      </c>
      <c r="J88" s="70">
        <f t="shared" si="18"/>
        <v>0.11932718206640658</v>
      </c>
      <c r="K88" s="20">
        <f t="shared" si="19"/>
        <v>19360</v>
      </c>
      <c r="L88" s="70">
        <f t="shared" si="20"/>
        <v>4.9942303292177449E-2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62317</v>
      </c>
      <c r="F89" s="20">
        <v>170296</v>
      </c>
      <c r="G89" s="20">
        <v>183132</v>
      </c>
      <c r="H89" s="20">
        <v>192634</v>
      </c>
      <c r="I89" s="20">
        <v>189476</v>
      </c>
      <c r="J89" s="22">
        <f t="shared" si="18"/>
        <v>-1.6393783028956443E-2</v>
      </c>
      <c r="K89" s="20">
        <f t="shared" si="19"/>
        <v>-3158</v>
      </c>
      <c r="L89" s="22">
        <f t="shared" si="20"/>
        <v>5.2107442380294459E-2</v>
      </c>
      <c r="M89" s="81"/>
    </row>
    <row r="90" spans="2:13" x14ac:dyDescent="0.25">
      <c r="B90" s="284"/>
      <c r="C90" s="288"/>
      <c r="D90" s="23" t="s">
        <v>56</v>
      </c>
      <c r="E90" s="71">
        <v>35117</v>
      </c>
      <c r="F90" s="71">
        <v>72444</v>
      </c>
      <c r="G90" s="71">
        <v>79555</v>
      </c>
      <c r="H90" s="71">
        <v>83503</v>
      </c>
      <c r="I90" s="71">
        <v>83254</v>
      </c>
      <c r="J90" s="48">
        <f t="shared" si="18"/>
        <v>-2.9819287929775395E-3</v>
      </c>
      <c r="K90" s="71">
        <f t="shared" si="19"/>
        <v>-249</v>
      </c>
      <c r="L90" s="48">
        <f t="shared" si="20"/>
        <v>2.2895527707620145E-2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1044177</v>
      </c>
      <c r="F91" s="66">
        <v>3176278</v>
      </c>
      <c r="G91" s="66">
        <v>3517689</v>
      </c>
      <c r="H91" s="66">
        <v>3757177</v>
      </c>
      <c r="I91" s="66">
        <v>3733324</v>
      </c>
      <c r="J91" s="67">
        <f t="shared" si="18"/>
        <v>-6.3486495312837787E-3</v>
      </c>
      <c r="K91" s="66">
        <f t="shared" si="19"/>
        <v>-23853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405168</v>
      </c>
      <c r="F92" s="27">
        <v>1186049</v>
      </c>
      <c r="G92" s="27">
        <v>1283674</v>
      </c>
      <c r="H92" s="27">
        <v>1339978</v>
      </c>
      <c r="I92" s="27">
        <v>1274116</v>
      </c>
      <c r="J92" s="82">
        <f t="shared" si="18"/>
        <v>-4.915155323445608E-2</v>
      </c>
      <c r="K92" s="27">
        <f t="shared" si="19"/>
        <v>-65862</v>
      </c>
      <c r="L92" s="38">
        <f t="shared" si="21"/>
        <v>0.34128192463338303</v>
      </c>
    </row>
    <row r="93" spans="2:13" x14ac:dyDescent="0.25">
      <c r="B93" s="284"/>
      <c r="C93" s="290"/>
      <c r="D93" s="4" t="s">
        <v>48</v>
      </c>
      <c r="E93" s="29">
        <v>179049</v>
      </c>
      <c r="F93" s="29">
        <v>832353</v>
      </c>
      <c r="G93" s="29">
        <v>893629</v>
      </c>
      <c r="H93" s="29">
        <v>948839</v>
      </c>
      <c r="I93" s="29">
        <v>974844</v>
      </c>
      <c r="J93" s="83">
        <f t="shared" si="18"/>
        <v>2.7407178667824494E-2</v>
      </c>
      <c r="K93" s="29">
        <f t="shared" si="19"/>
        <v>26005</v>
      </c>
      <c r="L93" s="77">
        <f>I93/$I$91</f>
        <v>0.26111958137038199</v>
      </c>
    </row>
    <row r="94" spans="2:13" x14ac:dyDescent="0.25">
      <c r="B94" s="284"/>
      <c r="C94" s="290"/>
      <c r="D94" s="4" t="s">
        <v>49</v>
      </c>
      <c r="E94" s="29">
        <v>9335</v>
      </c>
      <c r="F94" s="29">
        <v>22990</v>
      </c>
      <c r="G94" s="29">
        <v>33726</v>
      </c>
      <c r="H94" s="29">
        <v>29490</v>
      </c>
      <c r="I94" s="29">
        <v>28576</v>
      </c>
      <c r="J94" s="83">
        <f t="shared" si="18"/>
        <v>-3.0993557138012884E-2</v>
      </c>
      <c r="K94" s="29">
        <f t="shared" si="19"/>
        <v>-914</v>
      </c>
      <c r="L94" s="77">
        <f t="shared" ref="L94:L101" si="22">I94/$I$91</f>
        <v>7.6543048500478392E-3</v>
      </c>
    </row>
    <row r="95" spans="2:13" x14ac:dyDescent="0.25">
      <c r="B95" s="284"/>
      <c r="C95" s="290"/>
      <c r="D95" s="4" t="s">
        <v>50</v>
      </c>
      <c r="E95" s="29">
        <v>26765</v>
      </c>
      <c r="F95" s="29">
        <v>109987</v>
      </c>
      <c r="G95" s="29">
        <v>124740</v>
      </c>
      <c r="H95" s="29">
        <v>161681</v>
      </c>
      <c r="I95" s="29">
        <v>131117</v>
      </c>
      <c r="J95" s="83">
        <f t="shared" si="18"/>
        <v>-0.18903890995231354</v>
      </c>
      <c r="K95" s="29">
        <f t="shared" si="19"/>
        <v>-30564</v>
      </c>
      <c r="L95" s="77">
        <f t="shared" si="22"/>
        <v>3.5120712801782007E-2</v>
      </c>
    </row>
    <row r="96" spans="2:13" x14ac:dyDescent="0.25">
      <c r="B96" s="284"/>
      <c r="C96" s="290"/>
      <c r="D96" s="4" t="s">
        <v>51</v>
      </c>
      <c r="E96" s="29">
        <v>162776</v>
      </c>
      <c r="F96" s="29">
        <v>471379</v>
      </c>
      <c r="G96" s="29">
        <v>539929</v>
      </c>
      <c r="H96" s="29">
        <v>628065</v>
      </c>
      <c r="I96" s="29">
        <v>647983</v>
      </c>
      <c r="J96" s="83">
        <f t="shared" si="18"/>
        <v>3.1713278084274821E-2</v>
      </c>
      <c r="K96" s="29">
        <f t="shared" si="19"/>
        <v>19918</v>
      </c>
      <c r="L96" s="77">
        <f t="shared" si="22"/>
        <v>0.1735673089182723</v>
      </c>
    </row>
    <row r="97" spans="2:12" x14ac:dyDescent="0.25">
      <c r="B97" s="284"/>
      <c r="C97" s="290"/>
      <c r="D97" s="4" t="s">
        <v>52</v>
      </c>
      <c r="E97" s="29">
        <v>17212</v>
      </c>
      <c r="F97" s="29">
        <v>33248</v>
      </c>
      <c r="G97" s="29">
        <v>40003</v>
      </c>
      <c r="H97" s="29">
        <v>37018</v>
      </c>
      <c r="I97" s="29">
        <v>36391</v>
      </c>
      <c r="J97" s="83">
        <f t="shared" si="18"/>
        <v>-1.6937705980874185E-2</v>
      </c>
      <c r="K97" s="29">
        <f t="shared" si="19"/>
        <v>-627</v>
      </c>
      <c r="L97" s="77">
        <f t="shared" si="22"/>
        <v>9.7476136547484226E-3</v>
      </c>
    </row>
    <row r="98" spans="2:12" x14ac:dyDescent="0.25">
      <c r="B98" s="284"/>
      <c r="C98" s="290"/>
      <c r="D98" s="4" t="s">
        <v>53</v>
      </c>
      <c r="E98" s="29">
        <v>57900</v>
      </c>
      <c r="F98" s="29">
        <v>132098</v>
      </c>
      <c r="G98" s="29">
        <v>172118</v>
      </c>
      <c r="H98" s="29">
        <v>164745</v>
      </c>
      <c r="I98" s="29">
        <v>177299</v>
      </c>
      <c r="J98" s="83">
        <f t="shared" si="18"/>
        <v>7.6202616164375181E-2</v>
      </c>
      <c r="K98" s="29">
        <f t="shared" si="19"/>
        <v>12554</v>
      </c>
      <c r="L98" s="77">
        <f t="shared" si="22"/>
        <v>4.749092229873432E-2</v>
      </c>
    </row>
    <row r="99" spans="2:12" x14ac:dyDescent="0.25">
      <c r="B99" s="284"/>
      <c r="C99" s="290"/>
      <c r="D99" s="4" t="s">
        <v>54</v>
      </c>
      <c r="E99" s="29">
        <v>87281</v>
      </c>
      <c r="F99" s="29">
        <v>139299</v>
      </c>
      <c r="G99" s="29">
        <v>159872</v>
      </c>
      <c r="H99" s="29">
        <v>163938</v>
      </c>
      <c r="I99" s="29">
        <v>183123</v>
      </c>
      <c r="J99" s="83">
        <f t="shared" si="18"/>
        <v>0.1170259488343155</v>
      </c>
      <c r="K99" s="29">
        <f t="shared" si="19"/>
        <v>19185</v>
      </c>
      <c r="L99" s="77">
        <f t="shared" si="22"/>
        <v>4.9050926198744071E-2</v>
      </c>
    </row>
    <row r="100" spans="2:12" x14ac:dyDescent="0.25">
      <c r="B100" s="284"/>
      <c r="C100" s="290"/>
      <c r="D100" s="4" t="s">
        <v>55</v>
      </c>
      <c r="E100" s="29">
        <v>63300</v>
      </c>
      <c r="F100" s="29">
        <v>174823</v>
      </c>
      <c r="G100" s="29">
        <v>188173</v>
      </c>
      <c r="H100" s="29">
        <v>197940</v>
      </c>
      <c r="I100" s="29">
        <v>194848</v>
      </c>
      <c r="J100" s="31">
        <f t="shared" si="18"/>
        <v>-1.5620895220773923E-2</v>
      </c>
      <c r="K100" s="29">
        <f t="shared" si="19"/>
        <v>-3092</v>
      </c>
      <c r="L100" s="42">
        <f t="shared" si="22"/>
        <v>5.21915590503262E-2</v>
      </c>
    </row>
    <row r="101" spans="2:12" x14ac:dyDescent="0.25">
      <c r="B101" s="284"/>
      <c r="C101" s="291"/>
      <c r="D101" s="32" t="s">
        <v>56</v>
      </c>
      <c r="E101" s="73">
        <v>35391</v>
      </c>
      <c r="F101" s="73">
        <v>74052</v>
      </c>
      <c r="G101" s="73">
        <v>81825</v>
      </c>
      <c r="H101" s="73">
        <v>85483</v>
      </c>
      <c r="I101" s="73">
        <v>85027</v>
      </c>
      <c r="J101" s="74">
        <f t="shared" si="18"/>
        <v>-5.3343939730706724E-3</v>
      </c>
      <c r="K101" s="73">
        <f t="shared" si="19"/>
        <v>-456</v>
      </c>
      <c r="L101" s="57">
        <f t="shared" si="22"/>
        <v>2.2775146223579845E-2</v>
      </c>
    </row>
    <row r="102" spans="2:12" x14ac:dyDescent="0.25">
      <c r="B102" s="284"/>
      <c r="C102" s="286" t="s">
        <v>22</v>
      </c>
      <c r="D102" s="65" t="s">
        <v>46</v>
      </c>
      <c r="E102" s="66">
        <v>5391902</v>
      </c>
      <c r="F102" s="66">
        <v>20444877</v>
      </c>
      <c r="G102" s="66">
        <v>22753674</v>
      </c>
      <c r="H102" s="66">
        <v>24162826</v>
      </c>
      <c r="I102" s="66">
        <v>23419512</v>
      </c>
      <c r="J102" s="67">
        <f t="shared" si="18"/>
        <v>-3.0762709626762974E-2</v>
      </c>
      <c r="K102" s="66">
        <f t="shared" si="19"/>
        <v>-743314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2291426</v>
      </c>
      <c r="F103" s="16">
        <v>8320045</v>
      </c>
      <c r="G103" s="16">
        <v>8974624</v>
      </c>
      <c r="H103" s="16">
        <v>9249706</v>
      </c>
      <c r="I103" s="16">
        <v>8746362</v>
      </c>
      <c r="J103" s="18">
        <f t="shared" si="18"/>
        <v>-5.4417297155174404E-2</v>
      </c>
      <c r="K103" s="16">
        <f t="shared" si="19"/>
        <v>-503344</v>
      </c>
      <c r="L103" s="18">
        <f t="shared" si="23"/>
        <v>0.37346474170768373</v>
      </c>
    </row>
    <row r="104" spans="2:12" x14ac:dyDescent="0.25">
      <c r="B104" s="284"/>
      <c r="C104" s="287"/>
      <c r="D104" s="19" t="s">
        <v>48</v>
      </c>
      <c r="E104" s="20">
        <v>1076408</v>
      </c>
      <c r="F104" s="20">
        <v>5738436</v>
      </c>
      <c r="G104" s="20">
        <v>6396470</v>
      </c>
      <c r="H104" s="20">
        <v>6684568</v>
      </c>
      <c r="I104" s="20">
        <v>6661737</v>
      </c>
      <c r="J104" s="70">
        <f t="shared" si="18"/>
        <v>-3.4154787564432132E-3</v>
      </c>
      <c r="K104" s="20">
        <f t="shared" si="19"/>
        <v>-22831</v>
      </c>
      <c r="L104" s="70">
        <f>I104/$I$102</f>
        <v>0.28445242582339036</v>
      </c>
    </row>
    <row r="105" spans="2:12" x14ac:dyDescent="0.25">
      <c r="B105" s="284"/>
      <c r="C105" s="287"/>
      <c r="D105" s="19" t="s">
        <v>49</v>
      </c>
      <c r="E105" s="20">
        <v>40837</v>
      </c>
      <c r="F105" s="20">
        <v>105500</v>
      </c>
      <c r="G105" s="20">
        <v>110466</v>
      </c>
      <c r="H105" s="20">
        <v>124605</v>
      </c>
      <c r="I105" s="20">
        <v>127839</v>
      </c>
      <c r="J105" s="70">
        <f t="shared" si="18"/>
        <v>2.595401468640901E-2</v>
      </c>
      <c r="K105" s="20">
        <f t="shared" si="19"/>
        <v>3234</v>
      </c>
      <c r="L105" s="70">
        <f t="shared" ref="L105:L112" si="24">I105/$I$102</f>
        <v>5.4586534510198161E-3</v>
      </c>
    </row>
    <row r="106" spans="2:12" x14ac:dyDescent="0.25">
      <c r="B106" s="284"/>
      <c r="C106" s="287"/>
      <c r="D106" s="19" t="s">
        <v>50</v>
      </c>
      <c r="E106" s="20">
        <v>159370</v>
      </c>
      <c r="F106" s="20">
        <v>654193</v>
      </c>
      <c r="G106" s="20">
        <v>722818</v>
      </c>
      <c r="H106" s="20">
        <v>957820</v>
      </c>
      <c r="I106" s="20">
        <v>753556</v>
      </c>
      <c r="J106" s="70">
        <f t="shared" si="18"/>
        <v>-0.21325927627320374</v>
      </c>
      <c r="K106" s="20">
        <f t="shared" si="19"/>
        <v>-204264</v>
      </c>
      <c r="L106" s="70">
        <f t="shared" si="24"/>
        <v>3.2176417681119916E-2</v>
      </c>
    </row>
    <row r="107" spans="2:12" x14ac:dyDescent="0.25">
      <c r="B107" s="284"/>
      <c r="C107" s="287"/>
      <c r="D107" s="19" t="s">
        <v>51</v>
      </c>
      <c r="E107" s="20">
        <v>810988</v>
      </c>
      <c r="F107" s="20">
        <v>2786196</v>
      </c>
      <c r="G107" s="20">
        <v>3356298</v>
      </c>
      <c r="H107" s="20">
        <v>3819820</v>
      </c>
      <c r="I107" s="20">
        <v>3813638</v>
      </c>
      <c r="J107" s="70">
        <f t="shared" si="18"/>
        <v>-1.6184008670565575E-3</v>
      </c>
      <c r="K107" s="20">
        <f t="shared" si="19"/>
        <v>-6182</v>
      </c>
      <c r="L107" s="70">
        <f t="shared" si="24"/>
        <v>0.16284019923216161</v>
      </c>
    </row>
    <row r="108" spans="2:12" x14ac:dyDescent="0.25">
      <c r="B108" s="284"/>
      <c r="C108" s="287"/>
      <c r="D108" s="19" t="s">
        <v>52</v>
      </c>
      <c r="E108" s="20">
        <v>40297</v>
      </c>
      <c r="F108" s="20">
        <v>90028</v>
      </c>
      <c r="G108" s="20">
        <v>101541</v>
      </c>
      <c r="H108" s="20">
        <v>100477</v>
      </c>
      <c r="I108" s="20">
        <v>100264</v>
      </c>
      <c r="J108" s="70">
        <f t="shared" si="18"/>
        <v>-2.1198881336027542E-3</v>
      </c>
      <c r="K108" s="20">
        <f t="shared" si="19"/>
        <v>-213</v>
      </c>
      <c r="L108" s="70">
        <f t="shared" si="24"/>
        <v>4.2812164489166131E-3</v>
      </c>
    </row>
    <row r="109" spans="2:12" x14ac:dyDescent="0.25">
      <c r="B109" s="284"/>
      <c r="C109" s="287"/>
      <c r="D109" s="19" t="s">
        <v>53</v>
      </c>
      <c r="E109" s="20">
        <v>366139</v>
      </c>
      <c r="F109" s="20">
        <v>853267</v>
      </c>
      <c r="G109" s="20">
        <v>938988</v>
      </c>
      <c r="H109" s="20">
        <v>995472</v>
      </c>
      <c r="I109" s="20">
        <v>982337</v>
      </c>
      <c r="J109" s="70">
        <f t="shared" si="18"/>
        <v>-1.3194745809023245E-2</v>
      </c>
      <c r="K109" s="20">
        <f t="shared" si="19"/>
        <v>-13135</v>
      </c>
      <c r="L109" s="70">
        <f t="shared" si="24"/>
        <v>4.1945237800001985E-2</v>
      </c>
    </row>
    <row r="110" spans="2:12" x14ac:dyDescent="0.25">
      <c r="B110" s="284"/>
      <c r="C110" s="287"/>
      <c r="D110" s="19" t="s">
        <v>54</v>
      </c>
      <c r="E110" s="20">
        <v>184291</v>
      </c>
      <c r="F110" s="20">
        <v>342925</v>
      </c>
      <c r="G110" s="20">
        <v>377873</v>
      </c>
      <c r="H110" s="20">
        <v>389611</v>
      </c>
      <c r="I110" s="20">
        <v>400712</v>
      </c>
      <c r="J110" s="70">
        <f t="shared" si="18"/>
        <v>2.8492522028382261E-2</v>
      </c>
      <c r="K110" s="20">
        <f t="shared" si="19"/>
        <v>11101</v>
      </c>
      <c r="L110" s="70">
        <f t="shared" si="24"/>
        <v>1.7110177189003768E-2</v>
      </c>
    </row>
    <row r="111" spans="2:12" x14ac:dyDescent="0.25">
      <c r="B111" s="284"/>
      <c r="C111" s="287"/>
      <c r="D111" s="19" t="s">
        <v>55</v>
      </c>
      <c r="E111" s="20">
        <v>288076</v>
      </c>
      <c r="F111" s="20">
        <v>1153750</v>
      </c>
      <c r="G111" s="20">
        <v>1242308</v>
      </c>
      <c r="H111" s="20">
        <v>1342017</v>
      </c>
      <c r="I111" s="20">
        <v>1340515</v>
      </c>
      <c r="J111" s="22">
        <f t="shared" si="18"/>
        <v>-1.1192108594749728E-3</v>
      </c>
      <c r="K111" s="20">
        <f t="shared" si="19"/>
        <v>-1502</v>
      </c>
      <c r="L111" s="22">
        <f t="shared" si="24"/>
        <v>5.723923709426567E-2</v>
      </c>
    </row>
    <row r="112" spans="2:12" x14ac:dyDescent="0.25">
      <c r="B112" s="284"/>
      <c r="C112" s="288"/>
      <c r="D112" s="23" t="s">
        <v>56</v>
      </c>
      <c r="E112" s="71">
        <v>134070</v>
      </c>
      <c r="F112" s="71">
        <v>400537</v>
      </c>
      <c r="G112" s="71">
        <v>532288</v>
      </c>
      <c r="H112" s="71">
        <v>498730</v>
      </c>
      <c r="I112" s="71">
        <v>492552</v>
      </c>
      <c r="J112" s="48">
        <f t="shared" si="18"/>
        <v>-1.2387464158963746E-2</v>
      </c>
      <c r="K112" s="71">
        <f t="shared" si="19"/>
        <v>-6178</v>
      </c>
      <c r="L112" s="48">
        <f t="shared" si="24"/>
        <v>2.1031693572436522E-2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5.2250454001903224</v>
      </c>
      <c r="F113" s="75">
        <f t="shared" si="25"/>
        <v>6.5927460976157946</v>
      </c>
      <c r="G113" s="75">
        <f t="shared" si="25"/>
        <v>6.64314662049817</v>
      </c>
      <c r="H113" s="75">
        <f t="shared" si="25"/>
        <v>6.6006675291695718</v>
      </c>
      <c r="I113" s="75">
        <f t="shared" si="25"/>
        <v>6.4405564404706377</v>
      </c>
      <c r="J113" s="67">
        <f t="shared" si="18"/>
        <v>-2.4256802511469222E-2</v>
      </c>
      <c r="K113" s="75">
        <f t="shared" ref="K113:K114" si="26">(I113-H113)</f>
        <v>-0.16011108869893409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5.7259739967664629</v>
      </c>
      <c r="F114" s="37">
        <f t="shared" si="25"/>
        <v>7.1865344766080428</v>
      </c>
      <c r="G114" s="37">
        <f t="shared" si="25"/>
        <v>7.1970296473909174</v>
      </c>
      <c r="H114" s="37">
        <f t="shared" si="25"/>
        <v>7.1090829298960658</v>
      </c>
      <c r="I114" s="37">
        <f t="shared" si="25"/>
        <v>7.0681956482211046</v>
      </c>
      <c r="J114" s="82">
        <f t="shared" si="18"/>
        <v>-5.7514143635906123E-3</v>
      </c>
      <c r="K114" s="37">
        <f t="shared" si="26"/>
        <v>-4.0887281674961251E-2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6.0986288951841363</v>
      </c>
      <c r="F115" s="41">
        <f>F104/F82</f>
        <v>7.0779788959537218</v>
      </c>
      <c r="G115" s="41">
        <f>G104/G82</f>
        <v>7.3732229659710882</v>
      </c>
      <c r="H115" s="41">
        <f>H104/H82</f>
        <v>7.2482891956101918</v>
      </c>
      <c r="I115" s="41">
        <f>I104/I82</f>
        <v>7.0431518450149388</v>
      </c>
      <c r="J115" s="83">
        <f t="shared" si="18"/>
        <v>-2.8301485365607504E-2</v>
      </c>
      <c r="K115" s="41">
        <f>(I115-H115)</f>
        <v>-0.20513735059525295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4.4330221450282243</v>
      </c>
      <c r="F116" s="41">
        <f t="shared" si="27"/>
        <v>4.6872223209525501</v>
      </c>
      <c r="G116" s="41">
        <f t="shared" si="27"/>
        <v>3.314709236031927</v>
      </c>
      <c r="H116" s="41">
        <f t="shared" si="27"/>
        <v>4.3115916955017299</v>
      </c>
      <c r="I116" s="41">
        <f t="shared" si="27"/>
        <v>4.5684522745952902</v>
      </c>
      <c r="J116" s="83">
        <f t="shared" si="18"/>
        <v>5.9574421056971083E-2</v>
      </c>
      <c r="K116" s="41">
        <f t="shared" ref="K116:K123" si="28">(I116-H116)</f>
        <v>0.2568605790935603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6.1713909541511773</v>
      </c>
      <c r="F117" s="41">
        <f t="shared" si="27"/>
        <v>6.1255746884275775</v>
      </c>
      <c r="G117" s="41">
        <f t="shared" si="27"/>
        <v>5.9634020576029831</v>
      </c>
      <c r="H117" s="41">
        <f t="shared" si="27"/>
        <v>6.0332457781389168</v>
      </c>
      <c r="I117" s="41">
        <f t="shared" si="27"/>
        <v>5.8826064215957974</v>
      </c>
      <c r="J117" s="83">
        <f t="shared" si="18"/>
        <v>-2.4968211487248149E-2</v>
      </c>
      <c r="K117" s="41">
        <f t="shared" si="28"/>
        <v>-0.15063935654311944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5.0156036439425327</v>
      </c>
      <c r="F118" s="41">
        <f t="shared" si="27"/>
        <v>6.0434289383097379</v>
      </c>
      <c r="G118" s="41">
        <f t="shared" si="27"/>
        <v>6.3750014245609501</v>
      </c>
      <c r="H118" s="41">
        <f t="shared" si="27"/>
        <v>6.2241145291039945</v>
      </c>
      <c r="I118" s="41">
        <f t="shared" si="27"/>
        <v>6.0275326654054115</v>
      </c>
      <c r="J118" s="83">
        <f t="shared" si="18"/>
        <v>-3.1583908486800039E-2</v>
      </c>
      <c r="K118" s="41">
        <f t="shared" si="28"/>
        <v>-0.19658186369858299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2.348446879188764</v>
      </c>
      <c r="F119" s="41">
        <f t="shared" si="27"/>
        <v>2.738244418760265</v>
      </c>
      <c r="G119" s="41">
        <f t="shared" si="27"/>
        <v>2.5597711001310879</v>
      </c>
      <c r="H119" s="41">
        <f t="shared" si="27"/>
        <v>2.7385391114745161</v>
      </c>
      <c r="I119" s="41">
        <f t="shared" si="27"/>
        <v>2.7831010936545826</v>
      </c>
      <c r="J119" s="83">
        <f t="shared" si="18"/>
        <v>1.6272172996672163E-2</v>
      </c>
      <c r="K119" s="41">
        <f t="shared" si="28"/>
        <v>4.4561982180066462E-2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6.4455417656896401</v>
      </c>
      <c r="F120" s="41">
        <f t="shared" si="27"/>
        <v>6.6314885481351373</v>
      </c>
      <c r="G120" s="41">
        <f t="shared" si="27"/>
        <v>5.5603863303942065</v>
      </c>
      <c r="H120" s="41">
        <f t="shared" si="27"/>
        <v>6.1874370672401575</v>
      </c>
      <c r="I120" s="41">
        <f t="shared" si="27"/>
        <v>5.6507785850288483</v>
      </c>
      <c r="J120" s="83">
        <f t="shared" si="18"/>
        <v>-8.6733566156605768E-2</v>
      </c>
      <c r="K120" s="41">
        <f t="shared" si="28"/>
        <v>-0.53665848221130918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2.1152239285632302</v>
      </c>
      <c r="F121" s="41">
        <f t="shared" si="27"/>
        <v>2.4845316756506115</v>
      </c>
      <c r="G121" s="41">
        <f t="shared" si="27"/>
        <v>2.3858781782938396</v>
      </c>
      <c r="H121" s="41">
        <f t="shared" si="27"/>
        <v>2.401404066739397</v>
      </c>
      <c r="I121" s="41">
        <f t="shared" si="27"/>
        <v>2.2065274252077334</v>
      </c>
      <c r="J121" s="83">
        <f t="shared" si="18"/>
        <v>-8.115112497342658E-2</v>
      </c>
      <c r="K121" s="41">
        <f t="shared" si="28"/>
        <v>-0.19487664153166362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4.6227514161464764</v>
      </c>
      <c r="F122" s="41">
        <f t="shared" si="27"/>
        <v>6.7749682905059423</v>
      </c>
      <c r="G122" s="41">
        <f t="shared" si="27"/>
        <v>6.7836751632702095</v>
      </c>
      <c r="H122" s="41">
        <f t="shared" si="27"/>
        <v>6.9666673588255446</v>
      </c>
      <c r="I122" s="41">
        <f t="shared" si="27"/>
        <v>7.0748538073423548</v>
      </c>
      <c r="J122" s="31">
        <f t="shared" si="18"/>
        <v>1.5529153746627111E-2</v>
      </c>
      <c r="K122" s="41">
        <f t="shared" si="28"/>
        <v>0.10818644851681025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3.8178090383574905</v>
      </c>
      <c r="F123" s="79">
        <f t="shared" si="27"/>
        <v>5.5289188890729388</v>
      </c>
      <c r="G123" s="79">
        <f t="shared" si="27"/>
        <v>6.6908176733077749</v>
      </c>
      <c r="H123" s="79">
        <f t="shared" si="27"/>
        <v>5.9725997868340057</v>
      </c>
      <c r="I123" s="79">
        <f t="shared" si="27"/>
        <v>5.9162562759747281</v>
      </c>
      <c r="J123" s="74">
        <f t="shared" si="18"/>
        <v>-9.433665885914766E-3</v>
      </c>
      <c r="K123" s="79">
        <f t="shared" si="28"/>
        <v>-5.6343510859277579E-2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0.33261785061424071</v>
      </c>
      <c r="F124" s="67">
        <v>0.68451435732721533</v>
      </c>
      <c r="G124" s="67">
        <v>0.74914475475759335</v>
      </c>
      <c r="H124" s="67">
        <v>0.77942674061666739</v>
      </c>
      <c r="I124" s="67">
        <v>0.76992093582256393</v>
      </c>
      <c r="J124" s="67">
        <f t="shared" si="18"/>
        <v>-1.2195892569175415E-2</v>
      </c>
      <c r="K124" s="75">
        <f t="shared" ref="K124:K125" si="29">(I124-H124)*100</f>
        <v>-0.95058047941034562</v>
      </c>
      <c r="L124" s="67"/>
    </row>
    <row r="125" spans="2:12" x14ac:dyDescent="0.25">
      <c r="B125" s="284"/>
      <c r="C125" s="293"/>
      <c r="D125" s="15" t="s">
        <v>47</v>
      </c>
      <c r="E125" s="18">
        <v>0.38983533837490153</v>
      </c>
      <c r="F125" s="18">
        <v>0.77783927328515179</v>
      </c>
      <c r="G125" s="18">
        <v>0.80989669346160831</v>
      </c>
      <c r="H125" s="18">
        <v>0.81771161303206763</v>
      </c>
      <c r="I125" s="18">
        <v>0.80628247443436274</v>
      </c>
      <c r="J125" s="18">
        <f t="shared" si="18"/>
        <v>-1.3976979677866819E-2</v>
      </c>
      <c r="K125" s="45">
        <f t="shared" si="29"/>
        <v>-1.1429138597704891</v>
      </c>
      <c r="L125" s="18"/>
    </row>
    <row r="126" spans="2:12" x14ac:dyDescent="0.25">
      <c r="B126" s="284"/>
      <c r="C126" s="293"/>
      <c r="D126" s="19" t="s">
        <v>48</v>
      </c>
      <c r="E126" s="70">
        <v>0.23968642372655286</v>
      </c>
      <c r="F126" s="70">
        <v>0.62439112074042935</v>
      </c>
      <c r="G126" s="70">
        <v>0.70465983217417083</v>
      </c>
      <c r="H126" s="70">
        <v>0.72684632801448956</v>
      </c>
      <c r="I126" s="70">
        <v>0.73457893964383092</v>
      </c>
      <c r="J126" s="70">
        <f t="shared" si="18"/>
        <v>1.0638578377996755E-2</v>
      </c>
      <c r="K126" s="46">
        <f>(I126-H126)*100</f>
        <v>0.77326116293413572</v>
      </c>
      <c r="L126" s="70"/>
    </row>
    <row r="127" spans="2:12" x14ac:dyDescent="0.25">
      <c r="B127" s="284"/>
      <c r="C127" s="293"/>
      <c r="D127" s="19" t="s">
        <v>49</v>
      </c>
      <c r="E127" s="70">
        <v>0.27862532920322586</v>
      </c>
      <c r="F127" s="70">
        <v>0.52069452258975191</v>
      </c>
      <c r="G127" s="70">
        <v>0.50906694562597643</v>
      </c>
      <c r="H127" s="70">
        <v>0.57143053682965084</v>
      </c>
      <c r="I127" s="70">
        <v>0.57465028049482159</v>
      </c>
      <c r="J127" s="70">
        <f t="shared" si="18"/>
        <v>5.6345320343469396E-3</v>
      </c>
      <c r="K127" s="46">
        <f t="shared" ref="K127:K134" si="30">(I127-H127)*100</f>
        <v>0.32197436651707489</v>
      </c>
      <c r="L127" s="70"/>
    </row>
    <row r="128" spans="2:12" x14ac:dyDescent="0.25">
      <c r="B128" s="284"/>
      <c r="C128" s="293"/>
      <c r="D128" s="19" t="s">
        <v>50</v>
      </c>
      <c r="E128" s="70">
        <v>0.17208278804998034</v>
      </c>
      <c r="F128" s="70">
        <v>0.59012544133592404</v>
      </c>
      <c r="G128" s="70">
        <v>0.67339862193354127</v>
      </c>
      <c r="H128" s="70">
        <v>0.89839477895147568</v>
      </c>
      <c r="I128" s="70">
        <v>0.67180535050744949</v>
      </c>
      <c r="J128" s="70">
        <f t="shared" si="18"/>
        <v>-0.25221587853446858</v>
      </c>
      <c r="K128" s="46">
        <f t="shared" si="30"/>
        <v>-22.658942844402617</v>
      </c>
      <c r="L128" s="70"/>
    </row>
    <row r="129" spans="2:12" x14ac:dyDescent="0.25">
      <c r="B129" s="284"/>
      <c r="C129" s="293"/>
      <c r="D129" s="19" t="s">
        <v>51</v>
      </c>
      <c r="E129" s="70">
        <v>0.39584411223200811</v>
      </c>
      <c r="F129" s="70">
        <v>0.62367422589028498</v>
      </c>
      <c r="G129" s="70">
        <v>0.72327025321693073</v>
      </c>
      <c r="H129" s="70">
        <v>0.78227326215539961</v>
      </c>
      <c r="I129" s="70">
        <v>0.7852613012483628</v>
      </c>
      <c r="J129" s="70">
        <f t="shared" si="18"/>
        <v>3.8196871061784154E-3</v>
      </c>
      <c r="K129" s="46">
        <f t="shared" si="30"/>
        <v>0.29880390929631906</v>
      </c>
      <c r="L129" s="70"/>
    </row>
    <row r="130" spans="2:12" x14ac:dyDescent="0.25">
      <c r="B130" s="284"/>
      <c r="C130" s="293"/>
      <c r="D130" s="19" t="s">
        <v>52</v>
      </c>
      <c r="E130" s="70">
        <v>0.34163028273494128</v>
      </c>
      <c r="F130" s="70">
        <v>0.57092124371389252</v>
      </c>
      <c r="G130" s="70">
        <v>0.63330921700949272</v>
      </c>
      <c r="H130" s="70">
        <v>0.61187367549265581</v>
      </c>
      <c r="I130" s="70">
        <v>0.61308923253780445</v>
      </c>
      <c r="J130" s="70">
        <f t="shared" si="18"/>
        <v>1.9866143843660922E-3</v>
      </c>
      <c r="K130" s="46">
        <f t="shared" si="30"/>
        <v>0.12155570451486408</v>
      </c>
      <c r="L130" s="70"/>
    </row>
    <row r="131" spans="2:12" x14ac:dyDescent="0.25">
      <c r="B131" s="284"/>
      <c r="C131" s="293"/>
      <c r="D131" s="19" t="s">
        <v>53</v>
      </c>
      <c r="E131" s="70">
        <v>0.6339630155487066</v>
      </c>
      <c r="F131" s="70">
        <v>0.80688636486140175</v>
      </c>
      <c r="G131" s="70">
        <v>0.80654313257110166</v>
      </c>
      <c r="H131" s="70">
        <v>0.85049057300156861</v>
      </c>
      <c r="I131" s="70">
        <v>0.84764384939895743</v>
      </c>
      <c r="J131" s="70">
        <f t="shared" si="18"/>
        <v>-3.3471547986293482E-3</v>
      </c>
      <c r="K131" s="46">
        <f t="shared" si="30"/>
        <v>-0.28467236026111786</v>
      </c>
      <c r="L131" s="70"/>
    </row>
    <row r="132" spans="2:12" x14ac:dyDescent="0.25">
      <c r="B132" s="284"/>
      <c r="C132" s="293"/>
      <c r="D132" s="19" t="s">
        <v>54</v>
      </c>
      <c r="E132" s="70">
        <v>0.35031183648021108</v>
      </c>
      <c r="F132" s="70">
        <v>0.5415360563447007</v>
      </c>
      <c r="G132" s="70">
        <v>0.55888038454427791</v>
      </c>
      <c r="H132" s="70">
        <v>0.57981106074450639</v>
      </c>
      <c r="I132" s="70">
        <v>0.61999393485539578</v>
      </c>
      <c r="J132" s="70">
        <f t="shared" si="18"/>
        <v>6.9303393521490619E-2</v>
      </c>
      <c r="K132" s="46">
        <f t="shared" si="30"/>
        <v>4.0182874110889388</v>
      </c>
      <c r="L132" s="70"/>
    </row>
    <row r="133" spans="2:12" x14ac:dyDescent="0.25">
      <c r="B133" s="284"/>
      <c r="C133" s="293"/>
      <c r="D133" s="19" t="s">
        <v>55</v>
      </c>
      <c r="E133" s="70">
        <v>0.33670258771827299</v>
      </c>
      <c r="F133" s="70">
        <v>0.74043340784195188</v>
      </c>
      <c r="G133" s="70">
        <v>0.8081697282113367</v>
      </c>
      <c r="H133" s="70">
        <v>0.85737641030883049</v>
      </c>
      <c r="I133" s="70">
        <v>0.84908767642679017</v>
      </c>
      <c r="J133" s="70">
        <f t="shared" si="18"/>
        <v>-9.667555326201116E-3</v>
      </c>
      <c r="K133" s="46">
        <f t="shared" si="30"/>
        <v>-0.82887338820403222</v>
      </c>
      <c r="L133" s="22"/>
    </row>
    <row r="134" spans="2:12" x14ac:dyDescent="0.25">
      <c r="B134" s="284"/>
      <c r="C134" s="294"/>
      <c r="D134" s="23" t="s">
        <v>56</v>
      </c>
      <c r="E134" s="70">
        <v>0.20848462606656518</v>
      </c>
      <c r="F134" s="70">
        <v>0.50336994210209485</v>
      </c>
      <c r="G134" s="70">
        <v>0.71391323941244011</v>
      </c>
      <c r="H134" s="70">
        <v>0.66204620637289002</v>
      </c>
      <c r="I134" s="70">
        <v>0.65383732120930549</v>
      </c>
      <c r="J134" s="70">
        <f t="shared" si="18"/>
        <v>-1.2399263200310484E-2</v>
      </c>
      <c r="K134" s="46">
        <f t="shared" si="30"/>
        <v>-0.82088851635845339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66455.25</v>
      </c>
      <c r="F135" s="66">
        <v>122887.25</v>
      </c>
      <c r="G135" s="66">
        <v>124996.5</v>
      </c>
      <c r="H135" s="66">
        <v>127052.625</v>
      </c>
      <c r="I135" s="66">
        <v>125187.125</v>
      </c>
      <c r="J135" s="67">
        <f t="shared" si="18"/>
        <v>-1.4682892226744682E-2</v>
      </c>
      <c r="K135" s="66">
        <f t="shared" ref="K135:K136" si="31">I135-H135</f>
        <v>-1865.5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24077.5</v>
      </c>
      <c r="F136" s="27">
        <v>44014.25</v>
      </c>
      <c r="G136" s="27">
        <v>45607.125</v>
      </c>
      <c r="H136" s="27">
        <v>46359.125</v>
      </c>
      <c r="I136" s="27">
        <v>44639.75</v>
      </c>
      <c r="J136" s="36">
        <f t="shared" si="18"/>
        <v>-3.7088167647685299E-2</v>
      </c>
      <c r="K136" s="27">
        <f t="shared" si="31"/>
        <v>-1719.375</v>
      </c>
      <c r="L136" s="38">
        <f t="shared" ref="L136:L145" si="32">I136/$I$135</f>
        <v>0.35658419346238679</v>
      </c>
    </row>
    <row r="137" spans="2:12" x14ac:dyDescent="0.25">
      <c r="B137" s="284"/>
      <c r="C137" s="290"/>
      <c r="D137" s="4" t="s">
        <v>48</v>
      </c>
      <c r="E137" s="29">
        <v>18415.625</v>
      </c>
      <c r="F137" s="29">
        <v>37798.75</v>
      </c>
      <c r="G137" s="29">
        <v>37351.875</v>
      </c>
      <c r="H137" s="29">
        <v>37691.5</v>
      </c>
      <c r="I137" s="29">
        <v>37327.25</v>
      </c>
      <c r="J137" s="76">
        <f>I137/H137-1</f>
        <v>-9.6639825955454617E-3</v>
      </c>
      <c r="K137" s="29">
        <f>I137-H137</f>
        <v>-364.25</v>
      </c>
      <c r="L137" s="77">
        <f t="shared" si="32"/>
        <v>0.2981716370593222</v>
      </c>
    </row>
    <row r="138" spans="2:12" x14ac:dyDescent="0.25">
      <c r="B138" s="284"/>
      <c r="C138" s="290"/>
      <c r="D138" s="4" t="s">
        <v>49</v>
      </c>
      <c r="E138" s="29">
        <v>602</v>
      </c>
      <c r="F138" s="29">
        <v>833.5</v>
      </c>
      <c r="G138" s="29">
        <v>893.375</v>
      </c>
      <c r="H138" s="29">
        <v>893.375</v>
      </c>
      <c r="I138" s="29">
        <v>915.5</v>
      </c>
      <c r="J138" s="76">
        <f t="shared" ref="J138:J145" si="33">I138/H138-1</f>
        <v>2.4765635931159879E-2</v>
      </c>
      <c r="K138" s="29">
        <f t="shared" ref="K138:K145" si="34">I138-H138</f>
        <v>22.125</v>
      </c>
      <c r="L138" s="77">
        <f t="shared" si="32"/>
        <v>7.313052360616158E-3</v>
      </c>
    </row>
    <row r="139" spans="2:12" x14ac:dyDescent="0.25">
      <c r="B139" s="284"/>
      <c r="C139" s="290"/>
      <c r="D139" s="4" t="s">
        <v>50</v>
      </c>
      <c r="E139" s="29">
        <v>3808</v>
      </c>
      <c r="F139" s="29">
        <v>4562</v>
      </c>
      <c r="G139" s="29">
        <v>4419</v>
      </c>
      <c r="H139" s="29">
        <v>4370.5</v>
      </c>
      <c r="I139" s="29">
        <v>4616</v>
      </c>
      <c r="J139" s="76">
        <f t="shared" si="33"/>
        <v>5.6172062693055747E-2</v>
      </c>
      <c r="K139" s="29">
        <f t="shared" si="34"/>
        <v>245.5</v>
      </c>
      <c r="L139" s="77">
        <f t="shared" si="32"/>
        <v>3.6872801416279827E-2</v>
      </c>
    </row>
    <row r="140" spans="2:12" x14ac:dyDescent="0.25">
      <c r="B140" s="284"/>
      <c r="C140" s="290"/>
      <c r="D140" s="4" t="s">
        <v>51</v>
      </c>
      <c r="E140" s="29">
        <v>8387.75</v>
      </c>
      <c r="F140" s="29">
        <v>18385.5</v>
      </c>
      <c r="G140" s="29">
        <v>19097</v>
      </c>
      <c r="H140" s="29">
        <v>20011.25</v>
      </c>
      <c r="I140" s="29">
        <v>19988.25</v>
      </c>
      <c r="J140" s="76">
        <f t="shared" si="33"/>
        <v>-1.14935348866263E-3</v>
      </c>
      <c r="K140" s="29">
        <f t="shared" si="34"/>
        <v>-23</v>
      </c>
      <c r="L140" s="77">
        <f t="shared" si="32"/>
        <v>0.15966697853313588</v>
      </c>
    </row>
    <row r="141" spans="2:12" x14ac:dyDescent="0.25">
      <c r="B141" s="284"/>
      <c r="C141" s="290"/>
      <c r="D141" s="4" t="s">
        <v>52</v>
      </c>
      <c r="E141" s="29">
        <v>485</v>
      </c>
      <c r="F141" s="29">
        <v>648.75</v>
      </c>
      <c r="G141" s="29">
        <v>659.875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5.3759521995572629E-3</v>
      </c>
    </row>
    <row r="142" spans="2:12" x14ac:dyDescent="0.25">
      <c r="B142" s="284"/>
      <c r="C142" s="290"/>
      <c r="D142" s="4" t="s">
        <v>53</v>
      </c>
      <c r="E142" s="29">
        <v>2364.5</v>
      </c>
      <c r="F142" s="29">
        <v>4349.75</v>
      </c>
      <c r="G142" s="29">
        <v>4791</v>
      </c>
      <c r="H142" s="29">
        <v>4797</v>
      </c>
      <c r="I142" s="29">
        <v>4770</v>
      </c>
      <c r="J142" s="76">
        <f t="shared" si="33"/>
        <v>-5.6285178236398226E-3</v>
      </c>
      <c r="K142" s="29">
        <f t="shared" si="34"/>
        <v>-27</v>
      </c>
      <c r="L142" s="77">
        <f t="shared" si="32"/>
        <v>3.810295986907599E-2</v>
      </c>
    </row>
    <row r="143" spans="2:12" x14ac:dyDescent="0.25">
      <c r="B143" s="284"/>
      <c r="C143" s="290"/>
      <c r="D143" s="4" t="s">
        <v>54</v>
      </c>
      <c r="E143" s="29">
        <v>2160.5</v>
      </c>
      <c r="F143" s="29">
        <v>2605.125</v>
      </c>
      <c r="G143" s="29">
        <v>2783.125</v>
      </c>
      <c r="H143" s="29">
        <v>2754.2499999999995</v>
      </c>
      <c r="I143" s="29">
        <v>2660.125</v>
      </c>
      <c r="J143" s="76">
        <f t="shared" si="33"/>
        <v>-3.4174457656349078E-2</v>
      </c>
      <c r="K143" s="29">
        <f t="shared" si="34"/>
        <v>-94.124999999999545</v>
      </c>
      <c r="L143" s="77">
        <f t="shared" si="32"/>
        <v>2.1249189962625949E-2</v>
      </c>
    </row>
    <row r="144" spans="2:12" x14ac:dyDescent="0.25">
      <c r="B144" s="284"/>
      <c r="C144" s="290"/>
      <c r="D144" s="4" t="s">
        <v>55</v>
      </c>
      <c r="E144" s="29">
        <v>3507.875</v>
      </c>
      <c r="F144" s="29">
        <v>6412.375</v>
      </c>
      <c r="G144" s="29">
        <v>6325.75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5.1898308232575831E-2</v>
      </c>
    </row>
    <row r="145" spans="2:12" x14ac:dyDescent="0.25">
      <c r="B145" s="285"/>
      <c r="C145" s="291"/>
      <c r="D145" s="32" t="s">
        <v>56</v>
      </c>
      <c r="E145" s="73">
        <v>2646.5</v>
      </c>
      <c r="F145" s="73">
        <v>3277.25</v>
      </c>
      <c r="G145" s="73">
        <v>3068.3749999999995</v>
      </c>
      <c r="H145" s="73">
        <v>3087.625</v>
      </c>
      <c r="I145" s="73">
        <v>3100.2499999999995</v>
      </c>
      <c r="J145" s="63">
        <f t="shared" si="33"/>
        <v>4.0889032832678307E-3</v>
      </c>
      <c r="K145" s="73">
        <f t="shared" si="34"/>
        <v>12.624999999999545</v>
      </c>
      <c r="L145" s="57">
        <f t="shared" si="32"/>
        <v>2.4764926904424073E-2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1565303</v>
      </c>
      <c r="F153" s="66">
        <v>2335438</v>
      </c>
      <c r="G153" s="66">
        <v>4757683</v>
      </c>
      <c r="H153" s="66">
        <v>5188807</v>
      </c>
      <c r="I153" s="66">
        <v>5480280</v>
      </c>
      <c r="J153" s="67">
        <f>I153/H153-1</f>
        <v>5.6173413272068151E-2</v>
      </c>
      <c r="K153" s="66">
        <f>I153-H153</f>
        <v>291473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7"/>
      <c r="D155" s="19" t="s">
        <v>48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70">
        <f>I155/H155-1</f>
        <v>5.139858391579244E-2</v>
      </c>
      <c r="K155" s="20">
        <f>I155-H155</f>
        <v>67845</v>
      </c>
      <c r="L155" s="70">
        <f t="shared" si="37"/>
        <v>0.2532394330216704</v>
      </c>
    </row>
    <row r="156" spans="2:12" x14ac:dyDescent="0.25">
      <c r="B156" s="284"/>
      <c r="C156" s="287"/>
      <c r="D156" s="19" t="s">
        <v>49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70">
        <f t="shared" ref="J156:J218" si="38">I156/H156-1</f>
        <v>-0.14519407418989172</v>
      </c>
      <c r="K156" s="20">
        <f t="shared" ref="K156:K185" si="39">I156-H156</f>
        <v>-7429</v>
      </c>
      <c r="L156" s="70">
        <f t="shared" si="37"/>
        <v>7.9807966016334931E-3</v>
      </c>
    </row>
    <row r="157" spans="2:12" x14ac:dyDescent="0.25">
      <c r="B157" s="284"/>
      <c r="C157" s="287"/>
      <c r="D157" s="19" t="s">
        <v>50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70">
        <f t="shared" si="38"/>
        <v>0.28925638216829674</v>
      </c>
      <c r="K157" s="20">
        <f t="shared" si="39"/>
        <v>52019</v>
      </c>
      <c r="L157" s="70">
        <f t="shared" si="37"/>
        <v>4.2307327362835476E-2</v>
      </c>
    </row>
    <row r="158" spans="2:12" x14ac:dyDescent="0.25">
      <c r="B158" s="284"/>
      <c r="C158" s="287"/>
      <c r="D158" s="19" t="s">
        <v>51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70">
        <f t="shared" si="38"/>
        <v>0.14602781482187077</v>
      </c>
      <c r="K158" s="20">
        <f t="shared" si="39"/>
        <v>116508</v>
      </c>
      <c r="L158" s="70">
        <f t="shared" si="37"/>
        <v>0.16684475975680074</v>
      </c>
    </row>
    <row r="159" spans="2:12" x14ac:dyDescent="0.25">
      <c r="B159" s="284"/>
      <c r="C159" s="287"/>
      <c r="D159" s="19" t="s">
        <v>52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70">
        <f t="shared" si="38"/>
        <v>-1.3222827862510056E-2</v>
      </c>
      <c r="K159" s="20">
        <f t="shared" si="39"/>
        <v>-769</v>
      </c>
      <c r="L159" s="70">
        <f t="shared" si="37"/>
        <v>1.0471727721941215E-2</v>
      </c>
    </row>
    <row r="160" spans="2:12" x14ac:dyDescent="0.25">
      <c r="B160" s="284"/>
      <c r="C160" s="287"/>
      <c r="D160" s="19" t="s">
        <v>53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70">
        <f t="shared" si="38"/>
        <v>-5.3217096615832848E-2</v>
      </c>
      <c r="K160" s="20">
        <f t="shared" si="39"/>
        <v>-13442</v>
      </c>
      <c r="L160" s="70">
        <f t="shared" si="37"/>
        <v>4.3637551365988597E-2</v>
      </c>
    </row>
    <row r="161" spans="2:12" x14ac:dyDescent="0.25">
      <c r="B161" s="284"/>
      <c r="C161" s="287"/>
      <c r="D161" s="19" t="s">
        <v>54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70">
        <f t="shared" si="38"/>
        <v>4.9190954752853289E-2</v>
      </c>
      <c r="K161" s="20">
        <f t="shared" si="39"/>
        <v>11762</v>
      </c>
      <c r="L161" s="70">
        <f t="shared" si="37"/>
        <v>4.5777040589166977E-2</v>
      </c>
    </row>
    <row r="162" spans="2:12" x14ac:dyDescent="0.25">
      <c r="B162" s="284"/>
      <c r="C162" s="287"/>
      <c r="D162" s="19" t="s">
        <v>55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8"/>
      <c r="D163" s="23" t="s">
        <v>56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8">
        <f t="shared" si="38"/>
        <v>4.2184126365687691E-2</v>
      </c>
      <c r="K163" s="71">
        <f t="shared" si="39"/>
        <v>5197</v>
      </c>
      <c r="L163" s="48">
        <f t="shared" si="37"/>
        <v>2.3428547446480836E-2</v>
      </c>
    </row>
    <row r="164" spans="2:12" x14ac:dyDescent="0.25">
      <c r="B164" s="284"/>
      <c r="C164" s="289" t="s">
        <v>18</v>
      </c>
      <c r="D164" s="65" t="s">
        <v>46</v>
      </c>
      <c r="E164" s="66">
        <v>1664028</v>
      </c>
      <c r="F164" s="66">
        <v>2347681</v>
      </c>
      <c r="G164" s="66">
        <v>4832844</v>
      </c>
      <c r="H164" s="66">
        <v>5281361</v>
      </c>
      <c r="I164" s="66">
        <v>5576793</v>
      </c>
      <c r="J164" s="67">
        <f>I164/H164-1</f>
        <v>5.5938611278418593E-2</v>
      </c>
      <c r="K164" s="66">
        <f>I164-H164</f>
        <v>295432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90"/>
      <c r="D166" s="4" t="s">
        <v>48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90"/>
      <c r="D167" s="4" t="s">
        <v>49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90"/>
      <c r="D168" s="4" t="s">
        <v>50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90"/>
      <c r="D169" s="4" t="s">
        <v>51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90"/>
      <c r="D170" s="4" t="s">
        <v>52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90"/>
      <c r="D171" s="4" t="s">
        <v>53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90"/>
      <c r="D172" s="4" t="s">
        <v>54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90"/>
      <c r="D173" s="4" t="s">
        <v>55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1"/>
      <c r="D174" s="32" t="s">
        <v>56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7">
        <f t="shared" si="40"/>
        <v>2.3378131481659799E-2</v>
      </c>
    </row>
    <row r="175" spans="2:12" x14ac:dyDescent="0.25">
      <c r="B175" s="284"/>
      <c r="C175" s="286" t="s">
        <v>22</v>
      </c>
      <c r="D175" s="65" t="s">
        <v>46</v>
      </c>
      <c r="E175" s="66">
        <v>10243785</v>
      </c>
      <c r="F175" s="66">
        <v>13903380</v>
      </c>
      <c r="G175" s="66">
        <v>31405937</v>
      </c>
      <c r="H175" s="66">
        <v>34509923</v>
      </c>
      <c r="I175" s="66">
        <v>36076748</v>
      </c>
      <c r="J175" s="67">
        <f t="shared" si="38"/>
        <v>4.540215867766495E-2</v>
      </c>
      <c r="K175" s="66">
        <f t="shared" si="39"/>
        <v>1566825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7"/>
      <c r="D177" s="19" t="s">
        <v>48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70">
        <f t="shared" si="38"/>
        <v>2.8305193757092395E-2</v>
      </c>
      <c r="K177" s="20">
        <f t="shared" si="39"/>
        <v>275673</v>
      </c>
      <c r="L177" s="70">
        <f t="shared" si="45"/>
        <v>0.2776020998344973</v>
      </c>
    </row>
    <row r="178" spans="2:12" x14ac:dyDescent="0.25">
      <c r="B178" s="284"/>
      <c r="C178" s="287"/>
      <c r="D178" s="19" t="s">
        <v>49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70">
        <f t="shared" si="38"/>
        <v>6.925591232455286E-2</v>
      </c>
      <c r="K178" s="20">
        <f t="shared" si="39"/>
        <v>12607</v>
      </c>
      <c r="L178" s="70">
        <f t="shared" si="45"/>
        <v>5.3952202121987274E-3</v>
      </c>
    </row>
    <row r="179" spans="2:12" x14ac:dyDescent="0.25">
      <c r="B179" s="284"/>
      <c r="C179" s="287"/>
      <c r="D179" s="19" t="s">
        <v>50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70">
        <f t="shared" si="38"/>
        <v>0.31544163045715301</v>
      </c>
      <c r="K179" s="20">
        <f t="shared" si="39"/>
        <v>326466</v>
      </c>
      <c r="L179" s="70">
        <f t="shared" si="45"/>
        <v>3.7736633024683934E-2</v>
      </c>
    </row>
    <row r="180" spans="2:12" x14ac:dyDescent="0.25">
      <c r="B180" s="284"/>
      <c r="C180" s="287"/>
      <c r="D180" s="19" t="s">
        <v>51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70">
        <f t="shared" si="38"/>
        <v>0.12266872678632468</v>
      </c>
      <c r="K180" s="20">
        <f t="shared" si="39"/>
        <v>628472</v>
      </c>
      <c r="L180" s="70">
        <f t="shared" si="45"/>
        <v>0.15943230249023554</v>
      </c>
    </row>
    <row r="181" spans="2:12" x14ac:dyDescent="0.25">
      <c r="B181" s="284"/>
      <c r="C181" s="287"/>
      <c r="D181" s="19" t="s">
        <v>52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70">
        <f t="shared" si="38"/>
        <v>2.6736958485579887E-2</v>
      </c>
      <c r="K181" s="20">
        <f t="shared" si="39"/>
        <v>3966</v>
      </c>
      <c r="L181" s="70">
        <f t="shared" si="45"/>
        <v>4.2215556679332626E-3</v>
      </c>
    </row>
    <row r="182" spans="2:12" x14ac:dyDescent="0.25">
      <c r="B182" s="284"/>
      <c r="C182" s="287"/>
      <c r="D182" s="19" t="s">
        <v>53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70">
        <f t="shared" si="38"/>
        <v>4.2330952591544957E-3</v>
      </c>
      <c r="K182" s="20">
        <f t="shared" si="39"/>
        <v>6126</v>
      </c>
      <c r="L182" s="70">
        <f t="shared" si="45"/>
        <v>4.0283398049070274E-2</v>
      </c>
    </row>
    <row r="183" spans="2:12" x14ac:dyDescent="0.25">
      <c r="B183" s="284"/>
      <c r="C183" s="287"/>
      <c r="D183" s="19" t="s">
        <v>54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70">
        <f t="shared" si="38"/>
        <v>1.3549895743344642E-2</v>
      </c>
      <c r="K183" s="20">
        <f t="shared" si="39"/>
        <v>7811</v>
      </c>
      <c r="L183" s="70">
        <f t="shared" si="45"/>
        <v>1.6195279020160019E-2</v>
      </c>
    </row>
    <row r="184" spans="2:12" x14ac:dyDescent="0.25">
      <c r="B184" s="284"/>
      <c r="C184" s="287"/>
      <c r="D184" s="19" t="s">
        <v>55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8"/>
      <c r="D185" s="23" t="s">
        <v>56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8">
        <f t="shared" si="38"/>
        <v>-5.8167805040424514E-2</v>
      </c>
      <c r="K185" s="71">
        <f t="shared" si="39"/>
        <v>-45434</v>
      </c>
      <c r="L185" s="48">
        <f t="shared" si="45"/>
        <v>2.0391278060871782E-2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7">
        <f t="shared" si="38"/>
        <v>-1.0198376951218058E-2</v>
      </c>
      <c r="K186" s="75">
        <f t="shared" ref="K186:K187" si="47">(I186-H186)</f>
        <v>-6.7827769140673233E-2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0.42151592636549812</v>
      </c>
      <c r="F197" s="67">
        <v>0.46071549284573426</v>
      </c>
      <c r="G197" s="67">
        <v>0.69548218463868861</v>
      </c>
      <c r="H197" s="67">
        <v>0.75317428421984389</v>
      </c>
      <c r="I197" s="67">
        <v>0.77369971345652855</v>
      </c>
      <c r="J197" s="67">
        <f t="shared" si="38"/>
        <v>2.725189861991284E-2</v>
      </c>
      <c r="K197" s="75">
        <f>(I197-H197)*100</f>
        <v>2.0525429236684656</v>
      </c>
      <c r="L197" s="67"/>
    </row>
    <row r="198" spans="2:12" x14ac:dyDescent="0.25">
      <c r="B198" s="284"/>
      <c r="C198" s="293"/>
      <c r="D198" s="15" t="s">
        <v>47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5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48</v>
      </c>
      <c r="E199" s="70">
        <v>0.41641203353334449</v>
      </c>
      <c r="F199" s="70">
        <v>0.38237984856351559</v>
      </c>
      <c r="G199" s="70">
        <v>0.63514820255836268</v>
      </c>
      <c r="H199" s="70">
        <v>0.71202240207954559</v>
      </c>
      <c r="I199" s="70">
        <v>0.72327549742346608</v>
      </c>
      <c r="J199" s="70">
        <f t="shared" si="38"/>
        <v>1.5804411927285544E-2</v>
      </c>
      <c r="K199" s="46">
        <f>(I199-H199)*100</f>
        <v>1.1253095343920494</v>
      </c>
      <c r="L199" s="70"/>
    </row>
    <row r="200" spans="2:12" x14ac:dyDescent="0.25">
      <c r="B200" s="284"/>
      <c r="C200" s="293"/>
      <c r="D200" s="19" t="s">
        <v>49</v>
      </c>
      <c r="E200" s="70">
        <v>0.42174668708366447</v>
      </c>
      <c r="F200" s="70">
        <v>0.40408330264719122</v>
      </c>
      <c r="G200" s="70">
        <v>0.53778304538949095</v>
      </c>
      <c r="H200" s="70">
        <v>0.55454348826086564</v>
      </c>
      <c r="I200" s="70">
        <v>0.59082327086406716</v>
      </c>
      <c r="J200" s="70">
        <f t="shared" si="38"/>
        <v>6.5422790766113792E-2</v>
      </c>
      <c r="K200" s="46">
        <f t="shared" ref="K200:K207" si="51">(I200-H200)*100</f>
        <v>3.6279782603201527</v>
      </c>
      <c r="L200" s="70"/>
    </row>
    <row r="201" spans="2:12" x14ac:dyDescent="0.25">
      <c r="B201" s="284"/>
      <c r="C201" s="293"/>
      <c r="D201" s="19" t="s">
        <v>50</v>
      </c>
      <c r="E201" s="70">
        <v>0.31148476369141237</v>
      </c>
      <c r="F201" s="70">
        <v>0.28621210694206145</v>
      </c>
      <c r="G201" s="70">
        <v>0.60938004840462912</v>
      </c>
      <c r="H201" s="70">
        <v>0.6452598187198163</v>
      </c>
      <c r="I201" s="70">
        <v>0.84038066713662607</v>
      </c>
      <c r="J201" s="70">
        <f t="shared" si="38"/>
        <v>0.30239113416968366</v>
      </c>
      <c r="K201" s="46">
        <f t="shared" si="51"/>
        <v>19.512084841680977</v>
      </c>
      <c r="L201" s="70"/>
    </row>
    <row r="202" spans="2:12" x14ac:dyDescent="0.25">
      <c r="B202" s="284"/>
      <c r="C202" s="293"/>
      <c r="D202" s="19" t="s">
        <v>51</v>
      </c>
      <c r="E202" s="70">
        <v>0.48948502261743165</v>
      </c>
      <c r="F202" s="70">
        <v>0.48615455783025679</v>
      </c>
      <c r="G202" s="70">
        <v>0.6493275173640638</v>
      </c>
      <c r="H202" s="70">
        <v>0.73071425433679682</v>
      </c>
      <c r="I202" s="70">
        <v>0.78531451498170857</v>
      </c>
      <c r="J202" s="70">
        <f t="shared" si="38"/>
        <v>7.4721767532053285E-2</v>
      </c>
      <c r="K202" s="46">
        <f t="shared" si="51"/>
        <v>5.4600260644911742</v>
      </c>
      <c r="L202" s="70"/>
    </row>
    <row r="203" spans="2:12" x14ac:dyDescent="0.25">
      <c r="B203" s="284"/>
      <c r="C203" s="293"/>
      <c r="D203" s="19" t="s">
        <v>52</v>
      </c>
      <c r="E203" s="70">
        <v>0.5147906295498732</v>
      </c>
      <c r="F203" s="70">
        <v>0.42945341263098274</v>
      </c>
      <c r="G203" s="70">
        <v>0.57741590694750078</v>
      </c>
      <c r="H203" s="70">
        <v>0.61259601883208059</v>
      </c>
      <c r="I203" s="70">
        <v>0.6183064169082243</v>
      </c>
      <c r="J203" s="70">
        <f t="shared" si="38"/>
        <v>9.3216375892071213E-3</v>
      </c>
      <c r="K203" s="46">
        <f t="shared" si="51"/>
        <v>0.57103980761437079</v>
      </c>
      <c r="L203" s="70"/>
    </row>
    <row r="204" spans="2:12" x14ac:dyDescent="0.25">
      <c r="B204" s="284"/>
      <c r="C204" s="293"/>
      <c r="D204" s="19" t="s">
        <v>53</v>
      </c>
      <c r="E204" s="70">
        <v>0.60407891607923314</v>
      </c>
      <c r="F204" s="70">
        <v>0.70336128458075009</v>
      </c>
      <c r="G204" s="70">
        <v>0.8015089072176752</v>
      </c>
      <c r="H204" s="70">
        <v>0.82779844332469787</v>
      </c>
      <c r="I204" s="70">
        <v>0.82775664662909765</v>
      </c>
      <c r="J204" s="70">
        <f t="shared" si="38"/>
        <v>-5.0491391880846948E-5</v>
      </c>
      <c r="K204" s="46">
        <f t="shared" si="51"/>
        <v>-4.1796695600226919E-3</v>
      </c>
      <c r="L204" s="70"/>
    </row>
    <row r="205" spans="2:12" x14ac:dyDescent="0.25">
      <c r="B205" s="284"/>
      <c r="C205" s="293"/>
      <c r="D205" s="19" t="s">
        <v>54</v>
      </c>
      <c r="E205" s="70">
        <v>0.43917828766012645</v>
      </c>
      <c r="F205" s="70">
        <v>0.43287194104141685</v>
      </c>
      <c r="G205" s="70">
        <v>0.55540181632567553</v>
      </c>
      <c r="H205" s="70">
        <v>0.56942335787332776</v>
      </c>
      <c r="I205" s="70">
        <v>0.58812285219043858</v>
      </c>
      <c r="J205" s="70">
        <f t="shared" si="38"/>
        <v>3.283935240547442E-2</v>
      </c>
      <c r="K205" s="46">
        <f t="shared" si="51"/>
        <v>1.8699494317110821</v>
      </c>
      <c r="L205" s="70"/>
    </row>
    <row r="206" spans="2:12" x14ac:dyDescent="0.25">
      <c r="B206" s="284"/>
      <c r="C206" s="293"/>
      <c r="D206" s="19" t="s">
        <v>55</v>
      </c>
      <c r="E206" s="70">
        <v>0.49125694136118242</v>
      </c>
      <c r="F206" s="70">
        <v>0.48201408869433904</v>
      </c>
      <c r="G206" s="70">
        <v>0.74892677369097149</v>
      </c>
      <c r="H206" s="70">
        <v>0.81331329152256404</v>
      </c>
      <c r="I206" s="70">
        <v>0.84524916570756325</v>
      </c>
      <c r="J206" s="70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56</v>
      </c>
      <c r="E207" s="70">
        <v>0.36139382757206262</v>
      </c>
      <c r="F207" s="70">
        <v>0.30640431884692987</v>
      </c>
      <c r="G207" s="70">
        <v>0.53127749995092166</v>
      </c>
      <c r="H207" s="70">
        <v>0.69652045193105128</v>
      </c>
      <c r="I207" s="70">
        <v>0.64923634412435949</v>
      </c>
      <c r="J207" s="70">
        <f t="shared" si="38"/>
        <v>-6.7886172869152772E-2</v>
      </c>
      <c r="K207" s="46">
        <f t="shared" si="51"/>
        <v>-4.7284107806691793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66601</v>
      </c>
      <c r="F208" s="66">
        <v>82456</v>
      </c>
      <c r="G208" s="66">
        <v>123696</v>
      </c>
      <c r="H208" s="66">
        <v>125536.00000000001</v>
      </c>
      <c r="I208" s="66">
        <v>127400</v>
      </c>
      <c r="J208" s="67">
        <f t="shared" si="38"/>
        <v>1.4848330359418682E-2</v>
      </c>
      <c r="K208" s="66">
        <f t="shared" ref="K208:K209" si="52">I208-H208</f>
        <v>1863.9999999999854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23742</v>
      </c>
      <c r="F209" s="27">
        <v>29697.000000000004</v>
      </c>
      <c r="G209" s="27">
        <v>44233</v>
      </c>
      <c r="H209" s="27">
        <v>45902</v>
      </c>
      <c r="I209" s="27">
        <v>46521.000000000007</v>
      </c>
      <c r="J209" s="36">
        <f t="shared" si="38"/>
        <v>1.3485251187312253E-2</v>
      </c>
      <c r="K209" s="27">
        <f t="shared" si="52"/>
        <v>619.00000000000728</v>
      </c>
      <c r="L209" s="38">
        <f t="shared" si="53"/>
        <v>0.36515698587127166</v>
      </c>
    </row>
    <row r="210" spans="2:12" x14ac:dyDescent="0.25">
      <c r="B210" s="284"/>
      <c r="C210" s="290"/>
      <c r="D210" s="4" t="s">
        <v>48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90"/>
      <c r="D211" s="4" t="s">
        <v>49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90"/>
      <c r="D212" s="4" t="s">
        <v>50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90"/>
      <c r="D213" s="4" t="s">
        <v>51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90"/>
      <c r="D214" s="4" t="s">
        <v>52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90"/>
      <c r="D215" s="4" t="s">
        <v>53</v>
      </c>
      <c r="E215" s="29">
        <v>2132</v>
      </c>
      <c r="F215" s="29">
        <v>2908</v>
      </c>
      <c r="G215" s="29">
        <v>4497</v>
      </c>
      <c r="H215" s="29">
        <v>4790.0000000000009</v>
      </c>
      <c r="I215" s="29">
        <v>4797</v>
      </c>
      <c r="J215" s="76">
        <f t="shared" si="38"/>
        <v>1.4613778705634406E-3</v>
      </c>
      <c r="K215" s="29">
        <f t="shared" si="54"/>
        <v>6.9999999999990905</v>
      </c>
      <c r="L215" s="77">
        <f t="shared" si="53"/>
        <v>3.7653061224489796E-2</v>
      </c>
    </row>
    <row r="216" spans="2:12" x14ac:dyDescent="0.25">
      <c r="B216" s="284"/>
      <c r="C216" s="290"/>
      <c r="D216" s="4" t="s">
        <v>54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90"/>
      <c r="D217" s="4" t="s">
        <v>55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1"/>
      <c r="D218" s="32" t="s">
        <v>56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3">
        <f t="shared" si="38"/>
        <v>7.8125E-3</v>
      </c>
      <c r="K218" s="73">
        <f t="shared" si="54"/>
        <v>24</v>
      </c>
      <c r="L218" s="57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E6260-B2B4-45E9-B842-3C061414CF5C}">
  <sheetPr>
    <tabColor rgb="FFF29140"/>
    <pageSetUpPr fitToPage="1"/>
  </sheetPr>
  <dimension ref="A1:P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103</v>
      </c>
      <c r="B25" s="165" t="s">
        <v>103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2C6B4-B689-4736-B01C-D11457E24435}">
  <sheetPr>
    <tabColor theme="3" tint="0.39997558519241921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E2911-4250-4D65-A7E7-6A05945491EE}">
  <sheetPr>
    <tabColor theme="4" tint="0.79998168889431442"/>
  </sheetPr>
  <dimension ref="A1:O290"/>
  <sheetViews>
    <sheetView showGridLines="0" topLeftCell="F1" zoomScaleNormal="100" workbookViewId="0">
      <selection activeCell="M281" sqref="M281:N28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237</v>
      </c>
      <c r="E1" t="s">
        <v>237</v>
      </c>
      <c r="G1" t="s">
        <v>237</v>
      </c>
    </row>
    <row r="4" spans="1:15" ht="48.75" customHeight="1" thickBot="1" x14ac:dyDescent="0.3">
      <c r="B4" s="283" t="s">
        <v>300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18" si="2">IFERROR(M9-K9,"-")</f>
        <v>0.47895199227336516</v>
      </c>
    </row>
    <row r="10" spans="1:15" x14ac:dyDescent="0.25">
      <c r="A10" s="1" t="s">
        <v>75</v>
      </c>
      <c r="B10" s="119" t="s">
        <v>76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77</v>
      </c>
      <c r="B11" s="119" t="s">
        <v>78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79</v>
      </c>
      <c r="B12" s="119" t="s">
        <v>80</v>
      </c>
      <c r="C12" s="189" t="s">
        <v>237</v>
      </c>
      <c r="D12" s="190" t="s">
        <v>237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81</v>
      </c>
      <c r="B13" s="119" t="s">
        <v>82</v>
      </c>
      <c r="C13" s="189" t="s">
        <v>237</v>
      </c>
      <c r="D13" s="190" t="s">
        <v>237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83</v>
      </c>
      <c r="B14" s="119" t="s">
        <v>84</v>
      </c>
      <c r="C14" s="189" t="s">
        <v>237</v>
      </c>
      <c r="D14" s="190" t="s">
        <v>237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>
        <v>5.7150620638547522</v>
      </c>
      <c r="N14" s="190">
        <f t="shared" si="2"/>
        <v>0.82393780349972268</v>
      </c>
    </row>
    <row r="15" spans="1:15" x14ac:dyDescent="0.25">
      <c r="A15" s="1" t="s">
        <v>85</v>
      </c>
      <c r="B15" s="119" t="s">
        <v>86</v>
      </c>
      <c r="C15" s="189" t="s">
        <v>237</v>
      </c>
      <c r="D15" s="190" t="s">
        <v>237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5.7056444673894342</v>
      </c>
      <c r="J15" s="190">
        <f t="shared" si="0"/>
        <v>9.9473794410615213E-2</v>
      </c>
      <c r="K15" s="189">
        <v>5.9049370994540711</v>
      </c>
      <c r="L15" s="190">
        <f t="shared" si="1"/>
        <v>0.19929263206463688</v>
      </c>
      <c r="M15" s="189">
        <v>6.1261570106273568</v>
      </c>
      <c r="N15" s="190">
        <f t="shared" si="2"/>
        <v>0.22121991117328577</v>
      </c>
    </row>
    <row r="16" spans="1:15" x14ac:dyDescent="0.25">
      <c r="A16" s="1" t="s">
        <v>87</v>
      </c>
      <c r="B16" s="119" t="s">
        <v>88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>
        <v>6.431723969763472</v>
      </c>
      <c r="N16" s="190">
        <f t="shared" si="2"/>
        <v>-0.28256744740219641</v>
      </c>
    </row>
    <row r="17" spans="1:15" x14ac:dyDescent="0.25">
      <c r="A17" s="1" t="s">
        <v>89</v>
      </c>
      <c r="B17" s="119" t="s">
        <v>90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/>
      <c r="N17" s="190"/>
    </row>
    <row r="18" spans="1:15" x14ac:dyDescent="0.25">
      <c r="A18" s="1" t="s">
        <v>91</v>
      </c>
      <c r="B18" s="119" t="s">
        <v>92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>
        <f t="shared" si="0"/>
        <v>-0.57170280766808546</v>
      </c>
      <c r="K18" s="189">
        <v>5.9375076235007116</v>
      </c>
      <c r="L18" s="190">
        <f t="shared" si="1"/>
        <v>-3.0721701711229343E-3</v>
      </c>
      <c r="M18" s="189"/>
      <c r="N18" s="190"/>
    </row>
    <row r="19" spans="1:15" x14ac:dyDescent="0.25">
      <c r="A19" s="1" t="s">
        <v>93</v>
      </c>
      <c r="B19" s="119" t="s">
        <v>94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/>
      <c r="N19" s="190"/>
    </row>
    <row r="20" spans="1:15" x14ac:dyDescent="0.25">
      <c r="A20" s="1" t="s">
        <v>95</v>
      </c>
      <c r="B20" s="119" t="s">
        <v>96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/>
      <c r="N20" s="190"/>
    </row>
    <row r="21" spans="1:15" ht="15.75" x14ac:dyDescent="0.25">
      <c r="A21" s="1" t="s">
        <v>0</v>
      </c>
      <c r="B21" s="122" t="s">
        <v>33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5.7549280737556785</v>
      </c>
      <c r="J21" s="192">
        <f t="shared" si="0"/>
        <v>-0.5444076600411929</v>
      </c>
      <c r="K21" s="191">
        <v>5.8718126768338967</v>
      </c>
      <c r="L21" s="192">
        <f t="shared" si="1"/>
        <v>0.11688460307821824</v>
      </c>
      <c r="M21" s="191">
        <v>5.8826064215957974</v>
      </c>
      <c r="N21" s="192">
        <v>-0.15063935654311944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301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4.6670880741677205</v>
      </c>
      <c r="D31" s="190">
        <v>0.21040791222440092</v>
      </c>
      <c r="E31" s="189">
        <v>5.6070175438596488</v>
      </c>
      <c r="F31" s="190">
        <f t="shared" ref="F31:J43" si="3">IFERROR(E31-C31,"-")</f>
        <v>0.93992946969192825</v>
      </c>
      <c r="G31" s="189">
        <v>5.190523690773067</v>
      </c>
      <c r="H31" s="190">
        <f t="shared" si="3"/>
        <v>-0.41649385308658182</v>
      </c>
      <c r="I31" s="189">
        <v>4.5303193397918911</v>
      </c>
      <c r="J31" s="190">
        <f t="shared" si="3"/>
        <v>-0.66020435098117591</v>
      </c>
      <c r="K31" s="189">
        <v>4.3015362629510543</v>
      </c>
      <c r="L31" s="190">
        <f t="shared" ref="L31:N43" si="4">IFERROR(K31-I31,"-")</f>
        <v>-0.22878307684083676</v>
      </c>
      <c r="M31" s="189">
        <v>4.4570624120131397</v>
      </c>
      <c r="N31" s="190">
        <f t="shared" si="4"/>
        <v>0.15552614906208539</v>
      </c>
    </row>
    <row r="32" spans="1:15" x14ac:dyDescent="0.25">
      <c r="B32" s="119" t="s">
        <v>76</v>
      </c>
      <c r="C32" s="189">
        <v>3.0909090909090908</v>
      </c>
      <c r="D32" s="190">
        <v>-0.33984208279982919</v>
      </c>
      <c r="E32" s="189">
        <v>2.6389937106918238</v>
      </c>
      <c r="F32" s="190">
        <f t="shared" si="3"/>
        <v>-0.45191538021726707</v>
      </c>
      <c r="G32" s="189">
        <v>3.356354720065386</v>
      </c>
      <c r="H32" s="190">
        <f t="shared" si="3"/>
        <v>0.71736100937356229</v>
      </c>
      <c r="I32" s="189">
        <v>3.19493006993007</v>
      </c>
      <c r="J32" s="190">
        <f t="shared" si="3"/>
        <v>-0.16142465013531604</v>
      </c>
      <c r="K32" s="189">
        <v>3.8014281790716837</v>
      </c>
      <c r="L32" s="190">
        <f t="shared" si="4"/>
        <v>0.60649810914161373</v>
      </c>
      <c r="M32" s="189">
        <v>4.082027168234065</v>
      </c>
      <c r="N32" s="190">
        <f t="shared" si="4"/>
        <v>0.28059898916238124</v>
      </c>
    </row>
    <row r="33" spans="2:15" x14ac:dyDescent="0.25">
      <c r="B33" s="119" t="s">
        <v>78</v>
      </c>
      <c r="C33" s="189">
        <v>4.125</v>
      </c>
      <c r="D33" s="190">
        <v>0.6723993288590604</v>
      </c>
      <c r="E33" s="189">
        <v>2.7068155111633372</v>
      </c>
      <c r="F33" s="190">
        <f t="shared" si="3"/>
        <v>-1.4181844888366628</v>
      </c>
      <c r="G33" s="189">
        <v>3.3214643931795385</v>
      </c>
      <c r="H33" s="190">
        <f t="shared" si="3"/>
        <v>0.61464888201620127</v>
      </c>
      <c r="I33" s="189">
        <v>3.9745222929936306</v>
      </c>
      <c r="J33" s="190">
        <f t="shared" si="3"/>
        <v>0.65305789981409212</v>
      </c>
      <c r="K33" s="189">
        <v>4.0634615384615387</v>
      </c>
      <c r="L33" s="190">
        <f t="shared" si="4"/>
        <v>8.8939245467908101E-2</v>
      </c>
      <c r="M33" s="189">
        <v>4.294401544401544</v>
      </c>
      <c r="N33" s="190">
        <f t="shared" si="4"/>
        <v>0.2309400059400053</v>
      </c>
    </row>
    <row r="34" spans="2:15" x14ac:dyDescent="0.25">
      <c r="B34" s="119" t="s">
        <v>80</v>
      </c>
      <c r="C34" s="189" t="s">
        <v>237</v>
      </c>
      <c r="D34" s="190" t="s">
        <v>237</v>
      </c>
      <c r="E34" s="189">
        <v>3.1786809815950918</v>
      </c>
      <c r="F34" s="190" t="str">
        <f>IFERROR(E34-C34,"-")</f>
        <v>-</v>
      </c>
      <c r="G34" s="189">
        <v>3.5522642151855637</v>
      </c>
      <c r="H34" s="190">
        <f>IFERROR(G34-E34,"-")</f>
        <v>0.37358323359047185</v>
      </c>
      <c r="I34" s="189">
        <v>3.982905982905983</v>
      </c>
      <c r="J34" s="190">
        <f>IFERROR(I34-G34,"-")</f>
        <v>0.43064176772041929</v>
      </c>
      <c r="K34" s="189">
        <v>6.1038406827880509</v>
      </c>
      <c r="L34" s="190">
        <f>IFERROR(K34-I34,"-")</f>
        <v>2.120934699882068</v>
      </c>
      <c r="M34" s="189">
        <v>3.906801007556675</v>
      </c>
      <c r="N34" s="190">
        <f t="shared" si="4"/>
        <v>-2.1970396752313759</v>
      </c>
    </row>
    <row r="35" spans="2:15" x14ac:dyDescent="0.25">
      <c r="B35" s="119" t="s">
        <v>82</v>
      </c>
      <c r="C35" s="189" t="s">
        <v>237</v>
      </c>
      <c r="D35" s="190" t="s">
        <v>237</v>
      </c>
      <c r="E35" s="189">
        <v>3.0007710100231302</v>
      </c>
      <c r="F35" s="190" t="str">
        <f t="shared" si="3"/>
        <v>-</v>
      </c>
      <c r="G35" s="189">
        <v>3.2111142139067299</v>
      </c>
      <c r="H35" s="190">
        <f t="shared" si="3"/>
        <v>0.21034320388359973</v>
      </c>
      <c r="I35" s="189">
        <v>3.585343228200371</v>
      </c>
      <c r="J35" s="190">
        <f t="shared" si="3"/>
        <v>0.37422901429364108</v>
      </c>
      <c r="K35" s="189">
        <v>4.1656030965582174</v>
      </c>
      <c r="L35" s="190">
        <f t="shared" si="4"/>
        <v>0.58025986835784638</v>
      </c>
      <c r="M35" s="189">
        <v>3.4609045611345342</v>
      </c>
      <c r="N35" s="190">
        <f t="shared" si="4"/>
        <v>-0.70469853542368321</v>
      </c>
    </row>
    <row r="36" spans="2:15" x14ac:dyDescent="0.25">
      <c r="B36" s="119" t="s">
        <v>84</v>
      </c>
      <c r="C36" s="189" t="s">
        <v>237</v>
      </c>
      <c r="D36" s="190" t="s">
        <v>237</v>
      </c>
      <c r="E36" s="189">
        <v>1.8985074626865672</v>
      </c>
      <c r="F36" s="190" t="str">
        <f t="shared" si="3"/>
        <v>-</v>
      </c>
      <c r="G36" s="189">
        <v>2.7494692144373674</v>
      </c>
      <c r="H36" s="190">
        <f t="shared" si="3"/>
        <v>0.85096175175080013</v>
      </c>
      <c r="I36" s="189">
        <v>2.8345461052129308</v>
      </c>
      <c r="J36" s="190">
        <f t="shared" si="3"/>
        <v>8.5076890775563463E-2</v>
      </c>
      <c r="K36" s="189">
        <v>4.0688060538116595</v>
      </c>
      <c r="L36" s="190">
        <f t="shared" si="4"/>
        <v>1.2342599485987287</v>
      </c>
      <c r="M36" s="189">
        <v>4.0372522214627482</v>
      </c>
      <c r="N36" s="190">
        <f t="shared" si="4"/>
        <v>-3.1553832348911293E-2</v>
      </c>
    </row>
    <row r="37" spans="2:15" x14ac:dyDescent="0.25">
      <c r="B37" s="119" t="s">
        <v>86</v>
      </c>
      <c r="C37" s="189" t="s">
        <v>237</v>
      </c>
      <c r="D37" s="190" t="s">
        <v>237</v>
      </c>
      <c r="E37" s="189">
        <v>2.3212735166425471</v>
      </c>
      <c r="F37" s="190" t="str">
        <f t="shared" si="3"/>
        <v>-</v>
      </c>
      <c r="G37" s="189">
        <v>3.3948813244361853</v>
      </c>
      <c r="H37" s="190">
        <f t="shared" si="3"/>
        <v>1.0736078077936382</v>
      </c>
      <c r="I37" s="189">
        <v>3.7118304688803603</v>
      </c>
      <c r="J37" s="190">
        <f t="shared" si="3"/>
        <v>0.31694914444417499</v>
      </c>
      <c r="K37" s="189">
        <v>4.9375448671931084</v>
      </c>
      <c r="L37" s="190">
        <f t="shared" si="4"/>
        <v>1.2257143983127481</v>
      </c>
      <c r="M37" s="189">
        <v>4.6951162427835857</v>
      </c>
      <c r="N37" s="190">
        <f t="shared" si="4"/>
        <v>-0.24242862440952262</v>
      </c>
    </row>
    <row r="38" spans="2:15" x14ac:dyDescent="0.25">
      <c r="B38" s="119" t="s">
        <v>88</v>
      </c>
      <c r="C38" s="189">
        <v>3.3576394777005256</v>
      </c>
      <c r="D38" s="190">
        <v>-1.0868577511197439</v>
      </c>
      <c r="E38" s="189">
        <v>3.4103554868624419</v>
      </c>
      <c r="F38" s="190">
        <f t="shared" si="3"/>
        <v>5.2716009161916322E-2</v>
      </c>
      <c r="G38" s="189">
        <v>5.1111111111111107</v>
      </c>
      <c r="H38" s="190">
        <f t="shared" si="3"/>
        <v>1.7007556242486688</v>
      </c>
      <c r="I38" s="189">
        <v>5.7862292718096615</v>
      </c>
      <c r="J38" s="190">
        <f t="shared" si="3"/>
        <v>0.6751181606985508</v>
      </c>
      <c r="K38" s="189">
        <v>4.0212790039615163</v>
      </c>
      <c r="L38" s="190">
        <f t="shared" si="4"/>
        <v>-1.7649502678481452</v>
      </c>
      <c r="M38" s="189">
        <v>5.3672446208481306</v>
      </c>
      <c r="N38" s="190">
        <f t="shared" si="4"/>
        <v>1.3459656168866143</v>
      </c>
    </row>
    <row r="39" spans="2:15" x14ac:dyDescent="0.25">
      <c r="B39" s="119" t="s">
        <v>90</v>
      </c>
      <c r="C39" s="189">
        <v>2.9156934306569342</v>
      </c>
      <c r="D39" s="190">
        <v>-0.68167016019906468</v>
      </c>
      <c r="E39" s="189">
        <v>3.8592896174863389</v>
      </c>
      <c r="F39" s="190">
        <f t="shared" si="3"/>
        <v>0.94359618682940472</v>
      </c>
      <c r="G39" s="189">
        <v>5.4221146085552867</v>
      </c>
      <c r="H39" s="190">
        <f t="shared" si="3"/>
        <v>1.5628249910689478</v>
      </c>
      <c r="I39" s="189">
        <v>3.1962110960757779</v>
      </c>
      <c r="J39" s="190">
        <f t="shared" si="3"/>
        <v>-2.2259035124795088</v>
      </c>
      <c r="K39" s="189">
        <v>3.7254203476774008</v>
      </c>
      <c r="L39" s="190">
        <f t="shared" si="4"/>
        <v>0.52920925160162291</v>
      </c>
      <c r="M39" s="189"/>
      <c r="N39" s="190"/>
    </row>
    <row r="40" spans="2:15" x14ac:dyDescent="0.25">
      <c r="B40" s="119" t="s">
        <v>92</v>
      </c>
      <c r="C40" s="189">
        <v>2.8420068557182923</v>
      </c>
      <c r="D40" s="190">
        <v>-0.45652133089653679</v>
      </c>
      <c r="E40" s="189">
        <v>3.2298095863427445</v>
      </c>
      <c r="F40" s="190">
        <f t="shared" si="3"/>
        <v>0.38780273062445225</v>
      </c>
      <c r="G40" s="189">
        <v>4.0484003281378182</v>
      </c>
      <c r="H40" s="190">
        <f t="shared" si="3"/>
        <v>0.81859074179507374</v>
      </c>
      <c r="I40" s="189">
        <v>4.9653250773993811</v>
      </c>
      <c r="J40" s="190">
        <f t="shared" si="3"/>
        <v>0.91692474926156287</v>
      </c>
      <c r="K40" s="189">
        <v>3.7469455373783394</v>
      </c>
      <c r="L40" s="190">
        <f t="shared" si="4"/>
        <v>-1.2183795400210418</v>
      </c>
      <c r="M40" s="189"/>
      <c r="N40" s="190"/>
    </row>
    <row r="41" spans="2:15" x14ac:dyDescent="0.25">
      <c r="B41" s="119" t="s">
        <v>94</v>
      </c>
      <c r="C41" s="189">
        <v>3.1256072172102707</v>
      </c>
      <c r="D41" s="190">
        <v>-0.71165806926060071</v>
      </c>
      <c r="E41" s="189">
        <v>3.1038039974210188</v>
      </c>
      <c r="F41" s="190">
        <f t="shared" si="3"/>
        <v>-2.1803219789251926E-2</v>
      </c>
      <c r="G41" s="189">
        <v>4.5678866587957501</v>
      </c>
      <c r="H41" s="190">
        <f t="shared" si="3"/>
        <v>1.4640826613747313</v>
      </c>
      <c r="I41" s="189">
        <v>3.7732156561780505</v>
      </c>
      <c r="J41" s="190">
        <f t="shared" si="3"/>
        <v>-0.79467100261769952</v>
      </c>
      <c r="K41" s="189">
        <v>4.0761339092872566</v>
      </c>
      <c r="L41" s="190">
        <f t="shared" si="4"/>
        <v>0.30291825310920606</v>
      </c>
      <c r="M41" s="189"/>
      <c r="N41" s="190"/>
    </row>
    <row r="42" spans="2:15" x14ac:dyDescent="0.25">
      <c r="B42" s="119" t="s">
        <v>96</v>
      </c>
      <c r="C42" s="189">
        <v>13.531013615733738</v>
      </c>
      <c r="D42" s="190">
        <v>9.1248439499239691</v>
      </c>
      <c r="E42" s="189">
        <v>4.0667433831990794</v>
      </c>
      <c r="F42" s="190">
        <f t="shared" si="3"/>
        <v>-9.464270232534659</v>
      </c>
      <c r="G42" s="189">
        <v>5.2474344355758271</v>
      </c>
      <c r="H42" s="190">
        <f t="shared" si="3"/>
        <v>1.1806910523767478</v>
      </c>
      <c r="I42" s="189">
        <v>4.1252729257641922</v>
      </c>
      <c r="J42" s="190">
        <f t="shared" si="3"/>
        <v>-1.1221615098116349</v>
      </c>
      <c r="K42" s="189">
        <v>4.0338561115260143</v>
      </c>
      <c r="L42" s="190">
        <f t="shared" si="4"/>
        <v>-9.1416814238177935E-2</v>
      </c>
      <c r="M42" s="189"/>
      <c r="N42" s="190"/>
    </row>
    <row r="43" spans="2:15" ht="15.75" x14ac:dyDescent="0.25">
      <c r="B43" s="122" t="s">
        <v>33</v>
      </c>
      <c r="C43" s="191">
        <v>3.489638693198204</v>
      </c>
      <c r="D43" s="192">
        <v>-0.29136073406411001</v>
      </c>
      <c r="E43" s="191">
        <v>3.1831553342708374</v>
      </c>
      <c r="F43" s="192">
        <f t="shared" si="3"/>
        <v>-0.30648335892736656</v>
      </c>
      <c r="G43" s="191">
        <v>3.6835830115830115</v>
      </c>
      <c r="H43" s="192">
        <f t="shared" si="3"/>
        <v>0.50042767731217408</v>
      </c>
      <c r="I43" s="191">
        <v>3.6854550862581799</v>
      </c>
      <c r="J43" s="192">
        <f t="shared" si="3"/>
        <v>1.872074675168367E-3</v>
      </c>
      <c r="K43" s="191">
        <v>4.1809923016701465</v>
      </c>
      <c r="L43" s="192">
        <f t="shared" si="4"/>
        <v>0.4955372154119666</v>
      </c>
      <c r="M43" s="191">
        <v>4.3280097471022128</v>
      </c>
      <c r="N43" s="192">
        <v>-3.2474395593435901E-3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5.4175615919140876</v>
      </c>
      <c r="D53" s="190">
        <v>-3.5453835855898674E-2</v>
      </c>
      <c r="E53" s="189">
        <v>6.875</v>
      </c>
      <c r="F53" s="190">
        <f t="shared" ref="F53:J65" si="5">IFERROR(E53-C53,"-")</f>
        <v>1.4574384080859124</v>
      </c>
      <c r="G53" s="189">
        <v>5.7173366834170851</v>
      </c>
      <c r="H53" s="190">
        <f t="shared" si="5"/>
        <v>-1.1576633165829149</v>
      </c>
      <c r="I53" s="189">
        <v>6.9343065693430654</v>
      </c>
      <c r="J53" s="190">
        <f t="shared" si="5"/>
        <v>1.2169698859259803</v>
      </c>
      <c r="K53" s="189">
        <v>5.8929313929313931</v>
      </c>
      <c r="L53" s="190">
        <f t="shared" ref="L53:N65" si="6">IFERROR(K53-I53,"-")</f>
        <v>-1.0413751764116723</v>
      </c>
      <c r="M53" s="189">
        <v>5.0063805104408354</v>
      </c>
      <c r="N53" s="190">
        <f t="shared" si="6"/>
        <v>-0.88655088249055769</v>
      </c>
    </row>
    <row r="54" spans="1:15" x14ac:dyDescent="0.25">
      <c r="A54" s="1">
        <v>2</v>
      </c>
      <c r="B54" s="119" t="s">
        <v>76</v>
      </c>
      <c r="C54" s="189">
        <v>3.8131021194605008</v>
      </c>
      <c r="D54" s="190">
        <v>-7.7220461184660305E-2</v>
      </c>
      <c r="E54" s="189">
        <v>6.2777777777777777</v>
      </c>
      <c r="F54" s="190">
        <f t="shared" si="5"/>
        <v>2.4646756583172769</v>
      </c>
      <c r="G54" s="189">
        <v>4.3866213151927438</v>
      </c>
      <c r="H54" s="190">
        <f t="shared" si="5"/>
        <v>-1.8911564625850339</v>
      </c>
      <c r="I54" s="189">
        <v>4.2623456790123457</v>
      </c>
      <c r="J54" s="190">
        <f t="shared" si="5"/>
        <v>-0.12427563618039805</v>
      </c>
      <c r="K54" s="189">
        <v>4.3759946949602124</v>
      </c>
      <c r="L54" s="190">
        <f t="shared" si="6"/>
        <v>0.11364901594786669</v>
      </c>
      <c r="M54" s="189">
        <v>4.4253915910964547</v>
      </c>
      <c r="N54" s="190">
        <f t="shared" si="6"/>
        <v>4.9396896136242319E-2</v>
      </c>
    </row>
    <row r="55" spans="1:15" x14ac:dyDescent="0.25">
      <c r="A55" s="1">
        <v>3</v>
      </c>
      <c r="B55" s="119" t="s">
        <v>78</v>
      </c>
      <c r="C55" s="189">
        <v>5.359154929577465</v>
      </c>
      <c r="D55" s="190">
        <v>0.82192088702427313</v>
      </c>
      <c r="E55" s="189">
        <v>7.24</v>
      </c>
      <c r="F55" s="190">
        <f t="shared" si="5"/>
        <v>1.8808450704225352</v>
      </c>
      <c r="G55" s="189">
        <v>3.9177545691906004</v>
      </c>
      <c r="H55" s="190">
        <f t="shared" si="5"/>
        <v>-3.3222454308093998</v>
      </c>
      <c r="I55" s="189">
        <v>4.0708661417322833</v>
      </c>
      <c r="J55" s="190">
        <f t="shared" si="5"/>
        <v>0.15311157254168295</v>
      </c>
      <c r="K55" s="189">
        <v>4.780533168009919</v>
      </c>
      <c r="L55" s="190">
        <f t="shared" si="6"/>
        <v>0.70966702627763567</v>
      </c>
      <c r="M55" s="189">
        <v>4.3775587566338139</v>
      </c>
      <c r="N55" s="190">
        <f t="shared" si="6"/>
        <v>-0.40297441137610512</v>
      </c>
    </row>
    <row r="56" spans="1:15" x14ac:dyDescent="0.25">
      <c r="A56" s="1">
        <v>4</v>
      </c>
      <c r="B56" s="119" t="s">
        <v>80</v>
      </c>
      <c r="C56" s="189" t="s">
        <v>237</v>
      </c>
      <c r="D56" s="190" t="s">
        <v>237</v>
      </c>
      <c r="E56" s="189">
        <v>19.470588235294116</v>
      </c>
      <c r="F56" s="190" t="str">
        <f>IFERROR(E56-C56,"-")</f>
        <v>-</v>
      </c>
      <c r="G56" s="189">
        <v>4.6966292134831464</v>
      </c>
      <c r="H56" s="190">
        <f>IFERROR(G56-E56,"-")</f>
        <v>-14.77395902181097</v>
      </c>
      <c r="I56" s="189">
        <v>4.6390532544378695</v>
      </c>
      <c r="J56" s="190">
        <f>IFERROR(I56-G56,"-")</f>
        <v>-5.7575959045276903E-2</v>
      </c>
      <c r="K56" s="189">
        <v>6.2548842801322513</v>
      </c>
      <c r="L56" s="190">
        <f>IFERROR(K56-I56,"-")</f>
        <v>1.6158310256943818</v>
      </c>
      <c r="M56" s="189">
        <v>4.3886435331230285</v>
      </c>
      <c r="N56" s="190">
        <f t="shared" si="6"/>
        <v>-1.8662407470092228</v>
      </c>
    </row>
    <row r="57" spans="1:15" x14ac:dyDescent="0.25">
      <c r="A57" s="1">
        <v>5</v>
      </c>
      <c r="B57" s="119" t="s">
        <v>82</v>
      </c>
      <c r="C57" s="189" t="s">
        <v>237</v>
      </c>
      <c r="D57" s="190" t="s">
        <v>237</v>
      </c>
      <c r="E57" s="189">
        <v>2.2325581395348837</v>
      </c>
      <c r="F57" s="190" t="str">
        <f t="shared" si="5"/>
        <v>-</v>
      </c>
      <c r="G57" s="189">
        <v>4.0926966292134832</v>
      </c>
      <c r="H57" s="190">
        <f t="shared" si="5"/>
        <v>1.8601384896785995</v>
      </c>
      <c r="I57" s="189">
        <v>3.8256189451022604</v>
      </c>
      <c r="J57" s="190">
        <f t="shared" si="5"/>
        <v>-0.26707768411122279</v>
      </c>
      <c r="K57" s="189">
        <v>6.3711133400200604</v>
      </c>
      <c r="L57" s="190">
        <f t="shared" si="6"/>
        <v>2.5454943949177999</v>
      </c>
      <c r="M57" s="189">
        <v>4.7421434327155518</v>
      </c>
      <c r="N57" s="190">
        <f t="shared" si="6"/>
        <v>-1.6289699073045085</v>
      </c>
    </row>
    <row r="58" spans="1:15" x14ac:dyDescent="0.25">
      <c r="A58" s="1">
        <v>6</v>
      </c>
      <c r="B58" s="119" t="s">
        <v>84</v>
      </c>
      <c r="C58" s="189" t="s">
        <v>237</v>
      </c>
      <c r="D58" s="190" t="s">
        <v>237</v>
      </c>
      <c r="E58" s="189">
        <v>5.9526066350710902</v>
      </c>
      <c r="F58" s="190" t="str">
        <f t="shared" si="5"/>
        <v>-</v>
      </c>
      <c r="G58" s="189">
        <v>4.3195876288659791</v>
      </c>
      <c r="H58" s="190">
        <f t="shared" si="5"/>
        <v>-1.6330190062051111</v>
      </c>
      <c r="I58" s="189">
        <v>4.8683574879227054</v>
      </c>
      <c r="J58" s="190">
        <f t="shared" si="5"/>
        <v>0.54876985905672626</v>
      </c>
      <c r="K58" s="189">
        <v>5.9084321475625821</v>
      </c>
      <c r="L58" s="190">
        <f t="shared" si="6"/>
        <v>1.0400746596398767</v>
      </c>
      <c r="M58" s="189">
        <v>5.10387323943662</v>
      </c>
      <c r="N58" s="190">
        <f t="shared" si="6"/>
        <v>-0.80455890812596209</v>
      </c>
    </row>
    <row r="59" spans="1:15" x14ac:dyDescent="0.25">
      <c r="A59" s="1">
        <v>7</v>
      </c>
      <c r="B59" s="119" t="s">
        <v>86</v>
      </c>
      <c r="C59" s="189" t="s">
        <v>237</v>
      </c>
      <c r="D59" s="190" t="s">
        <v>237</v>
      </c>
      <c r="E59" s="189">
        <v>3.0642201834862384</v>
      </c>
      <c r="F59" s="190" t="str">
        <f t="shared" si="5"/>
        <v>-</v>
      </c>
      <c r="G59" s="189">
        <v>6.3602875112309079</v>
      </c>
      <c r="H59" s="190">
        <f t="shared" si="5"/>
        <v>3.2960673277446695</v>
      </c>
      <c r="I59" s="189">
        <v>6.7743399339933994</v>
      </c>
      <c r="J59" s="190">
        <f t="shared" si="5"/>
        <v>0.41405242276249155</v>
      </c>
      <c r="K59" s="189">
        <v>6.2042961608775133</v>
      </c>
      <c r="L59" s="190">
        <f t="shared" si="6"/>
        <v>-0.57004377311588605</v>
      </c>
      <c r="M59" s="189">
        <v>6.0305182846619312</v>
      </c>
      <c r="N59" s="190">
        <f t="shared" si="6"/>
        <v>-0.17377787621558216</v>
      </c>
    </row>
    <row r="60" spans="1:15" x14ac:dyDescent="0.25">
      <c r="A60" s="1">
        <v>8</v>
      </c>
      <c r="B60" s="119" t="s">
        <v>88</v>
      </c>
      <c r="C60" s="189">
        <v>2.8794204322200394</v>
      </c>
      <c r="D60" s="190">
        <v>-2.5900631358550776</v>
      </c>
      <c r="E60" s="189">
        <v>5.4540229885057467</v>
      </c>
      <c r="F60" s="190">
        <f t="shared" si="5"/>
        <v>2.5746025562857073</v>
      </c>
      <c r="G60" s="189">
        <v>7.6011342155009451</v>
      </c>
      <c r="H60" s="190">
        <f t="shared" si="5"/>
        <v>2.1471112269951984</v>
      </c>
      <c r="I60" s="189">
        <v>6.1051990251827783</v>
      </c>
      <c r="J60" s="190">
        <f t="shared" si="5"/>
        <v>-1.4959351903181668</v>
      </c>
      <c r="K60" s="189">
        <v>5.8572443181818183</v>
      </c>
      <c r="L60" s="190">
        <f t="shared" si="6"/>
        <v>-0.24795470700096001</v>
      </c>
      <c r="M60" s="189">
        <v>6.2784356926466538</v>
      </c>
      <c r="N60" s="190">
        <f t="shared" si="6"/>
        <v>0.42119137446483546</v>
      </c>
    </row>
    <row r="61" spans="1:15" x14ac:dyDescent="0.25">
      <c r="A61" s="1">
        <v>9</v>
      </c>
      <c r="B61" s="119" t="s">
        <v>90</v>
      </c>
      <c r="C61" s="189">
        <v>3.4508009153318078</v>
      </c>
      <c r="D61" s="190">
        <v>-0.87278582930756876</v>
      </c>
      <c r="E61" s="189">
        <v>6.2024390243902436</v>
      </c>
      <c r="F61" s="190">
        <f t="shared" si="5"/>
        <v>2.7516381090584359</v>
      </c>
      <c r="G61" s="189">
        <v>5.7415036045314105</v>
      </c>
      <c r="H61" s="190">
        <f t="shared" si="5"/>
        <v>-0.46093541985883313</v>
      </c>
      <c r="I61" s="189">
        <v>5.4869009584664541</v>
      </c>
      <c r="J61" s="190">
        <f t="shared" si="5"/>
        <v>-0.25460264606495642</v>
      </c>
      <c r="K61" s="189">
        <v>5.5717141429285357</v>
      </c>
      <c r="L61" s="190">
        <f t="shared" si="6"/>
        <v>8.4813184462081637E-2</v>
      </c>
      <c r="M61" s="189"/>
      <c r="N61" s="190"/>
    </row>
    <row r="62" spans="1:15" x14ac:dyDescent="0.25">
      <c r="A62" s="1">
        <v>10</v>
      </c>
      <c r="B62" s="119" t="s">
        <v>92</v>
      </c>
      <c r="C62" s="189">
        <v>3.4426386233269599</v>
      </c>
      <c r="D62" s="190">
        <v>-0.62511205417981541</v>
      </c>
      <c r="E62" s="189">
        <v>4.4868004223864837</v>
      </c>
      <c r="F62" s="190">
        <f t="shared" si="5"/>
        <v>1.0441617990595238</v>
      </c>
      <c r="G62" s="189">
        <v>4.4811946902654869</v>
      </c>
      <c r="H62" s="190">
        <f t="shared" si="5"/>
        <v>-5.6057321209967981E-3</v>
      </c>
      <c r="I62" s="189">
        <v>5.1779999999999999</v>
      </c>
      <c r="J62" s="190">
        <f t="shared" si="5"/>
        <v>0.69680530973451305</v>
      </c>
      <c r="K62" s="189">
        <v>5.2609383236689506</v>
      </c>
      <c r="L62" s="190">
        <f t="shared" si="6"/>
        <v>8.2938323668950709E-2</v>
      </c>
      <c r="M62" s="189"/>
      <c r="N62" s="190"/>
    </row>
    <row r="63" spans="1:15" x14ac:dyDescent="0.25">
      <c r="A63" s="1">
        <v>11</v>
      </c>
      <c r="B63" s="119" t="s">
        <v>94</v>
      </c>
      <c r="C63" s="189">
        <v>3.7736842105263158</v>
      </c>
      <c r="D63" s="190">
        <v>-0.99538795442213779</v>
      </c>
      <c r="E63" s="189">
        <v>4.4462962962962962</v>
      </c>
      <c r="F63" s="190">
        <f t="shared" si="5"/>
        <v>0.67261208576998044</v>
      </c>
      <c r="G63" s="189">
        <v>5.1796322489391793</v>
      </c>
      <c r="H63" s="190">
        <f t="shared" si="5"/>
        <v>0.73333595264288309</v>
      </c>
      <c r="I63" s="189">
        <v>5.3680851063829786</v>
      </c>
      <c r="J63" s="190">
        <f t="shared" si="5"/>
        <v>0.18845285744379936</v>
      </c>
      <c r="K63" s="189">
        <v>4.7133526850507979</v>
      </c>
      <c r="L63" s="190">
        <f t="shared" si="6"/>
        <v>-0.65473242133218079</v>
      </c>
      <c r="M63" s="189"/>
      <c r="N63" s="190"/>
    </row>
    <row r="64" spans="1:15" x14ac:dyDescent="0.25">
      <c r="A64" s="1">
        <v>12</v>
      </c>
      <c r="B64" s="119" t="s">
        <v>96</v>
      </c>
      <c r="C64" s="189">
        <v>24.523510971786834</v>
      </c>
      <c r="D64" s="190">
        <v>-1.2518682756615291</v>
      </c>
      <c r="E64" s="189">
        <v>4.3074670571010252</v>
      </c>
      <c r="F64" s="190">
        <f t="shared" si="5"/>
        <v>-20.216043914685809</v>
      </c>
      <c r="G64" s="189">
        <v>4.8375499334221042</v>
      </c>
      <c r="H64" s="190">
        <f t="shared" si="5"/>
        <v>0.53008287632107898</v>
      </c>
      <c r="I64" s="189">
        <v>4.6484089723526347</v>
      </c>
      <c r="J64" s="190">
        <f t="shared" si="5"/>
        <v>-0.18914096106946943</v>
      </c>
      <c r="K64" s="189">
        <v>4.6817111459968599</v>
      </c>
      <c r="L64" s="190">
        <f t="shared" si="6"/>
        <v>3.3302173644225164E-2</v>
      </c>
      <c r="M64" s="189"/>
      <c r="N64" s="190"/>
    </row>
    <row r="65" spans="1:15" ht="15.75" x14ac:dyDescent="0.25">
      <c r="B65" s="122" t="s">
        <v>33</v>
      </c>
      <c r="C65" s="191">
        <v>3.9917877859610247</v>
      </c>
      <c r="D65" s="192">
        <v>-0.73079993333722104</v>
      </c>
      <c r="E65" s="191">
        <v>5.1492411467116357</v>
      </c>
      <c r="F65" s="192">
        <f t="shared" si="5"/>
        <v>1.157453360750611</v>
      </c>
      <c r="G65" s="191">
        <v>5.1497178267124042</v>
      </c>
      <c r="H65" s="192">
        <f t="shared" si="5"/>
        <v>4.7668000076850348E-4</v>
      </c>
      <c r="I65" s="191">
        <v>5.4369234853009489</v>
      </c>
      <c r="J65" s="192">
        <f t="shared" si="5"/>
        <v>0.28720565858854474</v>
      </c>
      <c r="K65" s="191">
        <v>5.5614315789473681</v>
      </c>
      <c r="L65" s="192">
        <f t="shared" si="6"/>
        <v>0.12450809364641913</v>
      </c>
      <c r="M65" s="191">
        <v>5.3025100453999894</v>
      </c>
      <c r="N65" s="192">
        <v>-0.50754897758129935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3.1632911392405063</v>
      </c>
      <c r="D75" s="190">
        <v>6.7505698627479571E-2</v>
      </c>
      <c r="E75" s="189">
        <v>5.5889679715302494</v>
      </c>
      <c r="F75" s="190">
        <f t="shared" ref="F75:J77" si="7">IFERROR(E75-C75,"-")</f>
        <v>2.4256768322897431</v>
      </c>
      <c r="G75" s="189">
        <v>4.8436724565756828</v>
      </c>
      <c r="H75" s="190">
        <f t="shared" si="7"/>
        <v>-0.74529551495456658</v>
      </c>
      <c r="I75" s="189">
        <v>3.9419383653416702</v>
      </c>
      <c r="J75" s="190">
        <f t="shared" si="7"/>
        <v>-0.9017340912340126</v>
      </c>
      <c r="K75" s="189">
        <v>3.4681545998911267</v>
      </c>
      <c r="L75" s="190">
        <f t="shared" ref="L75:L77" si="8">IFERROR(K75-I75,"-")</f>
        <v>-0.47378376545054346</v>
      </c>
      <c r="M75" s="189">
        <v>2.13022113022113</v>
      </c>
      <c r="N75" s="190">
        <f t="shared" ref="N75:N84" si="9">IFERROR(M75-K75,"-")</f>
        <v>-1.3379334696699967</v>
      </c>
    </row>
    <row r="76" spans="1:15" x14ac:dyDescent="0.25">
      <c r="A76" s="1">
        <v>2</v>
      </c>
      <c r="B76" s="119" t="s">
        <v>76</v>
      </c>
      <c r="C76" s="189">
        <v>2.2825305535585909</v>
      </c>
      <c r="D76" s="190">
        <v>-0.34267138505207129</v>
      </c>
      <c r="E76" s="189">
        <v>2.5546975546975546</v>
      </c>
      <c r="F76" s="190">
        <f t="shared" si="7"/>
        <v>0.27216700113896364</v>
      </c>
      <c r="G76" s="189">
        <v>2.7757188498402554</v>
      </c>
      <c r="H76" s="190">
        <f t="shared" si="7"/>
        <v>0.22102129514270086</v>
      </c>
      <c r="I76" s="189">
        <v>3.0188391038696536</v>
      </c>
      <c r="J76" s="190">
        <f t="shared" si="7"/>
        <v>0.24312025402939819</v>
      </c>
      <c r="K76" s="189">
        <v>3.3952180028129395</v>
      </c>
      <c r="L76" s="190">
        <f t="shared" si="8"/>
        <v>0.37637889894328591</v>
      </c>
      <c r="M76" s="189">
        <v>3.4878744650499285</v>
      </c>
      <c r="N76" s="190">
        <f t="shared" si="9"/>
        <v>9.2656462236988979E-2</v>
      </c>
    </row>
    <row r="77" spans="1:15" x14ac:dyDescent="0.25">
      <c r="A77" s="1">
        <v>3</v>
      </c>
      <c r="B77" s="119" t="s">
        <v>78</v>
      </c>
      <c r="C77" s="189">
        <v>1.9878048780487805</v>
      </c>
      <c r="D77" s="190">
        <v>-0.49069830666459513</v>
      </c>
      <c r="E77" s="189">
        <v>2.6392367322599881</v>
      </c>
      <c r="F77" s="190">
        <f t="shared" si="7"/>
        <v>0.65143185421120764</v>
      </c>
      <c r="G77" s="189">
        <v>2.949511400651466</v>
      </c>
      <c r="H77" s="190">
        <f t="shared" si="7"/>
        <v>0.31027466839147788</v>
      </c>
      <c r="I77" s="189">
        <v>3.5666666666666669</v>
      </c>
      <c r="J77" s="190">
        <f t="shared" si="7"/>
        <v>0.61715526601520088</v>
      </c>
      <c r="K77" s="189">
        <v>1.5867237687366167</v>
      </c>
      <c r="L77" s="190">
        <f t="shared" si="8"/>
        <v>-1.9799428979300502</v>
      </c>
      <c r="M77" s="189">
        <v>4.1487383798140769</v>
      </c>
      <c r="N77" s="190">
        <f t="shared" si="9"/>
        <v>2.5620146110774602</v>
      </c>
    </row>
    <row r="78" spans="1:15" x14ac:dyDescent="0.25">
      <c r="A78" s="1">
        <v>4</v>
      </c>
      <c r="B78" s="119" t="s">
        <v>80</v>
      </c>
      <c r="C78" s="189" t="s">
        <v>237</v>
      </c>
      <c r="D78" s="190" t="s">
        <v>237</v>
      </c>
      <c r="E78" s="189">
        <v>2.9634809634809636</v>
      </c>
      <c r="F78" s="190" t="str">
        <f>IFERROR(E78-C78,"-")</f>
        <v>-</v>
      </c>
      <c r="G78" s="189">
        <v>3.1860674157303372</v>
      </c>
      <c r="H78" s="190">
        <f>IFERROR(G78-E78,"-")</f>
        <v>0.22258645224937368</v>
      </c>
      <c r="I78" s="189">
        <v>2.2769230769230768</v>
      </c>
      <c r="J78" s="190">
        <f>IFERROR(I78-G78,"-")</f>
        <v>-0.90914433880726042</v>
      </c>
      <c r="K78" s="189">
        <v>3.4308510638297873</v>
      </c>
      <c r="L78" s="190">
        <f>IFERROR(K78-I78,"-")</f>
        <v>1.1539279869067105</v>
      </c>
      <c r="M78" s="189">
        <v>1.9975000000000001</v>
      </c>
      <c r="N78" s="190">
        <f t="shared" si="9"/>
        <v>-1.4333510638297873</v>
      </c>
    </row>
    <row r="79" spans="1:15" x14ac:dyDescent="0.25">
      <c r="A79" s="1">
        <v>5</v>
      </c>
      <c r="B79" s="119" t="s">
        <v>82</v>
      </c>
      <c r="C79" s="189" t="s">
        <v>237</v>
      </c>
      <c r="D79" s="190" t="s">
        <v>237</v>
      </c>
      <c r="E79" s="189">
        <v>3.0271132376395533</v>
      </c>
      <c r="F79" s="190" t="str">
        <f t="shared" ref="F79:J87" si="10">IFERROR(E79-C79,"-")</f>
        <v>-</v>
      </c>
      <c r="G79" s="189">
        <v>2.9923318229348204</v>
      </c>
      <c r="H79" s="190">
        <f t="shared" si="10"/>
        <v>-3.4781414704732949E-2</v>
      </c>
      <c r="I79" s="189">
        <v>2.087248322147651</v>
      </c>
      <c r="J79" s="190">
        <f t="shared" si="10"/>
        <v>-0.90508350078716937</v>
      </c>
      <c r="K79" s="189">
        <v>3.5842696629213484</v>
      </c>
      <c r="L79" s="190">
        <f t="shared" ref="L79:L87" si="11">IFERROR(K79-I79,"-")</f>
        <v>1.4970213407736974</v>
      </c>
      <c r="M79" s="189">
        <v>2.2986111111111112</v>
      </c>
      <c r="N79" s="190">
        <f t="shared" si="9"/>
        <v>-1.2856585518102372</v>
      </c>
    </row>
    <row r="80" spans="1:15" x14ac:dyDescent="0.25">
      <c r="A80" s="1">
        <v>6</v>
      </c>
      <c r="B80" s="119" t="s">
        <v>84</v>
      </c>
      <c r="C80" s="189" t="s">
        <v>237</v>
      </c>
      <c r="D80" s="190" t="s">
        <v>237</v>
      </c>
      <c r="E80" s="189">
        <v>1.4230127848804892</v>
      </c>
      <c r="F80" s="190" t="str">
        <f t="shared" si="10"/>
        <v>-</v>
      </c>
      <c r="G80" s="189">
        <v>2.6085145765849145</v>
      </c>
      <c r="H80" s="190">
        <f t="shared" si="10"/>
        <v>1.1855017917044253</v>
      </c>
      <c r="I80" s="189">
        <v>2.3338784004756952</v>
      </c>
      <c r="J80" s="190">
        <f t="shared" si="10"/>
        <v>-0.27463617610921931</v>
      </c>
      <c r="K80" s="189">
        <v>3.5717337130651479</v>
      </c>
      <c r="L80" s="190">
        <f t="shared" si="11"/>
        <v>1.2378553125894527</v>
      </c>
      <c r="M80" s="189">
        <v>2.5499181669394435</v>
      </c>
      <c r="N80" s="190">
        <f t="shared" si="9"/>
        <v>-1.0218155461257044</v>
      </c>
    </row>
    <row r="81" spans="1:15" x14ac:dyDescent="0.25">
      <c r="A81" s="1">
        <v>7</v>
      </c>
      <c r="B81" s="119" t="s">
        <v>86</v>
      </c>
      <c r="C81" s="189" t="s">
        <v>237</v>
      </c>
      <c r="D81" s="190" t="s">
        <v>237</v>
      </c>
      <c r="E81" s="189">
        <v>2.2800407331975561</v>
      </c>
      <c r="F81" s="190" t="str">
        <f t="shared" si="10"/>
        <v>-</v>
      </c>
      <c r="G81" s="189">
        <v>3.087171359313817</v>
      </c>
      <c r="H81" s="190">
        <f t="shared" si="10"/>
        <v>0.80713062611626096</v>
      </c>
      <c r="I81" s="189">
        <v>2.9354737502614516</v>
      </c>
      <c r="J81" s="190">
        <f t="shared" si="10"/>
        <v>-0.1516976090523654</v>
      </c>
      <c r="K81" s="189">
        <v>3.5454545454545454</v>
      </c>
      <c r="L81" s="190">
        <f t="shared" si="11"/>
        <v>0.60998079519309378</v>
      </c>
      <c r="M81" s="189">
        <v>2.7488496932515338</v>
      </c>
      <c r="N81" s="190">
        <f t="shared" si="9"/>
        <v>-0.79660485220301158</v>
      </c>
    </row>
    <row r="82" spans="1:15" x14ac:dyDescent="0.25">
      <c r="A82" s="1">
        <v>8</v>
      </c>
      <c r="B82" s="119" t="s">
        <v>88</v>
      </c>
      <c r="C82" s="189">
        <v>4.4246575342465757</v>
      </c>
      <c r="D82" s="190">
        <v>0.78055149927759659</v>
      </c>
      <c r="E82" s="189">
        <v>2.8200531208499338</v>
      </c>
      <c r="F82" s="190">
        <f t="shared" si="10"/>
        <v>-1.6046044133966419</v>
      </c>
      <c r="G82" s="189">
        <v>2.5079051383399209</v>
      </c>
      <c r="H82" s="190">
        <f t="shared" si="10"/>
        <v>-0.31214798251001286</v>
      </c>
      <c r="I82" s="189">
        <v>3.2692307692307692</v>
      </c>
      <c r="J82" s="190">
        <f t="shared" si="10"/>
        <v>0.76132563089084826</v>
      </c>
      <c r="K82" s="189">
        <v>3.1623193221465358</v>
      </c>
      <c r="L82" s="190">
        <f t="shared" si="11"/>
        <v>-0.10691144708423339</v>
      </c>
      <c r="M82" s="189">
        <v>2.5051903114186853</v>
      </c>
      <c r="N82" s="190">
        <f t="shared" si="9"/>
        <v>-0.65712901072785046</v>
      </c>
    </row>
    <row r="83" spans="1:15" x14ac:dyDescent="0.25">
      <c r="A83" s="1">
        <v>9</v>
      </c>
      <c r="B83" s="119" t="s">
        <v>90</v>
      </c>
      <c r="C83" s="189">
        <v>1.9727822580645162</v>
      </c>
      <c r="D83" s="190">
        <v>-1.0811850698234651</v>
      </c>
      <c r="E83" s="189">
        <v>2.9478178368121442</v>
      </c>
      <c r="F83" s="190">
        <f t="shared" si="10"/>
        <v>0.97503557874762792</v>
      </c>
      <c r="G83" s="189">
        <v>4.2649253731343286</v>
      </c>
      <c r="H83" s="190">
        <f t="shared" si="10"/>
        <v>1.3171075363221845</v>
      </c>
      <c r="I83" s="189">
        <v>2.7053265781185813</v>
      </c>
      <c r="J83" s="190">
        <f t="shared" si="10"/>
        <v>-1.5595987950157473</v>
      </c>
      <c r="K83" s="189">
        <v>2.989037273270879</v>
      </c>
      <c r="L83" s="190">
        <f t="shared" si="11"/>
        <v>0.28371069515229763</v>
      </c>
      <c r="M83" s="189"/>
      <c r="N83" s="190"/>
    </row>
    <row r="84" spans="1:15" x14ac:dyDescent="0.25">
      <c r="A84" s="1">
        <v>10</v>
      </c>
      <c r="B84" s="119" t="s">
        <v>92</v>
      </c>
      <c r="C84" s="189">
        <v>1.7170993733213966</v>
      </c>
      <c r="D84" s="190">
        <v>-1.0471359207962503</v>
      </c>
      <c r="E84" s="189">
        <v>2.9011595803423522</v>
      </c>
      <c r="F84" s="190">
        <f t="shared" si="10"/>
        <v>1.1840602070209556</v>
      </c>
      <c r="G84" s="189">
        <v>2.8063492063492061</v>
      </c>
      <c r="H84" s="190">
        <f t="shared" si="10"/>
        <v>-9.4810373993146069E-2</v>
      </c>
      <c r="I84" s="189">
        <v>2.1913043478260867</v>
      </c>
      <c r="J84" s="190">
        <f t="shared" si="10"/>
        <v>-0.61504485852311941</v>
      </c>
      <c r="K84" s="189">
        <v>2.7673942701227832</v>
      </c>
      <c r="L84" s="190">
        <f t="shared" si="11"/>
        <v>0.57608992229669642</v>
      </c>
      <c r="M84" s="189"/>
      <c r="N84" s="190"/>
    </row>
    <row r="85" spans="1:15" x14ac:dyDescent="0.25">
      <c r="A85" s="1">
        <v>11</v>
      </c>
      <c r="B85" s="119" t="s">
        <v>94</v>
      </c>
      <c r="C85" s="189">
        <v>1.8716904276985744</v>
      </c>
      <c r="D85" s="190">
        <v>-1.1490864467368365</v>
      </c>
      <c r="E85" s="189">
        <v>2.3867457962413452</v>
      </c>
      <c r="F85" s="190">
        <f t="shared" si="10"/>
        <v>0.51505536854277079</v>
      </c>
      <c r="G85" s="189">
        <v>1.4785714285714286</v>
      </c>
      <c r="H85" s="190">
        <f t="shared" si="10"/>
        <v>-0.90817436766991655</v>
      </c>
      <c r="I85" s="189">
        <v>2.8733493397358942</v>
      </c>
      <c r="J85" s="190">
        <f t="shared" si="10"/>
        <v>1.3947779111644656</v>
      </c>
      <c r="K85" s="189">
        <v>3.6986242476354256</v>
      </c>
      <c r="L85" s="190">
        <f t="shared" si="11"/>
        <v>0.8252749078995314</v>
      </c>
      <c r="M85" s="189"/>
      <c r="N85" s="190"/>
    </row>
    <row r="86" spans="1:15" x14ac:dyDescent="0.25">
      <c r="A86" s="1">
        <v>12</v>
      </c>
      <c r="B86" s="119" t="s">
        <v>96</v>
      </c>
      <c r="C86" s="189">
        <v>3.2777777777777777</v>
      </c>
      <c r="D86" s="190">
        <v>-1.5222147641750148</v>
      </c>
      <c r="E86" s="189">
        <v>3.182795698924731</v>
      </c>
      <c r="F86" s="190">
        <f t="shared" si="10"/>
        <v>-9.4982078853046659E-2</v>
      </c>
      <c r="G86" s="189">
        <v>7.6904761904761907</v>
      </c>
      <c r="H86" s="190">
        <f t="shared" si="10"/>
        <v>4.5076804915514597</v>
      </c>
      <c r="I86" s="189">
        <v>3.5512306811677159</v>
      </c>
      <c r="J86" s="190">
        <f t="shared" si="10"/>
        <v>-4.1392455093084752</v>
      </c>
      <c r="K86" s="189">
        <v>2.910142954390742</v>
      </c>
      <c r="L86" s="190">
        <f t="shared" si="11"/>
        <v>-0.6410877267769739</v>
      </c>
      <c r="M86" s="189"/>
      <c r="N86" s="190"/>
    </row>
    <row r="87" spans="1:15" ht="15.75" x14ac:dyDescent="0.25">
      <c r="B87" s="122" t="s">
        <v>33</v>
      </c>
      <c r="C87" s="191">
        <v>2.6268756998880178</v>
      </c>
      <c r="D87" s="192">
        <v>-0.36152092458455609</v>
      </c>
      <c r="E87" s="191">
        <v>2.7506839152408773</v>
      </c>
      <c r="F87" s="192">
        <f t="shared" si="10"/>
        <v>0.12380821535285946</v>
      </c>
      <c r="G87" s="191">
        <v>3.1158625417773589</v>
      </c>
      <c r="H87" s="192">
        <f t="shared" si="10"/>
        <v>0.36517862653648159</v>
      </c>
      <c r="I87" s="191">
        <v>2.8606518953717304</v>
      </c>
      <c r="J87" s="192">
        <f t="shared" si="10"/>
        <v>-0.25521064640562852</v>
      </c>
      <c r="K87" s="191">
        <v>3.3081571801288536</v>
      </c>
      <c r="L87" s="192">
        <f t="shared" si="11"/>
        <v>0.44750528475712326</v>
      </c>
      <c r="M87" s="191">
        <v>2.6614011601963408</v>
      </c>
      <c r="N87" s="192">
        <v>-0.75764756549891077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7.070564516129032</v>
      </c>
      <c r="D97" s="190">
        <v>0.14897984860536706</v>
      </c>
      <c r="E97" s="189">
        <v>15.497607655502392</v>
      </c>
      <c r="F97" s="190">
        <f t="shared" ref="F97:J99" si="12">IFERROR(E97-C97,"-")</f>
        <v>8.4270431393733602</v>
      </c>
      <c r="G97" s="189">
        <v>7.6403497655556967</v>
      </c>
      <c r="H97" s="190">
        <f t="shared" si="12"/>
        <v>-7.8572578899466956</v>
      </c>
      <c r="I97" s="189">
        <v>7.0922823218997362</v>
      </c>
      <c r="J97" s="190">
        <f t="shared" si="12"/>
        <v>-0.5480674436559605</v>
      </c>
      <c r="K97" s="189">
        <v>5.9385830394111334</v>
      </c>
      <c r="L97" s="190">
        <f t="shared" ref="L97:L99" si="13">IFERROR(K97-I97,"-")</f>
        <v>-1.1536992824886028</v>
      </c>
      <c r="M97" s="189">
        <v>6.4096547365094416</v>
      </c>
      <c r="N97" s="190">
        <f t="shared" ref="N97:N106" si="14">IFERROR(M97-K97,"-")</f>
        <v>0.47107169709830821</v>
      </c>
    </row>
    <row r="98" spans="2:14" x14ac:dyDescent="0.25">
      <c r="B98" s="119" t="s">
        <v>76</v>
      </c>
      <c r="C98" s="189">
        <v>6.3081854607899253</v>
      </c>
      <c r="D98" s="190">
        <v>-0.54162399897245983</v>
      </c>
      <c r="E98" s="189">
        <v>14.284584980237154</v>
      </c>
      <c r="F98" s="190">
        <f t="shared" si="12"/>
        <v>7.976399519447229</v>
      </c>
      <c r="G98" s="189">
        <v>6.0732075471698117</v>
      </c>
      <c r="H98" s="190">
        <f t="shared" si="12"/>
        <v>-8.2113774330673426</v>
      </c>
      <c r="I98" s="189">
        <v>6.7924973604123968</v>
      </c>
      <c r="J98" s="190">
        <f t="shared" si="12"/>
        <v>0.71928981324258512</v>
      </c>
      <c r="K98" s="189">
        <v>6.3467687566214002</v>
      </c>
      <c r="L98" s="190">
        <f t="shared" si="13"/>
        <v>-0.44572860379099666</v>
      </c>
      <c r="M98" s="189">
        <v>6.0686196695288261</v>
      </c>
      <c r="N98" s="190">
        <f t="shared" si="14"/>
        <v>-0.27814908709257402</v>
      </c>
    </row>
    <row r="99" spans="2:14" x14ac:dyDescent="0.25">
      <c r="B99" s="119" t="s">
        <v>78</v>
      </c>
      <c r="C99" s="189">
        <v>8.1750956226094349</v>
      </c>
      <c r="D99" s="190">
        <v>1.3758729820166984</v>
      </c>
      <c r="E99" s="189">
        <v>11.319099378881987</v>
      </c>
      <c r="F99" s="190">
        <f t="shared" si="12"/>
        <v>3.1440037562725518</v>
      </c>
      <c r="G99" s="189">
        <v>6.981690777576854</v>
      </c>
      <c r="H99" s="190">
        <f t="shared" si="12"/>
        <v>-4.3374086013051327</v>
      </c>
      <c r="I99" s="189">
        <v>6.8135747785304845</v>
      </c>
      <c r="J99" s="190">
        <f t="shared" si="12"/>
        <v>-0.16811599904636942</v>
      </c>
      <c r="K99" s="189">
        <v>6.5588778949657494</v>
      </c>
      <c r="L99" s="190">
        <f t="shared" si="13"/>
        <v>-0.25469688356473519</v>
      </c>
      <c r="M99" s="189">
        <v>6.2842942345924451</v>
      </c>
      <c r="N99" s="190">
        <f t="shared" si="14"/>
        <v>-0.27458366037330428</v>
      </c>
    </row>
    <row r="100" spans="2:14" x14ac:dyDescent="0.25">
      <c r="B100" s="119" t="s">
        <v>80</v>
      </c>
      <c r="C100" s="189" t="s">
        <v>237</v>
      </c>
      <c r="D100" s="190" t="s">
        <v>237</v>
      </c>
      <c r="E100" s="189">
        <v>9.3806451612903228</v>
      </c>
      <c r="F100" s="190" t="str">
        <f>IFERROR(E100-C100,"-")</f>
        <v>-</v>
      </c>
      <c r="G100" s="189">
        <v>6.4633811113292756</v>
      </c>
      <c r="H100" s="190">
        <f>IFERROR(G100-E100,"-")</f>
        <v>-2.9172640499610472</v>
      </c>
      <c r="I100" s="189">
        <v>6.1544701264718711</v>
      </c>
      <c r="J100" s="190">
        <f>IFERROR(I100-G100,"-")</f>
        <v>-0.30891098485740454</v>
      </c>
      <c r="K100" s="189">
        <v>7.0737269166200338</v>
      </c>
      <c r="L100" s="190">
        <f>IFERROR(K100-I100,"-")</f>
        <v>0.91925679014816275</v>
      </c>
      <c r="M100" s="189">
        <v>5.8513372956909357</v>
      </c>
      <c r="N100" s="190">
        <f t="shared" si="14"/>
        <v>-1.2223896209290981</v>
      </c>
    </row>
    <row r="101" spans="2:14" x14ac:dyDescent="0.25">
      <c r="B101" s="119" t="s">
        <v>82</v>
      </c>
      <c r="C101" s="189" t="s">
        <v>237</v>
      </c>
      <c r="D101" s="190" t="s">
        <v>237</v>
      </c>
      <c r="E101" s="189">
        <v>15.720138488170802</v>
      </c>
      <c r="F101" s="190" t="str">
        <f t="shared" ref="F101:J109" si="15">IFERROR(E101-C101,"-")</f>
        <v>-</v>
      </c>
      <c r="G101" s="189">
        <v>6.2547490941034365</v>
      </c>
      <c r="H101" s="190">
        <f t="shared" si="15"/>
        <v>-9.4653893940673655</v>
      </c>
      <c r="I101" s="189">
        <v>5.7564894932014834</v>
      </c>
      <c r="J101" s="190">
        <f t="shared" si="15"/>
        <v>-0.49825960090195309</v>
      </c>
      <c r="K101" s="189">
        <v>6.6859458608750391</v>
      </c>
      <c r="L101" s="190">
        <f t="shared" ref="L101:L109" si="16">IFERROR(K101-I101,"-")</f>
        <v>0.92945636767355566</v>
      </c>
      <c r="M101" s="189">
        <v>6.0168120111480716</v>
      </c>
      <c r="N101" s="190">
        <f t="shared" si="14"/>
        <v>-0.66913384972696743</v>
      </c>
    </row>
    <row r="102" spans="2:14" x14ac:dyDescent="0.25">
      <c r="B102" s="119" t="s">
        <v>84</v>
      </c>
      <c r="C102" s="189" t="s">
        <v>237</v>
      </c>
      <c r="D102" s="190" t="s">
        <v>237</v>
      </c>
      <c r="E102" s="189">
        <v>7.9349845201238391</v>
      </c>
      <c r="F102" s="190" t="str">
        <f t="shared" si="15"/>
        <v>-</v>
      </c>
      <c r="G102" s="189">
        <v>5.5070055796652202</v>
      </c>
      <c r="H102" s="190">
        <f t="shared" si="15"/>
        <v>-2.427978940458619</v>
      </c>
      <c r="I102" s="189">
        <v>5.7383605556403605</v>
      </c>
      <c r="J102" s="190">
        <f t="shared" si="15"/>
        <v>0.23135497597514032</v>
      </c>
      <c r="K102" s="189">
        <v>5.549052584370445</v>
      </c>
      <c r="L102" s="190">
        <f t="shared" si="16"/>
        <v>-0.1893079712699155</v>
      </c>
      <c r="M102" s="189">
        <v>6.6645392128420848</v>
      </c>
      <c r="N102" s="190">
        <f t="shared" si="14"/>
        <v>1.1154866284716398</v>
      </c>
    </row>
    <row r="103" spans="2:14" x14ac:dyDescent="0.25">
      <c r="B103" s="119" t="s">
        <v>86</v>
      </c>
      <c r="C103" s="189" t="s">
        <v>237</v>
      </c>
      <c r="D103" s="190" t="s">
        <v>237</v>
      </c>
      <c r="E103" s="189">
        <v>5.8366013071895422</v>
      </c>
      <c r="F103" s="190" t="str">
        <f t="shared" si="15"/>
        <v>-</v>
      </c>
      <c r="G103" s="189">
        <v>7.6734049273531273</v>
      </c>
      <c r="H103" s="190">
        <f t="shared" si="15"/>
        <v>1.8368036201635851</v>
      </c>
      <c r="I103" s="189">
        <v>7.8283887013679161</v>
      </c>
      <c r="J103" s="190">
        <f t="shared" si="15"/>
        <v>0.1549837740147888</v>
      </c>
      <c r="K103" s="189">
        <v>6.2239406612483235</v>
      </c>
      <c r="L103" s="190">
        <f t="shared" si="16"/>
        <v>-1.6044480401195926</v>
      </c>
      <c r="M103" s="189">
        <v>6.9529432975750476</v>
      </c>
      <c r="N103" s="190">
        <f t="shared" si="14"/>
        <v>0.72900263632672413</v>
      </c>
    </row>
    <row r="104" spans="2:14" x14ac:dyDescent="0.25">
      <c r="B104" s="119" t="s">
        <v>88</v>
      </c>
      <c r="C104" s="189">
        <v>8.3252032520325212</v>
      </c>
      <c r="D104" s="190">
        <v>0.19587497600168824</v>
      </c>
      <c r="E104" s="189">
        <v>7.5834633385335417</v>
      </c>
      <c r="F104" s="190">
        <f t="shared" si="15"/>
        <v>-0.7417399134989795</v>
      </c>
      <c r="G104" s="189">
        <v>8.6609803498164535</v>
      </c>
      <c r="H104" s="190">
        <f t="shared" si="15"/>
        <v>1.0775170112829118</v>
      </c>
      <c r="I104" s="189">
        <v>6.5183362624487406</v>
      </c>
      <c r="J104" s="190">
        <f t="shared" si="15"/>
        <v>-2.1426440873677128</v>
      </c>
      <c r="K104" s="189">
        <v>8.1816219549799563</v>
      </c>
      <c r="L104" s="190">
        <f t="shared" si="16"/>
        <v>1.6632856925312156</v>
      </c>
      <c r="M104" s="189">
        <v>6.8703623999311354</v>
      </c>
      <c r="N104" s="190">
        <f t="shared" si="14"/>
        <v>-1.3112595550488209</v>
      </c>
    </row>
    <row r="105" spans="2:14" x14ac:dyDescent="0.25">
      <c r="B105" s="119" t="s">
        <v>90</v>
      </c>
      <c r="C105" s="189">
        <v>6.8875661375661377</v>
      </c>
      <c r="D105" s="190">
        <v>-0.82631155060590533</v>
      </c>
      <c r="E105" s="189">
        <v>7.6088709677419351</v>
      </c>
      <c r="F105" s="190">
        <f t="shared" si="15"/>
        <v>0.72130483017579738</v>
      </c>
      <c r="G105" s="189">
        <v>7.1159176816463674</v>
      </c>
      <c r="H105" s="190">
        <f t="shared" si="15"/>
        <v>-0.49295328609556766</v>
      </c>
      <c r="I105" s="189">
        <v>5.1316839584996012</v>
      </c>
      <c r="J105" s="190">
        <f t="shared" si="15"/>
        <v>-1.9842337231467662</v>
      </c>
      <c r="K105" s="189">
        <v>5.5151755604046819</v>
      </c>
      <c r="L105" s="190">
        <f t="shared" si="16"/>
        <v>0.38349160190508069</v>
      </c>
      <c r="M105" s="189"/>
      <c r="N105" s="190"/>
    </row>
    <row r="106" spans="2:14" x14ac:dyDescent="0.25">
      <c r="B106" s="119" t="s">
        <v>92</v>
      </c>
      <c r="C106" s="189">
        <v>4.8922852983988356</v>
      </c>
      <c r="D106" s="190">
        <v>-1.6042475866610513</v>
      </c>
      <c r="E106" s="189">
        <v>6.5717271727172717</v>
      </c>
      <c r="F106" s="190">
        <f t="shared" si="15"/>
        <v>1.6794418743184361</v>
      </c>
      <c r="G106" s="189">
        <v>6.7338102965039095</v>
      </c>
      <c r="H106" s="190">
        <f t="shared" si="15"/>
        <v>0.16208312378663781</v>
      </c>
      <c r="I106" s="189">
        <v>6.0406710726995421</v>
      </c>
      <c r="J106" s="190">
        <f t="shared" si="15"/>
        <v>-0.69313922380436743</v>
      </c>
      <c r="K106" s="189">
        <v>6.4726803602145093</v>
      </c>
      <c r="L106" s="190">
        <f t="shared" si="16"/>
        <v>0.43200928751496726</v>
      </c>
      <c r="M106" s="189"/>
      <c r="N106" s="190"/>
    </row>
    <row r="107" spans="2:14" x14ac:dyDescent="0.25">
      <c r="B107" s="119" t="s">
        <v>94</v>
      </c>
      <c r="C107" s="189">
        <v>6.5969556585043021</v>
      </c>
      <c r="D107" s="190">
        <v>-0.86201292163622512</v>
      </c>
      <c r="E107" s="189">
        <v>6.6378207935534732</v>
      </c>
      <c r="F107" s="190">
        <f t="shared" si="15"/>
        <v>4.0865135049171109E-2</v>
      </c>
      <c r="G107" s="189">
        <v>6.7576769509981851</v>
      </c>
      <c r="H107" s="190">
        <f t="shared" si="15"/>
        <v>0.1198561574447119</v>
      </c>
      <c r="I107" s="189">
        <v>6.1939140202185232</v>
      </c>
      <c r="J107" s="190">
        <f t="shared" si="15"/>
        <v>-0.56376293077966189</v>
      </c>
      <c r="K107" s="189">
        <v>6.1455670103092785</v>
      </c>
      <c r="L107" s="190">
        <f t="shared" si="16"/>
        <v>-4.8347009909244676E-2</v>
      </c>
      <c r="M107" s="189"/>
      <c r="N107" s="190"/>
    </row>
    <row r="108" spans="2:14" x14ac:dyDescent="0.25">
      <c r="B108" s="119" t="s">
        <v>96</v>
      </c>
      <c r="C108" s="189">
        <v>7.0615240891498736</v>
      </c>
      <c r="D108" s="190">
        <v>0.47747748905477128</v>
      </c>
      <c r="E108" s="189">
        <v>6.2884972170686453</v>
      </c>
      <c r="F108" s="190">
        <f t="shared" si="15"/>
        <v>-0.77302687208122833</v>
      </c>
      <c r="G108" s="189">
        <v>6.66143159166415</v>
      </c>
      <c r="H108" s="190">
        <f t="shared" si="15"/>
        <v>0.37293437459550471</v>
      </c>
      <c r="I108" s="189">
        <v>6.4031490711372907</v>
      </c>
      <c r="J108" s="190">
        <f t="shared" si="15"/>
        <v>-0.25828252052685929</v>
      </c>
      <c r="K108" s="189">
        <v>6.0560650631597159</v>
      </c>
      <c r="L108" s="190">
        <f t="shared" si="16"/>
        <v>-0.34708400797757477</v>
      </c>
      <c r="M108" s="189"/>
      <c r="N108" s="190"/>
    </row>
    <row r="109" spans="2:14" ht="15.75" x14ac:dyDescent="0.25">
      <c r="B109" s="122" t="s">
        <v>33</v>
      </c>
      <c r="C109" s="191">
        <v>6.8033505154639178</v>
      </c>
      <c r="D109" s="192">
        <v>-0.29678390725352166</v>
      </c>
      <c r="E109" s="191">
        <v>7.6288955061032437</v>
      </c>
      <c r="F109" s="192">
        <f t="shared" si="15"/>
        <v>0.82554499063932596</v>
      </c>
      <c r="G109" s="191">
        <v>6.9573132356940288</v>
      </c>
      <c r="H109" s="192">
        <f t="shared" si="15"/>
        <v>-0.67158227040921492</v>
      </c>
      <c r="I109" s="191">
        <v>6.4885779059870901</v>
      </c>
      <c r="J109" s="192">
        <f t="shared" si="15"/>
        <v>-0.46873532970693876</v>
      </c>
      <c r="K109" s="191">
        <v>6.479676798949245</v>
      </c>
      <c r="L109" s="192">
        <f t="shared" si="16"/>
        <v>-8.9011070378450796E-3</v>
      </c>
      <c r="M109" s="191">
        <v>6.3656669838638713</v>
      </c>
      <c r="N109" s="192">
        <v>-0.27475758434649844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305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7.2750000000000004</v>
      </c>
      <c r="D119" s="190">
        <v>0.13516066646831337</v>
      </c>
      <c r="E119" s="189">
        <v>36.75</v>
      </c>
      <c r="F119" s="190">
        <f t="shared" ref="F119:J121" si="17">IFERROR(E119-C119,"-")</f>
        <v>29.475000000000001</v>
      </c>
      <c r="G119" s="189">
        <v>8.5618043350908017</v>
      </c>
      <c r="H119" s="190">
        <f t="shared" si="17"/>
        <v>-28.188195664909198</v>
      </c>
      <c r="I119" s="189">
        <v>7.1305812973883738</v>
      </c>
      <c r="J119" s="190">
        <f t="shared" si="17"/>
        <v>-1.431223037702428</v>
      </c>
      <c r="K119" s="189">
        <v>5.342488875249348</v>
      </c>
      <c r="L119" s="190">
        <f t="shared" ref="L119:L121" si="18">IFERROR(K119-I119,"-")</f>
        <v>-1.7880924221390258</v>
      </c>
      <c r="M119" s="189">
        <v>5.8226386522809008</v>
      </c>
      <c r="N119" s="190">
        <f t="shared" ref="N119:N128" si="19">IFERROR(M119-K119,"-")</f>
        <v>0.48014977703155282</v>
      </c>
    </row>
    <row r="120" spans="1:15" x14ac:dyDescent="0.25">
      <c r="B120" s="119" t="s">
        <v>76</v>
      </c>
      <c r="C120" s="189">
        <v>5.7806385169927905</v>
      </c>
      <c r="D120" s="190">
        <v>-0.69367655150036001</v>
      </c>
      <c r="E120" s="189">
        <v>105</v>
      </c>
      <c r="F120" s="190">
        <f t="shared" si="17"/>
        <v>99.219361483007205</v>
      </c>
      <c r="G120" s="189">
        <v>6.0318320352184216</v>
      </c>
      <c r="H120" s="190">
        <f t="shared" si="17"/>
        <v>-98.968167964781571</v>
      </c>
      <c r="I120" s="189">
        <v>6.4372230428360417</v>
      </c>
      <c r="J120" s="190">
        <f t="shared" si="17"/>
        <v>0.40539100761762015</v>
      </c>
      <c r="K120" s="189">
        <v>5.7417790574329448</v>
      </c>
      <c r="L120" s="190">
        <f t="shared" si="18"/>
        <v>-0.69544398540309693</v>
      </c>
      <c r="M120" s="189">
        <v>5.5155934833204032</v>
      </c>
      <c r="N120" s="190">
        <f t="shared" si="19"/>
        <v>-0.22618557411254159</v>
      </c>
    </row>
    <row r="121" spans="1:15" x14ac:dyDescent="0.25">
      <c r="B121" s="119" t="s">
        <v>78</v>
      </c>
      <c r="C121" s="189">
        <v>7.9797794117647056</v>
      </c>
      <c r="D121" s="190">
        <v>1.2817581027844929</v>
      </c>
      <c r="E121" s="189" t="s">
        <v>237</v>
      </c>
      <c r="F121" s="190" t="str">
        <f t="shared" si="17"/>
        <v>-</v>
      </c>
      <c r="G121" s="189">
        <v>6.5032475342795282</v>
      </c>
      <c r="H121" s="190" t="str">
        <f t="shared" si="17"/>
        <v>-</v>
      </c>
      <c r="I121" s="189">
        <v>6.4449346682504665</v>
      </c>
      <c r="J121" s="190">
        <f t="shared" si="17"/>
        <v>-5.8312866029061716E-2</v>
      </c>
      <c r="K121" s="189">
        <v>5.8906840838776215</v>
      </c>
      <c r="L121" s="190">
        <f t="shared" si="18"/>
        <v>-0.55425058437284491</v>
      </c>
      <c r="M121" s="189">
        <v>5.7580746315459388</v>
      </c>
      <c r="N121" s="190">
        <f t="shared" si="19"/>
        <v>-0.13260945233168275</v>
      </c>
    </row>
    <row r="122" spans="1:15" x14ac:dyDescent="0.25">
      <c r="B122" s="119" t="s">
        <v>80</v>
      </c>
      <c r="C122" s="189" t="s">
        <v>237</v>
      </c>
      <c r="D122" s="190" t="s">
        <v>237</v>
      </c>
      <c r="E122" s="189">
        <v>9.4343220338983045</v>
      </c>
      <c r="F122" s="190" t="str">
        <f>IFERROR(E122-C122,"-")</f>
        <v>-</v>
      </c>
      <c r="G122" s="189">
        <v>6.5539982030548067</v>
      </c>
      <c r="H122" s="190">
        <f>IFERROR(G122-E122,"-")</f>
        <v>-2.8803238308434977</v>
      </c>
      <c r="I122" s="189">
        <v>6.5164857257740252</v>
      </c>
      <c r="J122" s="190">
        <f>IFERROR(I122-G122,"-")</f>
        <v>-3.7512477280781553E-2</v>
      </c>
      <c r="K122" s="189">
        <v>6.6464646464646462</v>
      </c>
      <c r="L122" s="190">
        <f>IFERROR(K122-I122,"-")</f>
        <v>0.129978920690621</v>
      </c>
      <c r="M122" s="189">
        <v>5.7282608695652177</v>
      </c>
      <c r="N122" s="190">
        <f t="shared" si="19"/>
        <v>-0.91820377689942845</v>
      </c>
    </row>
    <row r="123" spans="1:15" x14ac:dyDescent="0.25">
      <c r="B123" s="119" t="s">
        <v>82</v>
      </c>
      <c r="C123" s="189" t="s">
        <v>237</v>
      </c>
      <c r="D123" s="190" t="s">
        <v>237</v>
      </c>
      <c r="E123" s="189">
        <v>41.938596491228068</v>
      </c>
      <c r="F123" s="190" t="str">
        <f t="shared" ref="F123:J131" si="20">IFERROR(E123-C123,"-")</f>
        <v>-</v>
      </c>
      <c r="G123" s="189">
        <v>5.3047647587653577</v>
      </c>
      <c r="H123" s="190">
        <f t="shared" si="20"/>
        <v>-36.63383173246271</v>
      </c>
      <c r="I123" s="189">
        <v>5.5824602250679085</v>
      </c>
      <c r="J123" s="190">
        <f t="shared" si="20"/>
        <v>0.27769546630255082</v>
      </c>
      <c r="K123" s="189">
        <v>6.5125332320546905</v>
      </c>
      <c r="L123" s="190">
        <f t="shared" ref="L123:L131" si="21">IFERROR(K123-I123,"-")</f>
        <v>0.93007300698678197</v>
      </c>
      <c r="M123" s="189">
        <v>5.9487570535305778</v>
      </c>
      <c r="N123" s="190">
        <f t="shared" si="19"/>
        <v>-0.56377617852411266</v>
      </c>
    </row>
    <row r="124" spans="1:15" x14ac:dyDescent="0.25">
      <c r="B124" s="119" t="s">
        <v>84</v>
      </c>
      <c r="C124" s="189" t="s">
        <v>237</v>
      </c>
      <c r="D124" s="190" t="s">
        <v>237</v>
      </c>
      <c r="E124" s="189">
        <v>7.5244755244755241</v>
      </c>
      <c r="F124" s="190" t="str">
        <f t="shared" si="20"/>
        <v>-</v>
      </c>
      <c r="G124" s="189">
        <v>6.0645947592931142</v>
      </c>
      <c r="H124" s="190">
        <f t="shared" si="20"/>
        <v>-1.4598807651824099</v>
      </c>
      <c r="I124" s="189">
        <v>6.9035498995311455</v>
      </c>
      <c r="J124" s="190">
        <f t="shared" si="20"/>
        <v>0.8389551402380313</v>
      </c>
      <c r="K124" s="189">
        <v>5.9067413310359678</v>
      </c>
      <c r="L124" s="190">
        <f t="shared" si="21"/>
        <v>-0.99680856849517774</v>
      </c>
      <c r="M124" s="189">
        <v>6.7218453188602441</v>
      </c>
      <c r="N124" s="190">
        <f t="shared" si="19"/>
        <v>0.81510398782427629</v>
      </c>
    </row>
    <row r="125" spans="1:15" x14ac:dyDescent="0.25">
      <c r="B125" s="119" t="s">
        <v>86</v>
      </c>
      <c r="C125" s="189" t="s">
        <v>237</v>
      </c>
      <c r="D125" s="190" t="s">
        <v>237</v>
      </c>
      <c r="E125" s="189" t="s">
        <v>237</v>
      </c>
      <c r="F125" s="190" t="str">
        <f t="shared" si="20"/>
        <v>-</v>
      </c>
      <c r="G125" s="189">
        <v>7.4414571851055253</v>
      </c>
      <c r="H125" s="190" t="str">
        <f t="shared" si="20"/>
        <v>-</v>
      </c>
      <c r="I125" s="189">
        <v>7.5992654560293822</v>
      </c>
      <c r="J125" s="190">
        <f t="shared" si="20"/>
        <v>0.15780827092385685</v>
      </c>
      <c r="K125" s="189">
        <v>6.0359646844975332</v>
      </c>
      <c r="L125" s="190">
        <f t="shared" si="21"/>
        <v>-1.563300771531849</v>
      </c>
      <c r="M125" s="189">
        <v>6.7674786459981018</v>
      </c>
      <c r="N125" s="190">
        <f t="shared" si="19"/>
        <v>0.73151396150056858</v>
      </c>
    </row>
    <row r="126" spans="1:15" x14ac:dyDescent="0.25">
      <c r="B126" s="119" t="s">
        <v>88</v>
      </c>
      <c r="C126" s="189">
        <v>7.666666666666667</v>
      </c>
      <c r="D126" s="190">
        <v>-0.28404301075268812</v>
      </c>
      <c r="E126" s="189">
        <v>5.8409090909090908</v>
      </c>
      <c r="F126" s="190">
        <f t="shared" si="20"/>
        <v>-1.8257575757575761</v>
      </c>
      <c r="G126" s="189">
        <v>8.8067338575700518</v>
      </c>
      <c r="H126" s="190">
        <f t="shared" si="20"/>
        <v>2.965824766660961</v>
      </c>
      <c r="I126" s="189">
        <v>6.2380407415884642</v>
      </c>
      <c r="J126" s="190">
        <f t="shared" si="20"/>
        <v>-2.5686931159815876</v>
      </c>
      <c r="K126" s="189">
        <v>8.4613835583984844</v>
      </c>
      <c r="L126" s="190">
        <f t="shared" si="21"/>
        <v>2.2233428168100202</v>
      </c>
      <c r="M126" s="189">
        <v>6.4309696092619388</v>
      </c>
      <c r="N126" s="190">
        <f t="shared" si="19"/>
        <v>-2.0304139491365456</v>
      </c>
    </row>
    <row r="127" spans="1:15" x14ac:dyDescent="0.25">
      <c r="B127" s="119" t="s">
        <v>90</v>
      </c>
      <c r="C127" s="189">
        <v>6.3863636363636367</v>
      </c>
      <c r="D127" s="190">
        <v>-1.7217976222400999</v>
      </c>
      <c r="E127" s="189">
        <v>8.2763615295480886</v>
      </c>
      <c r="F127" s="190">
        <f t="shared" si="20"/>
        <v>1.8899978931844519</v>
      </c>
      <c r="G127" s="189">
        <v>7.8096076458752517</v>
      </c>
      <c r="H127" s="190">
        <f t="shared" si="20"/>
        <v>-0.46675388367283688</v>
      </c>
      <c r="I127" s="189">
        <v>5.6116176967240801</v>
      </c>
      <c r="J127" s="190">
        <f t="shared" si="20"/>
        <v>-2.1979899491511716</v>
      </c>
      <c r="K127" s="189">
        <v>5.9173657718120802</v>
      </c>
      <c r="L127" s="190">
        <f t="shared" si="21"/>
        <v>0.30574807508800017</v>
      </c>
      <c r="M127" s="189"/>
      <c r="N127" s="190"/>
    </row>
    <row r="128" spans="1:15" x14ac:dyDescent="0.25">
      <c r="A128" s="125"/>
      <c r="B128" s="119" t="s">
        <v>92</v>
      </c>
      <c r="C128" s="189">
        <v>4.419776119402985</v>
      </c>
      <c r="D128" s="190">
        <v>-2.0378027735095863</v>
      </c>
      <c r="E128" s="189">
        <v>6.5399652476107732</v>
      </c>
      <c r="F128" s="190">
        <f t="shared" si="20"/>
        <v>2.1201891282077883</v>
      </c>
      <c r="G128" s="189">
        <v>7.0763655647869896</v>
      </c>
      <c r="H128" s="190">
        <f t="shared" si="20"/>
        <v>0.53640031717621639</v>
      </c>
      <c r="I128" s="189">
        <v>6.0672817281728175</v>
      </c>
      <c r="J128" s="190">
        <f t="shared" si="20"/>
        <v>-1.0090838366141721</v>
      </c>
      <c r="K128" s="189">
        <v>5.9782175587727453</v>
      </c>
      <c r="L128" s="190">
        <f t="shared" si="21"/>
        <v>-8.9064169400072224E-2</v>
      </c>
      <c r="M128" s="189"/>
      <c r="N128" s="190"/>
    </row>
    <row r="129" spans="2:15" x14ac:dyDescent="0.25">
      <c r="B129" s="119" t="s">
        <v>94</v>
      </c>
      <c r="C129" s="189">
        <v>7.0533117932148626</v>
      </c>
      <c r="D129" s="190">
        <v>-0.20360232614467133</v>
      </c>
      <c r="E129" s="189">
        <v>5.3751886507696955</v>
      </c>
      <c r="F129" s="190">
        <f t="shared" si="20"/>
        <v>-1.678123142445167</v>
      </c>
      <c r="G129" s="189">
        <v>6.9541828128561658</v>
      </c>
      <c r="H129" s="190">
        <f t="shared" si="20"/>
        <v>1.5789941620864703</v>
      </c>
      <c r="I129" s="189">
        <v>5.8860013103297666</v>
      </c>
      <c r="J129" s="190">
        <f t="shared" si="20"/>
        <v>-1.0681815025263992</v>
      </c>
      <c r="K129" s="189">
        <v>5.7116443745082615</v>
      </c>
      <c r="L129" s="190">
        <f t="shared" si="21"/>
        <v>-0.17435693582150513</v>
      </c>
      <c r="M129" s="189"/>
      <c r="N129" s="190"/>
    </row>
    <row r="130" spans="2:15" x14ac:dyDescent="0.25">
      <c r="B130" s="119" t="s">
        <v>96</v>
      </c>
      <c r="C130" s="189">
        <v>7.3490139687756777</v>
      </c>
      <c r="D130" s="190">
        <v>1.0358932160312975</v>
      </c>
      <c r="E130" s="189">
        <v>6.6219806763285023</v>
      </c>
      <c r="F130" s="190">
        <f t="shared" si="20"/>
        <v>-0.72703329244717541</v>
      </c>
      <c r="G130" s="189">
        <v>6.406141114982578</v>
      </c>
      <c r="H130" s="190">
        <f t="shared" si="20"/>
        <v>-0.2158395613459243</v>
      </c>
      <c r="I130" s="189">
        <v>6.3249634324719652</v>
      </c>
      <c r="J130" s="190">
        <f t="shared" si="20"/>
        <v>-8.1177682510612748E-2</v>
      </c>
      <c r="K130" s="189">
        <v>5.2975084459459456</v>
      </c>
      <c r="L130" s="190">
        <f t="shared" si="21"/>
        <v>-1.0274549865260196</v>
      </c>
      <c r="M130" s="189"/>
      <c r="N130" s="190"/>
    </row>
    <row r="131" spans="2:15" ht="15.75" x14ac:dyDescent="0.25">
      <c r="B131" s="122" t="s">
        <v>33</v>
      </c>
      <c r="C131" s="191">
        <v>6.7717101949780556</v>
      </c>
      <c r="D131" s="192">
        <v>-0.20715686493517005</v>
      </c>
      <c r="E131" s="191">
        <v>6.9646118721461185</v>
      </c>
      <c r="F131" s="192">
        <f t="shared" si="20"/>
        <v>0.19290167716806295</v>
      </c>
      <c r="G131" s="191">
        <v>7.1221982489613236</v>
      </c>
      <c r="H131" s="192">
        <f t="shared" si="20"/>
        <v>0.15758637681520504</v>
      </c>
      <c r="I131" s="191">
        <v>6.4367679410190854</v>
      </c>
      <c r="J131" s="192">
        <f t="shared" si="20"/>
        <v>-0.68543030794223814</v>
      </c>
      <c r="K131" s="191">
        <v>6.2090876819311323</v>
      </c>
      <c r="L131" s="192">
        <f t="shared" si="21"/>
        <v>-0.2276802590879532</v>
      </c>
      <c r="M131" s="191">
        <v>6.084295042512478</v>
      </c>
      <c r="N131" s="192">
        <v>-0.3199103364606275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306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7.8617021276595747</v>
      </c>
      <c r="D141" s="190">
        <v>-0.2739856046824336</v>
      </c>
      <c r="E141" s="189">
        <v>10.762376237623762</v>
      </c>
      <c r="F141" s="190">
        <f t="shared" ref="F141:J143" si="22">IFERROR(E141-C141,"-")</f>
        <v>2.9006741099641875</v>
      </c>
      <c r="G141" s="189">
        <v>8.0026954177897576</v>
      </c>
      <c r="H141" s="190">
        <f t="shared" si="22"/>
        <v>-2.7596808198340046</v>
      </c>
      <c r="I141" s="189">
        <v>8.2559456398641</v>
      </c>
      <c r="J141" s="190">
        <f t="shared" si="22"/>
        <v>0.25325022207434245</v>
      </c>
      <c r="K141" s="189">
        <v>7.1475548060708265</v>
      </c>
      <c r="L141" s="190">
        <f t="shared" ref="L141:L143" si="23">IFERROR(K141-I141,"-")</f>
        <v>-1.1083908337932735</v>
      </c>
      <c r="M141" s="189">
        <v>7.3878143133462286</v>
      </c>
      <c r="N141" s="190">
        <f t="shared" ref="N141:N150" si="24">IFERROR(M141-K141,"-")</f>
        <v>0.24025950727540213</v>
      </c>
    </row>
    <row r="142" spans="2:15" x14ac:dyDescent="0.25">
      <c r="B142" s="119" t="s">
        <v>76</v>
      </c>
      <c r="C142" s="189">
        <v>7.505226480836237</v>
      </c>
      <c r="D142" s="190">
        <v>-1.1654938185089456</v>
      </c>
      <c r="E142" s="189">
        <v>19.736318407960198</v>
      </c>
      <c r="F142" s="190">
        <f t="shared" si="22"/>
        <v>12.231091927123961</v>
      </c>
      <c r="G142" s="189">
        <v>6.4764444444444447</v>
      </c>
      <c r="H142" s="190">
        <f t="shared" si="22"/>
        <v>-13.259873963515753</v>
      </c>
      <c r="I142" s="189">
        <v>10.370414201183433</v>
      </c>
      <c r="J142" s="190">
        <f t="shared" si="22"/>
        <v>3.8939697567389882</v>
      </c>
      <c r="K142" s="189">
        <v>8.3796526054590572</v>
      </c>
      <c r="L142" s="190">
        <f t="shared" si="23"/>
        <v>-1.9907615957243756</v>
      </c>
      <c r="M142" s="189">
        <v>6.8422590068159685</v>
      </c>
      <c r="N142" s="190">
        <f t="shared" si="24"/>
        <v>-1.5373935986430887</v>
      </c>
    </row>
    <row r="143" spans="2:15" x14ac:dyDescent="0.25">
      <c r="B143" s="119" t="s">
        <v>78</v>
      </c>
      <c r="C143" s="189">
        <v>9.7437185929648233</v>
      </c>
      <c r="D143" s="190">
        <v>1.0972157574260706</v>
      </c>
      <c r="E143" s="189">
        <v>10.463869463869464</v>
      </c>
      <c r="F143" s="190">
        <f t="shared" si="22"/>
        <v>0.72015087090464114</v>
      </c>
      <c r="G143" s="189">
        <v>7.698924731182796</v>
      </c>
      <c r="H143" s="190">
        <f t="shared" si="22"/>
        <v>-2.7649447326866685</v>
      </c>
      <c r="I143" s="189">
        <v>7.2857142857142856</v>
      </c>
      <c r="J143" s="190">
        <f t="shared" si="22"/>
        <v>-0.41321044546851038</v>
      </c>
      <c r="K143" s="189">
        <v>5.5732217573221758</v>
      </c>
      <c r="L143" s="190">
        <f t="shared" si="23"/>
        <v>-1.7124925283921097</v>
      </c>
      <c r="M143" s="189">
        <v>7.3555027711797312</v>
      </c>
      <c r="N143" s="190">
        <f t="shared" si="24"/>
        <v>1.7822810138575553</v>
      </c>
    </row>
    <row r="144" spans="2:15" x14ac:dyDescent="0.25">
      <c r="B144" s="119" t="s">
        <v>80</v>
      </c>
      <c r="C144" s="189" t="s">
        <v>237</v>
      </c>
      <c r="D144" s="190" t="s">
        <v>237</v>
      </c>
      <c r="E144" s="189">
        <v>22.977777777777778</v>
      </c>
      <c r="F144" s="190" t="str">
        <f>IFERROR(E144-C144,"-")</f>
        <v>-</v>
      </c>
      <c r="G144" s="189">
        <v>7.1142857142857139</v>
      </c>
      <c r="H144" s="190">
        <f>IFERROR(G144-E144,"-")</f>
        <v>-15.863492063492064</v>
      </c>
      <c r="I144" s="189">
        <v>7.2047413793103452</v>
      </c>
      <c r="J144" s="190">
        <f>IFERROR(I144-G144,"-")</f>
        <v>9.0455665024631315E-2</v>
      </c>
      <c r="K144" s="189">
        <v>12.068527918781726</v>
      </c>
      <c r="L144" s="190">
        <f>IFERROR(K144-I144,"-")</f>
        <v>4.8637865394713806</v>
      </c>
      <c r="M144" s="189">
        <v>6.2781818181818183</v>
      </c>
      <c r="N144" s="190">
        <f t="shared" si="24"/>
        <v>-5.7903461005999075</v>
      </c>
    </row>
    <row r="145" spans="1:15" x14ac:dyDescent="0.25">
      <c r="B145" s="119" t="s">
        <v>82</v>
      </c>
      <c r="C145" s="189" t="s">
        <v>237</v>
      </c>
      <c r="D145" s="190" t="s">
        <v>237</v>
      </c>
      <c r="E145" s="189">
        <v>15.326923076923077</v>
      </c>
      <c r="F145" s="190" t="str">
        <f t="shared" ref="F145:J153" si="25">IFERROR(E145-C145,"-")</f>
        <v>-</v>
      </c>
      <c r="G145" s="189">
        <v>6.7809110629067249</v>
      </c>
      <c r="H145" s="190">
        <f t="shared" si="25"/>
        <v>-8.5460120140163518</v>
      </c>
      <c r="I145" s="189">
        <v>7.3737373737373737</v>
      </c>
      <c r="J145" s="190">
        <f t="shared" si="25"/>
        <v>0.59282631083064885</v>
      </c>
      <c r="K145" s="189">
        <v>9.1675824175824179</v>
      </c>
      <c r="L145" s="190">
        <f t="shared" ref="L145:L153" si="26">IFERROR(K145-I145,"-")</f>
        <v>1.7938450438450442</v>
      </c>
      <c r="M145" s="189">
        <v>7.4332129963898916</v>
      </c>
      <c r="N145" s="190">
        <f t="shared" si="24"/>
        <v>-1.7343694211925262</v>
      </c>
    </row>
    <row r="146" spans="1:15" x14ac:dyDescent="0.25">
      <c r="B146" s="119" t="s">
        <v>84</v>
      </c>
      <c r="C146" s="189" t="s">
        <v>237</v>
      </c>
      <c r="D146" s="190" t="s">
        <v>237</v>
      </c>
      <c r="E146" s="189">
        <v>17.822784810126581</v>
      </c>
      <c r="F146" s="190" t="str">
        <f t="shared" si="25"/>
        <v>-</v>
      </c>
      <c r="G146" s="189">
        <v>5.6285266457680247</v>
      </c>
      <c r="H146" s="190">
        <f t="shared" si="25"/>
        <v>-12.194258164358557</v>
      </c>
      <c r="I146" s="189">
        <v>6.3149792776791003</v>
      </c>
      <c r="J146" s="190">
        <f t="shared" si="25"/>
        <v>0.68645263191107553</v>
      </c>
      <c r="K146" s="189">
        <v>6.4553571428571432</v>
      </c>
      <c r="L146" s="190">
        <f t="shared" si="26"/>
        <v>0.14037786517804296</v>
      </c>
      <c r="M146" s="189">
        <v>7.3386837881219904</v>
      </c>
      <c r="N146" s="190">
        <f t="shared" si="24"/>
        <v>0.88332664526484717</v>
      </c>
    </row>
    <row r="147" spans="1:15" x14ac:dyDescent="0.25">
      <c r="B147" s="119" t="s">
        <v>86</v>
      </c>
      <c r="C147" s="189" t="s">
        <v>237</v>
      </c>
      <c r="D147" s="190" t="s">
        <v>237</v>
      </c>
      <c r="E147" s="189">
        <v>9.8461538461538467</v>
      </c>
      <c r="F147" s="190" t="str">
        <f t="shared" si="25"/>
        <v>-</v>
      </c>
      <c r="G147" s="189">
        <v>8.2565445026178015</v>
      </c>
      <c r="H147" s="190">
        <f t="shared" si="25"/>
        <v>-1.5896093435360452</v>
      </c>
      <c r="I147" s="189">
        <v>16.43010752688172</v>
      </c>
      <c r="J147" s="190">
        <f t="shared" si="25"/>
        <v>8.1735630242639186</v>
      </c>
      <c r="K147" s="189">
        <v>7.3354231974921627</v>
      </c>
      <c r="L147" s="190">
        <f t="shared" si="26"/>
        <v>-9.0946843293895583</v>
      </c>
      <c r="M147" s="189">
        <v>8.6909788867562376</v>
      </c>
      <c r="N147" s="190">
        <f t="shared" si="24"/>
        <v>1.355555689264075</v>
      </c>
    </row>
    <row r="148" spans="1:15" x14ac:dyDescent="0.25">
      <c r="B148" s="119" t="s">
        <v>88</v>
      </c>
      <c r="C148" s="189">
        <v>11.794238683127572</v>
      </c>
      <c r="D148" s="190">
        <v>2.9210215674381903</v>
      </c>
      <c r="E148" s="189">
        <v>6.5616438356164384</v>
      </c>
      <c r="F148" s="190">
        <f t="shared" si="25"/>
        <v>-5.2325948475111339</v>
      </c>
      <c r="G148" s="189">
        <v>9.6734693877551017</v>
      </c>
      <c r="H148" s="190">
        <f t="shared" si="25"/>
        <v>3.1118255521386633</v>
      </c>
      <c r="I148" s="189">
        <v>8.7648114901256733</v>
      </c>
      <c r="J148" s="190">
        <f t="shared" si="25"/>
        <v>-0.90865789762942839</v>
      </c>
      <c r="K148" s="189">
        <v>8.639705882352942</v>
      </c>
      <c r="L148" s="190">
        <f t="shared" si="26"/>
        <v>-0.12510560777273128</v>
      </c>
      <c r="M148" s="189">
        <v>8.1074681238615671</v>
      </c>
      <c r="N148" s="190">
        <f t="shared" si="24"/>
        <v>-0.53223775849137489</v>
      </c>
    </row>
    <row r="149" spans="1:15" x14ac:dyDescent="0.25">
      <c r="B149" s="119" t="s">
        <v>90</v>
      </c>
      <c r="C149" s="189">
        <v>14.543859649122806</v>
      </c>
      <c r="D149" s="190">
        <v>6.259174964438122</v>
      </c>
      <c r="E149" s="189">
        <v>8.0187110187110182</v>
      </c>
      <c r="F149" s="190">
        <f t="shared" si="25"/>
        <v>-6.5251486304117883</v>
      </c>
      <c r="G149" s="189">
        <v>8.0555555555555554</v>
      </c>
      <c r="H149" s="190">
        <f t="shared" si="25"/>
        <v>3.6844536844537146E-2</v>
      </c>
      <c r="I149" s="189">
        <v>5.4844192634560907</v>
      </c>
      <c r="J149" s="190">
        <f t="shared" si="25"/>
        <v>-2.5711362920994647</v>
      </c>
      <c r="K149" s="189">
        <v>5.9034749034749039</v>
      </c>
      <c r="L149" s="190">
        <f t="shared" si="26"/>
        <v>0.41905564001881324</v>
      </c>
      <c r="M149" s="189"/>
      <c r="N149" s="190"/>
    </row>
    <row r="150" spans="1:15" x14ac:dyDescent="0.25">
      <c r="A150" s="125"/>
      <c r="B150" s="119" t="s">
        <v>92</v>
      </c>
      <c r="C150" s="189">
        <v>5.4363636363636365</v>
      </c>
      <c r="D150" s="190">
        <v>-2.0938377059182427</v>
      </c>
      <c r="E150" s="189">
        <v>6.7181069958847734</v>
      </c>
      <c r="F150" s="190">
        <f t="shared" si="25"/>
        <v>1.2817433595211369</v>
      </c>
      <c r="G150" s="189">
        <v>7.819121447028424</v>
      </c>
      <c r="H150" s="190">
        <f t="shared" si="25"/>
        <v>1.1010144511436506</v>
      </c>
      <c r="I150" s="189">
        <v>8.6818181818181817</v>
      </c>
      <c r="J150" s="190">
        <f t="shared" si="25"/>
        <v>0.86269673478975761</v>
      </c>
      <c r="K150" s="189">
        <v>8.1320406278855035</v>
      </c>
      <c r="L150" s="190">
        <f t="shared" si="26"/>
        <v>-0.54977755393267813</v>
      </c>
      <c r="M150" s="189"/>
      <c r="N150" s="190"/>
    </row>
    <row r="151" spans="1:15" x14ac:dyDescent="0.25">
      <c r="B151" s="119" t="s">
        <v>94</v>
      </c>
      <c r="C151" s="189">
        <v>6.5258855585831066</v>
      </c>
      <c r="D151" s="190">
        <v>-2.6017006483134457</v>
      </c>
      <c r="E151" s="189">
        <v>7.9976247030878858</v>
      </c>
      <c r="F151" s="190">
        <f t="shared" si="25"/>
        <v>1.4717391445047792</v>
      </c>
      <c r="G151" s="189">
        <v>8.1650831353919244</v>
      </c>
      <c r="H151" s="190">
        <f t="shared" si="25"/>
        <v>0.16745843230403867</v>
      </c>
      <c r="I151" s="189">
        <v>7.4842931937172779</v>
      </c>
      <c r="J151" s="190">
        <f t="shared" si="25"/>
        <v>-0.68078994167464657</v>
      </c>
      <c r="K151" s="189">
        <v>7.177658142664872</v>
      </c>
      <c r="L151" s="190">
        <f t="shared" si="26"/>
        <v>-0.30663505105240585</v>
      </c>
      <c r="M151" s="189"/>
      <c r="N151" s="190"/>
    </row>
    <row r="152" spans="1:15" x14ac:dyDescent="0.25">
      <c r="B152" s="119" t="s">
        <v>96</v>
      </c>
      <c r="C152" s="189">
        <v>7.788321167883212</v>
      </c>
      <c r="D152" s="190">
        <v>-1.1324580528960082</v>
      </c>
      <c r="E152" s="189">
        <v>7.1046831955922869</v>
      </c>
      <c r="F152" s="190">
        <f t="shared" si="25"/>
        <v>-0.68363797229092516</v>
      </c>
      <c r="G152" s="189">
        <v>7.3941176470588239</v>
      </c>
      <c r="H152" s="190">
        <f t="shared" si="25"/>
        <v>0.28943445146653701</v>
      </c>
      <c r="I152" s="189">
        <v>7.4029335634167381</v>
      </c>
      <c r="J152" s="190">
        <f t="shared" si="25"/>
        <v>8.815916357914233E-3</v>
      </c>
      <c r="K152" s="189">
        <v>6.9815668202764973</v>
      </c>
      <c r="L152" s="190">
        <f t="shared" si="26"/>
        <v>-0.42136674314024081</v>
      </c>
      <c r="M152" s="189"/>
      <c r="N152" s="190"/>
    </row>
    <row r="153" spans="1:15" ht="15.75" x14ac:dyDescent="0.25">
      <c r="B153" s="122" t="s">
        <v>33</v>
      </c>
      <c r="C153" s="191">
        <v>8.1043272080616475</v>
      </c>
      <c r="D153" s="192">
        <v>-8.8147215382084809E-2</v>
      </c>
      <c r="E153" s="191">
        <v>10.078081427774679</v>
      </c>
      <c r="F153" s="192">
        <f t="shared" si="25"/>
        <v>1.9737542197130313</v>
      </c>
      <c r="G153" s="191">
        <v>7.3186628807434175</v>
      </c>
      <c r="H153" s="192">
        <f t="shared" si="25"/>
        <v>-2.7594185470312613</v>
      </c>
      <c r="I153" s="191">
        <v>7.7856686444545868</v>
      </c>
      <c r="J153" s="192">
        <f t="shared" si="25"/>
        <v>0.46700576371116931</v>
      </c>
      <c r="K153" s="191">
        <v>7.3207529587177333</v>
      </c>
      <c r="L153" s="192">
        <f t="shared" si="26"/>
        <v>-0.46491568573685349</v>
      </c>
      <c r="M153" s="191">
        <v>7.27492130115425</v>
      </c>
      <c r="N153" s="192">
        <v>-0.11233285344248767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307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5.7492211838006231</v>
      </c>
      <c r="D163" s="190">
        <v>-1.3873197784880631</v>
      </c>
      <c r="E163" s="189">
        <v>4.729166666666667</v>
      </c>
      <c r="F163" s="190">
        <f t="shared" ref="F163:J165" si="27">IFERROR(E163-C163,"-")</f>
        <v>-1.0200545171339561</v>
      </c>
      <c r="G163" s="189">
        <v>6.5365853658536581</v>
      </c>
      <c r="H163" s="190">
        <f t="shared" si="27"/>
        <v>1.8074186991869912</v>
      </c>
      <c r="I163" s="189">
        <v>7.2143184947223498</v>
      </c>
      <c r="J163" s="190">
        <f t="shared" si="27"/>
        <v>0.67773312886869164</v>
      </c>
      <c r="K163" s="189">
        <v>7.8896882494004794</v>
      </c>
      <c r="L163" s="190">
        <f t="shared" ref="L163:L165" si="28">IFERROR(K163-I163,"-")</f>
        <v>0.67536975467812965</v>
      </c>
      <c r="M163" s="189">
        <v>7.4726443768996962</v>
      </c>
      <c r="N163" s="190">
        <f t="shared" ref="N163:N172" si="29">IFERROR(M163-K163,"-")</f>
        <v>-0.41704387250078323</v>
      </c>
    </row>
    <row r="164" spans="2:14" x14ac:dyDescent="0.25">
      <c r="B164" s="119" t="s">
        <v>76</v>
      </c>
      <c r="C164" s="189">
        <v>6.7679449360865291</v>
      </c>
      <c r="D164" s="190">
        <v>-8.0635505553849463E-2</v>
      </c>
      <c r="E164" s="189">
        <v>6.1937499999999996</v>
      </c>
      <c r="F164" s="190">
        <f t="shared" si="27"/>
        <v>-0.57419493608652949</v>
      </c>
      <c r="G164" s="189">
        <v>5.8539007092198583</v>
      </c>
      <c r="H164" s="190">
        <f t="shared" si="27"/>
        <v>-0.33984929078014137</v>
      </c>
      <c r="I164" s="189">
        <v>7.303468208092486</v>
      </c>
      <c r="J164" s="190">
        <f t="shared" si="27"/>
        <v>1.4495674988726277</v>
      </c>
      <c r="K164" s="189">
        <v>6.3089552238805968</v>
      </c>
      <c r="L164" s="190">
        <f t="shared" si="28"/>
        <v>-0.99451298421188916</v>
      </c>
      <c r="M164" s="189">
        <v>6.4013086150490732</v>
      </c>
      <c r="N164" s="190">
        <f t="shared" si="29"/>
        <v>9.2353391168476406E-2</v>
      </c>
    </row>
    <row r="165" spans="2:14" x14ac:dyDescent="0.25">
      <c r="B165" s="119" t="s">
        <v>78</v>
      </c>
      <c r="C165" s="189">
        <v>8.1036585365853657</v>
      </c>
      <c r="D165" s="190">
        <v>1.7191495462672464</v>
      </c>
      <c r="E165" s="189">
        <v>6.4149377593360999</v>
      </c>
      <c r="F165" s="190">
        <f t="shared" si="27"/>
        <v>-1.6887207772492658</v>
      </c>
      <c r="G165" s="189">
        <v>6.8731343283582094</v>
      </c>
      <c r="H165" s="190">
        <f t="shared" si="27"/>
        <v>0.45819656902210948</v>
      </c>
      <c r="I165" s="189">
        <v>6.9717348927875245</v>
      </c>
      <c r="J165" s="190">
        <f t="shared" si="27"/>
        <v>9.8600564429315085E-2</v>
      </c>
      <c r="K165" s="189">
        <v>8.247519582245431</v>
      </c>
      <c r="L165" s="190">
        <f t="shared" si="28"/>
        <v>1.2757846894579066</v>
      </c>
      <c r="M165" s="189">
        <v>6.2750000000000004</v>
      </c>
      <c r="N165" s="190">
        <f t="shared" si="29"/>
        <v>-1.9725195822454307</v>
      </c>
    </row>
    <row r="166" spans="2:14" x14ac:dyDescent="0.25">
      <c r="B166" s="119" t="s">
        <v>80</v>
      </c>
      <c r="C166" s="189" t="s">
        <v>237</v>
      </c>
      <c r="D166" s="190" t="s">
        <v>237</v>
      </c>
      <c r="E166" s="189">
        <v>7</v>
      </c>
      <c r="F166" s="190" t="str">
        <f>IFERROR(E166-C166,"-")</f>
        <v>-</v>
      </c>
      <c r="G166" s="189">
        <v>5.7451171875</v>
      </c>
      <c r="H166" s="190">
        <f>IFERROR(G166-E166,"-")</f>
        <v>-1.2548828125</v>
      </c>
      <c r="I166" s="189">
        <v>6.1101449275362318</v>
      </c>
      <c r="J166" s="190">
        <f>IFERROR(I166-G166,"-")</f>
        <v>0.36502774003623184</v>
      </c>
      <c r="K166" s="189">
        <v>6.5773298083278258</v>
      </c>
      <c r="L166" s="190">
        <f>IFERROR(K166-I166,"-")</f>
        <v>0.46718488079159393</v>
      </c>
      <c r="M166" s="189">
        <v>6.08</v>
      </c>
      <c r="N166" s="190">
        <f t="shared" si="29"/>
        <v>-0.4973298083278257</v>
      </c>
    </row>
    <row r="167" spans="2:14" x14ac:dyDescent="0.25">
      <c r="B167" s="119" t="s">
        <v>82</v>
      </c>
      <c r="C167" s="189" t="s">
        <v>237</v>
      </c>
      <c r="D167" s="190" t="s">
        <v>237</v>
      </c>
      <c r="E167" s="189">
        <v>4.4880239520958085</v>
      </c>
      <c r="F167" s="190" t="str">
        <f t="shared" ref="F167:J175" si="30">IFERROR(E167-C167,"-")</f>
        <v>-</v>
      </c>
      <c r="G167" s="189">
        <v>7.0894308943089435</v>
      </c>
      <c r="H167" s="190">
        <f t="shared" si="30"/>
        <v>2.601406942213135</v>
      </c>
      <c r="I167" s="189">
        <v>6.3323216995447646</v>
      </c>
      <c r="J167" s="190">
        <f t="shared" si="30"/>
        <v>-0.75710919476417882</v>
      </c>
      <c r="K167" s="189">
        <v>7.4274533413606258</v>
      </c>
      <c r="L167" s="190">
        <f t="shared" ref="L167:L175" si="31">IFERROR(K167-I167,"-")</f>
        <v>1.0951316418158612</v>
      </c>
      <c r="M167" s="189">
        <v>6.1149542217700912</v>
      </c>
      <c r="N167" s="190">
        <f t="shared" si="29"/>
        <v>-1.3124991195905347</v>
      </c>
    </row>
    <row r="168" spans="2:14" x14ac:dyDescent="0.25">
      <c r="B168" s="119" t="s">
        <v>84</v>
      </c>
      <c r="C168" s="189" t="s">
        <v>237</v>
      </c>
      <c r="D168" s="190" t="s">
        <v>237</v>
      </c>
      <c r="E168" s="189">
        <v>6.6040609137055837</v>
      </c>
      <c r="F168" s="190" t="str">
        <f t="shared" si="30"/>
        <v>-</v>
      </c>
      <c r="G168" s="189">
        <v>5.8227848101265822</v>
      </c>
      <c r="H168" s="190">
        <f t="shared" si="30"/>
        <v>-0.78127610357900146</v>
      </c>
      <c r="I168" s="189">
        <v>6.5613636363636365</v>
      </c>
      <c r="J168" s="190">
        <f t="shared" si="30"/>
        <v>0.73857882623705429</v>
      </c>
      <c r="K168" s="189">
        <v>6.0972568578553616</v>
      </c>
      <c r="L168" s="190">
        <f t="shared" si="31"/>
        <v>-0.46410677850827486</v>
      </c>
      <c r="M168" s="189">
        <v>6.4898218829516541</v>
      </c>
      <c r="N168" s="190">
        <f t="shared" si="29"/>
        <v>0.39256502509629243</v>
      </c>
    </row>
    <row r="169" spans="2:14" x14ac:dyDescent="0.25">
      <c r="B169" s="119" t="s">
        <v>86</v>
      </c>
      <c r="C169" s="189" t="s">
        <v>237</v>
      </c>
      <c r="D169" s="190" t="s">
        <v>237</v>
      </c>
      <c r="E169" s="189">
        <v>4.1475409836065573</v>
      </c>
      <c r="F169" s="190" t="str">
        <f t="shared" si="30"/>
        <v>-</v>
      </c>
      <c r="G169" s="189">
        <v>8.4603174603174605</v>
      </c>
      <c r="H169" s="190">
        <f t="shared" si="30"/>
        <v>4.3127764767109031</v>
      </c>
      <c r="I169" s="189">
        <v>7.6562698917886696</v>
      </c>
      <c r="J169" s="190">
        <f t="shared" si="30"/>
        <v>-0.80404756852879089</v>
      </c>
      <c r="K169" s="189">
        <v>6.3948832035595107</v>
      </c>
      <c r="L169" s="190">
        <f t="shared" si="31"/>
        <v>-1.2613866882291589</v>
      </c>
      <c r="M169" s="189">
        <v>7.2997481108312341</v>
      </c>
      <c r="N169" s="190">
        <f t="shared" si="29"/>
        <v>0.90486490727172342</v>
      </c>
    </row>
    <row r="170" spans="2:14" x14ac:dyDescent="0.25">
      <c r="B170" s="119" t="s">
        <v>88</v>
      </c>
      <c r="C170" s="189">
        <v>10.433333333333334</v>
      </c>
      <c r="D170" s="190">
        <v>2.0171597633136091</v>
      </c>
      <c r="E170" s="189">
        <v>8.2528735632183903</v>
      </c>
      <c r="F170" s="190">
        <f t="shared" si="30"/>
        <v>-2.1804597701149433</v>
      </c>
      <c r="G170" s="189">
        <v>8.2962720732504902</v>
      </c>
      <c r="H170" s="190">
        <f t="shared" si="30"/>
        <v>4.3398510032099935E-2</v>
      </c>
      <c r="I170" s="189">
        <v>10.346733668341708</v>
      </c>
      <c r="J170" s="190">
        <f t="shared" si="30"/>
        <v>2.0504615950912175</v>
      </c>
      <c r="K170" s="189">
        <v>9.152667723190703</v>
      </c>
      <c r="L170" s="190">
        <f t="shared" si="31"/>
        <v>-1.1940659451510047</v>
      </c>
      <c r="M170" s="189">
        <v>8.6292808219178081</v>
      </c>
      <c r="N170" s="190">
        <f t="shared" si="29"/>
        <v>-0.52338690127289489</v>
      </c>
    </row>
    <row r="171" spans="2:14" x14ac:dyDescent="0.25">
      <c r="B171" s="119" t="s">
        <v>90</v>
      </c>
      <c r="C171" s="189">
        <v>5.2180451127819545</v>
      </c>
      <c r="D171" s="190">
        <v>-1.9822494380280604</v>
      </c>
      <c r="E171" s="189">
        <v>7.3111702127659575</v>
      </c>
      <c r="F171" s="190">
        <f t="shared" si="30"/>
        <v>2.093125099984003</v>
      </c>
      <c r="G171" s="189">
        <v>7.2282157676348548</v>
      </c>
      <c r="H171" s="190">
        <f t="shared" si="30"/>
        <v>-8.2954445131102617E-2</v>
      </c>
      <c r="I171" s="189">
        <v>7.003300330033003</v>
      </c>
      <c r="J171" s="190">
        <f t="shared" si="30"/>
        <v>-0.22491543760185184</v>
      </c>
      <c r="K171" s="189">
        <v>3.8022199798183651</v>
      </c>
      <c r="L171" s="190">
        <f t="shared" si="31"/>
        <v>-3.2010803502146379</v>
      </c>
      <c r="M171" s="189"/>
      <c r="N171" s="190"/>
    </row>
    <row r="172" spans="2:14" x14ac:dyDescent="0.25">
      <c r="B172" s="119" t="s">
        <v>92</v>
      </c>
      <c r="C172" s="189">
        <v>6.267942583732057</v>
      </c>
      <c r="D172" s="190">
        <v>0.39831608619858283</v>
      </c>
      <c r="E172" s="189">
        <v>5.4994388327721664</v>
      </c>
      <c r="F172" s="190">
        <f t="shared" si="30"/>
        <v>-0.76850375095989065</v>
      </c>
      <c r="G172" s="189">
        <v>6.1459524526030691</v>
      </c>
      <c r="H172" s="190">
        <f t="shared" si="30"/>
        <v>0.64651361983090272</v>
      </c>
      <c r="I172" s="189">
        <v>6.1748318924111434</v>
      </c>
      <c r="J172" s="190">
        <f t="shared" si="30"/>
        <v>2.8879439808074281E-2</v>
      </c>
      <c r="K172" s="189">
        <v>6.659903626680193</v>
      </c>
      <c r="L172" s="190">
        <f t="shared" si="31"/>
        <v>0.48507173426904959</v>
      </c>
      <c r="M172" s="189"/>
      <c r="N172" s="190"/>
    </row>
    <row r="173" spans="2:14" x14ac:dyDescent="0.25">
      <c r="B173" s="119" t="s">
        <v>94</v>
      </c>
      <c r="C173" s="189">
        <v>4.4545454545454541</v>
      </c>
      <c r="D173" s="190">
        <v>-2.1324110671936767</v>
      </c>
      <c r="E173" s="189">
        <v>8.594678217821782</v>
      </c>
      <c r="F173" s="190">
        <f t="shared" si="30"/>
        <v>4.1401327632763278</v>
      </c>
      <c r="G173" s="189">
        <v>9.0160278745644593</v>
      </c>
      <c r="H173" s="190">
        <f t="shared" si="30"/>
        <v>0.42134965674267733</v>
      </c>
      <c r="I173" s="189">
        <v>8.294520547945206</v>
      </c>
      <c r="J173" s="190">
        <f t="shared" si="30"/>
        <v>-0.72150732661925332</v>
      </c>
      <c r="K173" s="189">
        <v>6.7973199329983247</v>
      </c>
      <c r="L173" s="190">
        <f t="shared" si="31"/>
        <v>-1.4972006149468813</v>
      </c>
      <c r="M173" s="189"/>
      <c r="N173" s="190"/>
    </row>
    <row r="174" spans="2:14" x14ac:dyDescent="0.25">
      <c r="B174" s="119" t="s">
        <v>96</v>
      </c>
      <c r="C174" s="189">
        <v>6.1395793499043974</v>
      </c>
      <c r="D174" s="190">
        <v>-0.39276566357269171</v>
      </c>
      <c r="E174" s="189">
        <v>6.6066790352504636</v>
      </c>
      <c r="F174" s="190">
        <f t="shared" si="30"/>
        <v>0.46709968534606627</v>
      </c>
      <c r="G174" s="189">
        <v>6.6683569979716024</v>
      </c>
      <c r="H174" s="190">
        <f t="shared" si="30"/>
        <v>6.167796272113879E-2</v>
      </c>
      <c r="I174" s="189">
        <v>6.2648752399232244</v>
      </c>
      <c r="J174" s="190">
        <f t="shared" si="30"/>
        <v>-0.40348175804837805</v>
      </c>
      <c r="K174" s="189">
        <v>5.9157142857142855</v>
      </c>
      <c r="L174" s="190">
        <f t="shared" si="31"/>
        <v>-0.34916095420893889</v>
      </c>
      <c r="M174" s="189"/>
      <c r="N174" s="190"/>
    </row>
    <row r="175" spans="2:14" ht="15.75" x14ac:dyDescent="0.25">
      <c r="B175" s="122" t="s">
        <v>33</v>
      </c>
      <c r="C175" s="191">
        <v>6.2528269063496662</v>
      </c>
      <c r="D175" s="192">
        <v>-0.66206279953268687</v>
      </c>
      <c r="E175" s="191">
        <v>7.0498887829679058</v>
      </c>
      <c r="F175" s="192">
        <f t="shared" si="30"/>
        <v>0.79706187661823957</v>
      </c>
      <c r="G175" s="191">
        <v>7.0258214661716627</v>
      </c>
      <c r="H175" s="192">
        <f t="shared" si="30"/>
        <v>-2.4067316796243077E-2</v>
      </c>
      <c r="I175" s="191">
        <v>6.864052535202374</v>
      </c>
      <c r="J175" s="192">
        <f t="shared" si="30"/>
        <v>-0.16176893096928868</v>
      </c>
      <c r="K175" s="191">
        <v>6.9015844794226844</v>
      </c>
      <c r="L175" s="192">
        <f t="shared" si="31"/>
        <v>3.7531944220310365E-2</v>
      </c>
      <c r="M175" s="191">
        <v>6.8898583893577454</v>
      </c>
      <c r="N175" s="192">
        <v>-0.38224834349984071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308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5.3219178082191778</v>
      </c>
      <c r="D185" s="190">
        <v>-0.74104515474378552</v>
      </c>
      <c r="E185" s="189">
        <v>32.443708609271525</v>
      </c>
      <c r="F185" s="190">
        <f t="shared" ref="F185:J187" si="32">IFERROR(E185-C185,"-")</f>
        <v>27.121790801052349</v>
      </c>
      <c r="G185" s="189">
        <v>6.6523809523809527</v>
      </c>
      <c r="H185" s="190">
        <f t="shared" si="32"/>
        <v>-25.791327656890573</v>
      </c>
      <c r="I185" s="189">
        <v>6.8395904436860064</v>
      </c>
      <c r="J185" s="190">
        <f t="shared" si="32"/>
        <v>0.18720949130505371</v>
      </c>
      <c r="K185" s="189">
        <v>7.064327485380117</v>
      </c>
      <c r="L185" s="190">
        <f t="shared" ref="L185:L187" si="33">IFERROR(K185-I185,"-")</f>
        <v>0.22473704169411057</v>
      </c>
      <c r="M185" s="189">
        <v>6.507518796992481</v>
      </c>
      <c r="N185" s="190">
        <f t="shared" ref="N185:N194" si="34">IFERROR(M185-K185,"-")</f>
        <v>-0.55680868838763597</v>
      </c>
    </row>
    <row r="186" spans="1:15" x14ac:dyDescent="0.25">
      <c r="B186" s="119" t="s">
        <v>76</v>
      </c>
      <c r="C186" s="189">
        <v>5.7124463519313302</v>
      </c>
      <c r="D186" s="190">
        <v>-0.55607216658718794</v>
      </c>
      <c r="E186" s="189" t="s">
        <v>237</v>
      </c>
      <c r="F186" s="190" t="str">
        <f t="shared" si="32"/>
        <v>-</v>
      </c>
      <c r="G186" s="189">
        <v>5.0331753554502372</v>
      </c>
      <c r="H186" s="190" t="str">
        <f t="shared" si="32"/>
        <v>-</v>
      </c>
      <c r="I186" s="189">
        <v>5.4823529411764707</v>
      </c>
      <c r="J186" s="190">
        <f t="shared" si="32"/>
        <v>0.44917758572623345</v>
      </c>
      <c r="K186" s="189">
        <v>6.0017182130584192</v>
      </c>
      <c r="L186" s="190">
        <f t="shared" si="33"/>
        <v>0.51936527188194859</v>
      </c>
      <c r="M186" s="189">
        <v>5.4409937888198758</v>
      </c>
      <c r="N186" s="190">
        <f t="shared" si="34"/>
        <v>-0.56072442423854341</v>
      </c>
    </row>
    <row r="187" spans="1:15" x14ac:dyDescent="0.25">
      <c r="B187" s="119" t="s">
        <v>78</v>
      </c>
      <c r="C187" s="189">
        <v>5.666666666666667</v>
      </c>
      <c r="D187" s="190">
        <v>-1.3400447427293063</v>
      </c>
      <c r="E187" s="189">
        <v>1</v>
      </c>
      <c r="F187" s="190">
        <f t="shared" si="32"/>
        <v>-4.666666666666667</v>
      </c>
      <c r="G187" s="189">
        <v>7.8085585585585582</v>
      </c>
      <c r="H187" s="190">
        <f t="shared" si="32"/>
        <v>6.8085585585585582</v>
      </c>
      <c r="I187" s="189">
        <v>5.3860465116279066</v>
      </c>
      <c r="J187" s="190">
        <f t="shared" si="32"/>
        <v>-2.4225120469306516</v>
      </c>
      <c r="K187" s="189">
        <v>5.8</v>
      </c>
      <c r="L187" s="190">
        <f t="shared" si="33"/>
        <v>0.41395348837209323</v>
      </c>
      <c r="M187" s="189">
        <v>8.1169811320754715</v>
      </c>
      <c r="N187" s="190">
        <f t="shared" si="34"/>
        <v>2.3169811320754716</v>
      </c>
    </row>
    <row r="188" spans="1:15" x14ac:dyDescent="0.25">
      <c r="B188" s="119" t="s">
        <v>80</v>
      </c>
      <c r="C188" s="189" t="s">
        <v>237</v>
      </c>
      <c r="D188" s="190" t="s">
        <v>237</v>
      </c>
      <c r="E188" s="189">
        <v>32.390243902439025</v>
      </c>
      <c r="F188" s="190" t="str">
        <f>IFERROR(E188-C188,"-")</f>
        <v>-</v>
      </c>
      <c r="G188" s="189">
        <v>5.652582159624413</v>
      </c>
      <c r="H188" s="190">
        <f>IFERROR(G188-E188,"-")</f>
        <v>-26.737661742814613</v>
      </c>
      <c r="I188" s="189">
        <v>5.9813432835820892</v>
      </c>
      <c r="J188" s="190">
        <f>IFERROR(I188-G188,"-")</f>
        <v>0.3287611239576762</v>
      </c>
      <c r="K188" s="189">
        <v>7.638418079096045</v>
      </c>
      <c r="L188" s="190">
        <f>IFERROR(K188-I188,"-")</f>
        <v>1.6570747955139558</v>
      </c>
      <c r="M188" s="189">
        <v>6.2214765100671139</v>
      </c>
      <c r="N188" s="190">
        <f t="shared" si="34"/>
        <v>-1.4169415690289311</v>
      </c>
    </row>
    <row r="189" spans="1:15" x14ac:dyDescent="0.25">
      <c r="B189" s="119" t="s">
        <v>82</v>
      </c>
      <c r="C189" s="189" t="s">
        <v>237</v>
      </c>
      <c r="D189" s="190" t="s">
        <v>237</v>
      </c>
      <c r="E189" s="189">
        <v>10.127906976744185</v>
      </c>
      <c r="F189" s="190" t="str">
        <f t="shared" ref="F189:J197" si="35">IFERROR(E189-C189,"-")</f>
        <v>-</v>
      </c>
      <c r="G189" s="189">
        <v>15.8</v>
      </c>
      <c r="H189" s="190">
        <f t="shared" si="35"/>
        <v>5.6720930232558153</v>
      </c>
      <c r="I189" s="189">
        <v>5.8587786259541987</v>
      </c>
      <c r="J189" s="190">
        <f t="shared" si="35"/>
        <v>-9.9412213740458029</v>
      </c>
      <c r="K189" s="189">
        <v>7.21218487394958</v>
      </c>
      <c r="L189" s="190">
        <f t="shared" ref="L189:L197" si="36">IFERROR(K189-I189,"-")</f>
        <v>1.3534062479953812</v>
      </c>
      <c r="M189" s="189">
        <v>6.4589371980676331</v>
      </c>
      <c r="N189" s="190">
        <f t="shared" si="34"/>
        <v>-0.75324767588194685</v>
      </c>
    </row>
    <row r="190" spans="1:15" x14ac:dyDescent="0.25">
      <c r="B190" s="119" t="s">
        <v>123</v>
      </c>
      <c r="C190" s="189" t="s">
        <v>237</v>
      </c>
      <c r="D190" s="190" t="s">
        <v>237</v>
      </c>
      <c r="E190" s="189">
        <v>12.737704918032787</v>
      </c>
      <c r="F190" s="190" t="str">
        <f t="shared" si="35"/>
        <v>-</v>
      </c>
      <c r="G190" s="189">
        <v>4.3795180722891569</v>
      </c>
      <c r="H190" s="190">
        <f t="shared" si="35"/>
        <v>-8.3581868457436297</v>
      </c>
      <c r="I190" s="189">
        <v>7.9693877551020407</v>
      </c>
      <c r="J190" s="190">
        <f t="shared" si="35"/>
        <v>3.5898696828128838</v>
      </c>
      <c r="K190" s="189">
        <v>5.7923076923076922</v>
      </c>
      <c r="L190" s="190">
        <f t="shared" si="36"/>
        <v>-2.1770800627943485</v>
      </c>
      <c r="M190" s="189">
        <v>6.453125</v>
      </c>
      <c r="N190" s="190">
        <f t="shared" si="34"/>
        <v>0.66081730769230784</v>
      </c>
    </row>
    <row r="191" spans="1:15" x14ac:dyDescent="0.25">
      <c r="B191" s="119" t="s">
        <v>86</v>
      </c>
      <c r="C191" s="189" t="s">
        <v>237</v>
      </c>
      <c r="D191" s="190" t="s">
        <v>237</v>
      </c>
      <c r="E191" s="189">
        <v>8.5</v>
      </c>
      <c r="F191" s="190" t="str">
        <f t="shared" si="35"/>
        <v>-</v>
      </c>
      <c r="G191" s="189">
        <v>9.5711009174311918</v>
      </c>
      <c r="H191" s="190">
        <f t="shared" si="35"/>
        <v>1.0711009174311918</v>
      </c>
      <c r="I191" s="189">
        <v>7.0651085141903174</v>
      </c>
      <c r="J191" s="190">
        <f t="shared" si="35"/>
        <v>-2.5059924032408745</v>
      </c>
      <c r="K191" s="189">
        <v>6.7221052631578946</v>
      </c>
      <c r="L191" s="190">
        <f t="shared" si="36"/>
        <v>-0.3430032510324228</v>
      </c>
      <c r="M191" s="189">
        <v>7.4974874371859297</v>
      </c>
      <c r="N191" s="190">
        <f t="shared" si="34"/>
        <v>0.77538217402803511</v>
      </c>
    </row>
    <row r="192" spans="1:15" x14ac:dyDescent="0.25">
      <c r="B192" s="119" t="s">
        <v>88</v>
      </c>
      <c r="C192" s="189">
        <v>9.4333333333333336</v>
      </c>
      <c r="D192" s="190">
        <v>2.3504930966469431</v>
      </c>
      <c r="E192" s="189">
        <v>8.4782608695652169</v>
      </c>
      <c r="F192" s="190">
        <f t="shared" si="35"/>
        <v>-0.95507246376811672</v>
      </c>
      <c r="G192" s="189">
        <v>15.315384615384616</v>
      </c>
      <c r="H192" s="190">
        <f t="shared" si="35"/>
        <v>6.8371237458193992</v>
      </c>
      <c r="I192" s="189">
        <v>8.4124999999999996</v>
      </c>
      <c r="J192" s="190">
        <f t="shared" si="35"/>
        <v>-6.9028846153846164</v>
      </c>
      <c r="K192" s="189">
        <v>8.1743341404358354</v>
      </c>
      <c r="L192" s="190">
        <f t="shared" si="36"/>
        <v>-0.23816585956416425</v>
      </c>
      <c r="M192" s="189">
        <v>7.6410256410256414</v>
      </c>
      <c r="N192" s="190">
        <f t="shared" si="34"/>
        <v>-0.53330849941019398</v>
      </c>
    </row>
    <row r="193" spans="2:15" x14ac:dyDescent="0.25">
      <c r="B193" s="119" t="s">
        <v>90</v>
      </c>
      <c r="C193" s="189">
        <v>8.6834532374100721</v>
      </c>
      <c r="D193" s="190">
        <v>2.0257955797524145</v>
      </c>
      <c r="E193" s="189">
        <v>7.233009708737864</v>
      </c>
      <c r="F193" s="190">
        <f t="shared" si="35"/>
        <v>-1.4504435286722082</v>
      </c>
      <c r="G193" s="189">
        <v>6.4681933842239188</v>
      </c>
      <c r="H193" s="190">
        <f t="shared" si="35"/>
        <v>-0.76481632451394521</v>
      </c>
      <c r="I193" s="189">
        <v>7.1875</v>
      </c>
      <c r="J193" s="190">
        <f t="shared" si="35"/>
        <v>0.71930661577608124</v>
      </c>
      <c r="K193" s="189">
        <v>6.3220973782771539</v>
      </c>
      <c r="L193" s="190">
        <f t="shared" si="36"/>
        <v>-0.8654026217228461</v>
      </c>
      <c r="M193" s="189"/>
      <c r="N193" s="190"/>
    </row>
    <row r="194" spans="2:15" x14ac:dyDescent="0.25">
      <c r="B194" s="119" t="s">
        <v>92</v>
      </c>
      <c r="C194" s="189">
        <v>6.1818181818181817</v>
      </c>
      <c r="D194" s="190">
        <v>0.41228693181818166</v>
      </c>
      <c r="E194" s="189">
        <v>5.6141732283464565</v>
      </c>
      <c r="F194" s="190">
        <f t="shared" si="35"/>
        <v>-0.56764495347172517</v>
      </c>
      <c r="G194" s="189">
        <v>5.7664974619289344</v>
      </c>
      <c r="H194" s="190">
        <f t="shared" si="35"/>
        <v>0.15232423358247793</v>
      </c>
      <c r="I194" s="189">
        <v>6.537366548042705</v>
      </c>
      <c r="J194" s="190">
        <f t="shared" si="35"/>
        <v>0.77086908611377059</v>
      </c>
      <c r="K194" s="189">
        <v>5.6042884990253414</v>
      </c>
      <c r="L194" s="190">
        <f t="shared" si="36"/>
        <v>-0.93307804901736358</v>
      </c>
      <c r="M194" s="189"/>
      <c r="N194" s="190"/>
    </row>
    <row r="195" spans="2:15" x14ac:dyDescent="0.25">
      <c r="B195" s="119" t="s">
        <v>94</v>
      </c>
      <c r="C195" s="189">
        <v>7.9651162790697674</v>
      </c>
      <c r="D195" s="190">
        <v>-7.790439276485789</v>
      </c>
      <c r="E195" s="189">
        <v>6.1492063492063496</v>
      </c>
      <c r="F195" s="190">
        <f t="shared" si="35"/>
        <v>-1.8159099298634178</v>
      </c>
      <c r="G195" s="189">
        <v>5.2762148337595907</v>
      </c>
      <c r="H195" s="190">
        <f t="shared" si="35"/>
        <v>-0.8729915154467589</v>
      </c>
      <c r="I195" s="189">
        <v>6.3534482758620694</v>
      </c>
      <c r="J195" s="190">
        <f t="shared" si="35"/>
        <v>1.0772334421024787</v>
      </c>
      <c r="K195" s="189">
        <v>6.9888888888888889</v>
      </c>
      <c r="L195" s="190">
        <f t="shared" si="36"/>
        <v>0.63544061302681953</v>
      </c>
      <c r="M195" s="189"/>
      <c r="N195" s="190"/>
    </row>
    <row r="196" spans="2:15" x14ac:dyDescent="0.25">
      <c r="B196" s="119" t="s">
        <v>96</v>
      </c>
      <c r="C196" s="189">
        <v>6.3183520599250933</v>
      </c>
      <c r="D196" s="190">
        <v>0.23783257940561242</v>
      </c>
      <c r="E196" s="189">
        <v>6.48</v>
      </c>
      <c r="F196" s="190">
        <f t="shared" si="35"/>
        <v>0.16164794007490713</v>
      </c>
      <c r="G196" s="189">
        <v>7.3392857142857144</v>
      </c>
      <c r="H196" s="190">
        <f t="shared" si="35"/>
        <v>0.85928571428571399</v>
      </c>
      <c r="I196" s="189">
        <v>7.0505050505050502</v>
      </c>
      <c r="J196" s="190">
        <f t="shared" si="35"/>
        <v>-0.28878066378066425</v>
      </c>
      <c r="K196" s="189">
        <v>5.783050847457627</v>
      </c>
      <c r="L196" s="190">
        <f t="shared" si="36"/>
        <v>-1.2674542030474232</v>
      </c>
      <c r="M196" s="189"/>
      <c r="N196" s="190"/>
    </row>
    <row r="197" spans="2:15" ht="15.75" x14ac:dyDescent="0.25">
      <c r="B197" s="122" t="s">
        <v>33</v>
      </c>
      <c r="C197" s="191">
        <v>6.706572769953052</v>
      </c>
      <c r="D197" s="192">
        <v>-0.3841522199213907</v>
      </c>
      <c r="E197" s="191">
        <v>10.31743119266055</v>
      </c>
      <c r="F197" s="192">
        <f t="shared" si="35"/>
        <v>3.6108584227074978</v>
      </c>
      <c r="G197" s="191">
        <v>7.0584975369458132</v>
      </c>
      <c r="H197" s="192">
        <f t="shared" si="35"/>
        <v>-3.2589336557147366</v>
      </c>
      <c r="I197" s="191">
        <v>6.4716561689514638</v>
      </c>
      <c r="J197" s="192">
        <f t="shared" si="35"/>
        <v>-0.58684136799434938</v>
      </c>
      <c r="K197" s="191">
        <v>6.5356719601801379</v>
      </c>
      <c r="L197" s="192">
        <f t="shared" si="36"/>
        <v>6.4015791228674068E-2</v>
      </c>
      <c r="M197" s="191">
        <v>6.6918635170603675</v>
      </c>
      <c r="N197" s="192">
        <v>-6.4573504512352997E-2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309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7.6545454545454543</v>
      </c>
      <c r="D207" s="190">
        <v>0.62541924095322088</v>
      </c>
      <c r="E207" s="189" t="s">
        <v>237</v>
      </c>
      <c r="F207" s="190" t="str">
        <f t="shared" ref="F207:J209" si="37">IFERROR(E207-C207,"-")</f>
        <v>-</v>
      </c>
      <c r="G207" s="189">
        <v>8.172043010752688</v>
      </c>
      <c r="H207" s="190" t="str">
        <f t="shared" si="37"/>
        <v>-</v>
      </c>
      <c r="I207" s="189">
        <v>7.4015544041450774</v>
      </c>
      <c r="J207" s="190">
        <f t="shared" si="37"/>
        <v>-0.77048860660761065</v>
      </c>
      <c r="K207" s="189">
        <v>6.0776859504132235</v>
      </c>
      <c r="L207" s="190">
        <f t="shared" ref="L207:L209" si="38">IFERROR(K207-I207,"-")</f>
        <v>-1.3238684537318539</v>
      </c>
      <c r="M207" s="189">
        <v>5.9</v>
      </c>
      <c r="N207" s="190">
        <f t="shared" ref="N207:N216" si="39">IFERROR(M207-K207,"-")</f>
        <v>-0.1776859504132231</v>
      </c>
    </row>
    <row r="208" spans="2:15" x14ac:dyDescent="0.25">
      <c r="B208" s="119" t="s">
        <v>76</v>
      </c>
      <c r="C208" s="189">
        <v>5.2622950819672134</v>
      </c>
      <c r="D208" s="190">
        <v>-1.6848203026481716</v>
      </c>
      <c r="E208" s="189">
        <v>199.5</v>
      </c>
      <c r="F208" s="190">
        <f t="shared" si="37"/>
        <v>194.23770491803279</v>
      </c>
      <c r="G208" s="189">
        <v>5.4190476190476193</v>
      </c>
      <c r="H208" s="190">
        <f t="shared" si="37"/>
        <v>-194.08095238095237</v>
      </c>
      <c r="I208" s="189">
        <v>5.191011235955056</v>
      </c>
      <c r="J208" s="190">
        <f t="shared" si="37"/>
        <v>-0.22803638309256336</v>
      </c>
      <c r="K208" s="189">
        <v>5.9933774834437088</v>
      </c>
      <c r="L208" s="190">
        <f t="shared" si="38"/>
        <v>0.80236624748865282</v>
      </c>
      <c r="M208" s="189">
        <v>6.8988549618320612</v>
      </c>
      <c r="N208" s="190">
        <f t="shared" si="39"/>
        <v>0.90547747838835235</v>
      </c>
    </row>
    <row r="209" spans="2:15" x14ac:dyDescent="0.25">
      <c r="B209" s="119" t="s">
        <v>78</v>
      </c>
      <c r="C209" s="189">
        <v>5.0909090909090908</v>
      </c>
      <c r="D209" s="190">
        <v>-1.4090909090909092</v>
      </c>
      <c r="E209" s="189">
        <v>22.25</v>
      </c>
      <c r="F209" s="190">
        <f t="shared" si="37"/>
        <v>17.15909090909091</v>
      </c>
      <c r="G209" s="189">
        <v>9.435483870967742</v>
      </c>
      <c r="H209" s="190">
        <f t="shared" si="37"/>
        <v>-12.814516129032258</v>
      </c>
      <c r="I209" s="189">
        <v>5.8201634877384194</v>
      </c>
      <c r="J209" s="190">
        <f t="shared" si="37"/>
        <v>-3.6153203832293226</v>
      </c>
      <c r="K209" s="189">
        <v>8.1340579710144922</v>
      </c>
      <c r="L209" s="190">
        <f t="shared" si="38"/>
        <v>2.3138944832760728</v>
      </c>
      <c r="M209" s="189">
        <v>6.4636871508379885</v>
      </c>
      <c r="N209" s="190">
        <f t="shared" si="39"/>
        <v>-1.6703708201765037</v>
      </c>
    </row>
    <row r="210" spans="2:15" x14ac:dyDescent="0.25">
      <c r="B210" s="119" t="s">
        <v>80</v>
      </c>
      <c r="C210" s="189" t="s">
        <v>237</v>
      </c>
      <c r="D210" s="190" t="s">
        <v>237</v>
      </c>
      <c r="E210" s="189">
        <v>22.166666666666668</v>
      </c>
      <c r="F210" s="190" t="str">
        <f>IFERROR(E210-C210,"-")</f>
        <v>-</v>
      </c>
      <c r="G210" s="189">
        <v>5.6883116883116882</v>
      </c>
      <c r="H210" s="190">
        <f>IFERROR(G210-E210,"-")</f>
        <v>-16.478354978354979</v>
      </c>
      <c r="I210" s="189">
        <v>5.4449648711943794</v>
      </c>
      <c r="J210" s="190">
        <f>IFERROR(I210-G210,"-")</f>
        <v>-0.24334681711730877</v>
      </c>
      <c r="K210" s="189">
        <v>6.2178649237472765</v>
      </c>
      <c r="L210" s="190">
        <f>IFERROR(K210-I210,"-")</f>
        <v>0.77290005255289707</v>
      </c>
      <c r="M210" s="189">
        <v>6.9722222222222223</v>
      </c>
      <c r="N210" s="190">
        <f t="shared" si="39"/>
        <v>0.75435729847494581</v>
      </c>
    </row>
    <row r="211" spans="2:15" x14ac:dyDescent="0.25">
      <c r="B211" s="119" t="s">
        <v>82</v>
      </c>
      <c r="C211" s="189" t="s">
        <v>237</v>
      </c>
      <c r="D211" s="190" t="s">
        <v>237</v>
      </c>
      <c r="E211" s="189">
        <v>5.22463768115942</v>
      </c>
      <c r="F211" s="190" t="str">
        <f t="shared" ref="F211:J219" si="40">IFERROR(E211-C211,"-")</f>
        <v>-</v>
      </c>
      <c r="G211" s="189">
        <v>8.7866666666666671</v>
      </c>
      <c r="H211" s="190">
        <f t="shared" si="40"/>
        <v>3.5620289855072471</v>
      </c>
      <c r="I211" s="189">
        <v>8.0511627906976742</v>
      </c>
      <c r="J211" s="190">
        <f t="shared" si="40"/>
        <v>-0.73550387596899292</v>
      </c>
      <c r="K211" s="189">
        <v>6.8917682926829267</v>
      </c>
      <c r="L211" s="190">
        <f t="shared" ref="L211:L219" si="41">IFERROR(K211-I211,"-")</f>
        <v>-1.1593944980147475</v>
      </c>
      <c r="M211" s="189">
        <v>6.0145985401459852</v>
      </c>
      <c r="N211" s="190">
        <f t="shared" si="39"/>
        <v>-0.87716975253694152</v>
      </c>
    </row>
    <row r="212" spans="2:15" x14ac:dyDescent="0.25">
      <c r="B212" s="119" t="s">
        <v>84</v>
      </c>
      <c r="C212" s="189" t="s">
        <v>237</v>
      </c>
      <c r="D212" s="190" t="s">
        <v>237</v>
      </c>
      <c r="E212" s="189">
        <v>6.5864978902953588</v>
      </c>
      <c r="F212" s="190" t="str">
        <f t="shared" si="40"/>
        <v>-</v>
      </c>
      <c r="G212" s="189">
        <v>7.080645161290323</v>
      </c>
      <c r="H212" s="190">
        <f t="shared" si="40"/>
        <v>0.49414727099496414</v>
      </c>
      <c r="I212" s="189">
        <v>7.1764705882352944</v>
      </c>
      <c r="J212" s="190">
        <f t="shared" si="40"/>
        <v>9.5825426944971426E-2</v>
      </c>
      <c r="K212" s="189">
        <v>9.4403669724770634</v>
      </c>
      <c r="L212" s="190">
        <f t="shared" si="41"/>
        <v>2.263896384241769</v>
      </c>
      <c r="M212" s="189">
        <v>7.2442244224422438</v>
      </c>
      <c r="N212" s="190">
        <f t="shared" si="39"/>
        <v>-2.1961425500348195</v>
      </c>
    </row>
    <row r="213" spans="2:15" x14ac:dyDescent="0.25">
      <c r="B213" s="119" t="s">
        <v>86</v>
      </c>
      <c r="C213" s="189" t="s">
        <v>237</v>
      </c>
      <c r="D213" s="190" t="s">
        <v>237</v>
      </c>
      <c r="E213" s="189">
        <v>8</v>
      </c>
      <c r="F213" s="190" t="str">
        <f t="shared" si="40"/>
        <v>-</v>
      </c>
      <c r="G213" s="189">
        <v>9.2362204724409445</v>
      </c>
      <c r="H213" s="190">
        <f t="shared" si="40"/>
        <v>1.2362204724409445</v>
      </c>
      <c r="I213" s="189">
        <v>8.1</v>
      </c>
      <c r="J213" s="190">
        <f t="shared" si="40"/>
        <v>-1.1362204724409448</v>
      </c>
      <c r="K213" s="189">
        <v>7.887096774193548</v>
      </c>
      <c r="L213" s="190">
        <f t="shared" si="41"/>
        <v>-0.2129032258064516</v>
      </c>
      <c r="M213" s="189">
        <v>7.7444668008048287</v>
      </c>
      <c r="N213" s="190">
        <f t="shared" si="39"/>
        <v>-0.1426299733887193</v>
      </c>
    </row>
    <row r="214" spans="2:15" x14ac:dyDescent="0.25">
      <c r="B214" s="119" t="s">
        <v>88</v>
      </c>
      <c r="C214" s="189">
        <v>6.395833333333333</v>
      </c>
      <c r="D214" s="190">
        <v>-2.220445736434109</v>
      </c>
      <c r="E214" s="189">
        <v>6.2767295597484276</v>
      </c>
      <c r="F214" s="190">
        <f t="shared" si="40"/>
        <v>-0.11910377358490543</v>
      </c>
      <c r="G214" s="189">
        <v>8.7773722627737225</v>
      </c>
      <c r="H214" s="190">
        <f t="shared" si="40"/>
        <v>2.5006427030252949</v>
      </c>
      <c r="I214" s="189">
        <v>9.8805970149253728</v>
      </c>
      <c r="J214" s="190">
        <f t="shared" si="40"/>
        <v>1.1032247521516503</v>
      </c>
      <c r="K214" s="189">
        <v>10.66044142614601</v>
      </c>
      <c r="L214" s="190">
        <f t="shared" si="41"/>
        <v>0.77984441122063686</v>
      </c>
      <c r="M214" s="189">
        <v>9.1486486486486491</v>
      </c>
      <c r="N214" s="190">
        <f t="shared" si="39"/>
        <v>-1.5117927774973605</v>
      </c>
    </row>
    <row r="215" spans="2:15" x14ac:dyDescent="0.25">
      <c r="B215" s="119" t="s">
        <v>90</v>
      </c>
      <c r="C215" s="189">
        <v>2.875</v>
      </c>
      <c r="D215" s="190">
        <v>-3.657258064516129</v>
      </c>
      <c r="E215" s="189">
        <v>7.1424936386768447</v>
      </c>
      <c r="F215" s="190">
        <f t="shared" si="40"/>
        <v>4.2674936386768447</v>
      </c>
      <c r="G215" s="189">
        <v>6.3837209302325579</v>
      </c>
      <c r="H215" s="190">
        <f t="shared" si="40"/>
        <v>-0.75877270844428679</v>
      </c>
      <c r="I215" s="189">
        <v>5.4143835616438354</v>
      </c>
      <c r="J215" s="190">
        <f t="shared" si="40"/>
        <v>-0.96933736858872255</v>
      </c>
      <c r="K215" s="189">
        <v>7.0082644628099171</v>
      </c>
      <c r="L215" s="190">
        <f t="shared" si="41"/>
        <v>1.5938809011660817</v>
      </c>
      <c r="M215" s="189"/>
      <c r="N215" s="190"/>
    </row>
    <row r="216" spans="2:15" x14ac:dyDescent="0.25">
      <c r="B216" s="119" t="s">
        <v>92</v>
      </c>
      <c r="C216" s="189">
        <v>7.4285714285714288</v>
      </c>
      <c r="D216" s="190">
        <v>1.263937282229965</v>
      </c>
      <c r="E216" s="189">
        <v>7.0343749999999998</v>
      </c>
      <c r="F216" s="190">
        <f t="shared" si="40"/>
        <v>-0.394196428571429</v>
      </c>
      <c r="G216" s="189">
        <v>7.9291044776119399</v>
      </c>
      <c r="H216" s="190">
        <f t="shared" si="40"/>
        <v>0.8947294776119401</v>
      </c>
      <c r="I216" s="189">
        <v>6.5320197044334973</v>
      </c>
      <c r="J216" s="190">
        <f t="shared" si="40"/>
        <v>-1.3970847731784426</v>
      </c>
      <c r="K216" s="189">
        <v>7.85121107266436</v>
      </c>
      <c r="L216" s="190">
        <f t="shared" si="41"/>
        <v>1.3191913682308627</v>
      </c>
      <c r="M216" s="189"/>
      <c r="N216" s="190"/>
    </row>
    <row r="217" spans="2:15" x14ac:dyDescent="0.25">
      <c r="B217" s="119" t="s">
        <v>94</v>
      </c>
      <c r="C217" s="189">
        <v>4.375</v>
      </c>
      <c r="D217" s="190">
        <v>-0.96358267716535462</v>
      </c>
      <c r="E217" s="189">
        <v>8.2730192719486073</v>
      </c>
      <c r="F217" s="190">
        <f t="shared" si="40"/>
        <v>3.8980192719486073</v>
      </c>
      <c r="G217" s="189">
        <v>5.4848484848484844</v>
      </c>
      <c r="H217" s="190">
        <f t="shared" si="40"/>
        <v>-2.7881707871001229</v>
      </c>
      <c r="I217" s="189">
        <v>5.7896103896103899</v>
      </c>
      <c r="J217" s="190">
        <f t="shared" si="40"/>
        <v>0.30476190476190546</v>
      </c>
      <c r="K217" s="189">
        <v>6.8798185941043082</v>
      </c>
      <c r="L217" s="190">
        <f t="shared" si="41"/>
        <v>1.0902082044939183</v>
      </c>
      <c r="M217" s="189"/>
      <c r="N217" s="190"/>
    </row>
    <row r="218" spans="2:15" x14ac:dyDescent="0.25">
      <c r="B218" s="119" t="s">
        <v>96</v>
      </c>
      <c r="C218" s="189">
        <v>11.349693251533742</v>
      </c>
      <c r="D218" s="190">
        <v>4.0722366041348979</v>
      </c>
      <c r="E218" s="189">
        <v>6.3706981317600784</v>
      </c>
      <c r="F218" s="190">
        <f t="shared" si="40"/>
        <v>-4.9789951197736633</v>
      </c>
      <c r="G218" s="189">
        <v>7.3365384615384617</v>
      </c>
      <c r="H218" s="190">
        <f t="shared" si="40"/>
        <v>0.9658403297783833</v>
      </c>
      <c r="I218" s="189">
        <v>7.65034965034965</v>
      </c>
      <c r="J218" s="190">
        <f t="shared" si="40"/>
        <v>0.3138111888111883</v>
      </c>
      <c r="K218" s="189">
        <v>6.9953379953379953</v>
      </c>
      <c r="L218" s="190">
        <f t="shared" si="41"/>
        <v>-0.6550116550116547</v>
      </c>
      <c r="M218" s="189"/>
      <c r="N218" s="190"/>
    </row>
    <row r="219" spans="2:15" ht="15.75" x14ac:dyDescent="0.25">
      <c r="B219" s="122" t="s">
        <v>33</v>
      </c>
      <c r="C219" s="191">
        <v>7.3022388059701493</v>
      </c>
      <c r="D219" s="192">
        <v>0.69237333511813137</v>
      </c>
      <c r="E219" s="191">
        <v>7.3112139917695469</v>
      </c>
      <c r="F219" s="192">
        <f t="shared" si="40"/>
        <v>8.9751857993976003E-3</v>
      </c>
      <c r="G219" s="191">
        <v>7.4078327444051828</v>
      </c>
      <c r="H219" s="192">
        <f t="shared" si="40"/>
        <v>9.6618752635635907E-2</v>
      </c>
      <c r="I219" s="191">
        <v>6.7425893083354449</v>
      </c>
      <c r="J219" s="192">
        <f t="shared" si="40"/>
        <v>-0.6652434360697379</v>
      </c>
      <c r="K219" s="191">
        <v>7.3596219398822438</v>
      </c>
      <c r="L219" s="192">
        <f t="shared" si="41"/>
        <v>0.61703263154679888</v>
      </c>
      <c r="M219" s="191">
        <v>6.993744668751777</v>
      </c>
      <c r="N219" s="192">
        <v>-0.39226997807080721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308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5.3219178082191778</v>
      </c>
      <c r="D229" s="190">
        <v>-0.74104515474378552</v>
      </c>
      <c r="E229" s="189">
        <v>32.443708609271525</v>
      </c>
      <c r="F229" s="190">
        <f t="shared" ref="F229:J231" si="42">IFERROR(E229-C229,"-")</f>
        <v>27.121790801052349</v>
      </c>
      <c r="G229" s="189">
        <v>6.6523809523809527</v>
      </c>
      <c r="H229" s="190">
        <f t="shared" si="42"/>
        <v>-25.791327656890573</v>
      </c>
      <c r="I229" s="189">
        <v>6.8395904436860064</v>
      </c>
      <c r="J229" s="190">
        <f t="shared" si="42"/>
        <v>0.18720949130505371</v>
      </c>
      <c r="K229" s="189">
        <v>7.064327485380117</v>
      </c>
      <c r="L229" s="190">
        <f t="shared" ref="L229:L231" si="43">IFERROR(K229-I229,"-")</f>
        <v>0.22473704169411057</v>
      </c>
      <c r="M229" s="189">
        <v>6.507518796992481</v>
      </c>
      <c r="N229" s="190">
        <f t="shared" ref="N229:N238" si="44">IFERROR(M229-K229,"-")</f>
        <v>-0.55680868838763597</v>
      </c>
    </row>
    <row r="230" spans="2:15" x14ac:dyDescent="0.25">
      <c r="B230" s="119" t="s">
        <v>76</v>
      </c>
      <c r="C230" s="189">
        <v>5.7124463519313302</v>
      </c>
      <c r="D230" s="190">
        <v>-0.55607216658718794</v>
      </c>
      <c r="E230" s="189" t="s">
        <v>237</v>
      </c>
      <c r="F230" s="190" t="str">
        <f t="shared" si="42"/>
        <v>-</v>
      </c>
      <c r="G230" s="189">
        <v>5.0331753554502372</v>
      </c>
      <c r="H230" s="190" t="str">
        <f t="shared" si="42"/>
        <v>-</v>
      </c>
      <c r="I230" s="189">
        <v>5.4823529411764707</v>
      </c>
      <c r="J230" s="190">
        <f t="shared" si="42"/>
        <v>0.44917758572623345</v>
      </c>
      <c r="K230" s="189">
        <v>6.0017182130584192</v>
      </c>
      <c r="L230" s="190">
        <f t="shared" si="43"/>
        <v>0.51936527188194859</v>
      </c>
      <c r="M230" s="189">
        <v>5.4409937888198758</v>
      </c>
      <c r="N230" s="190">
        <f t="shared" si="44"/>
        <v>-0.56072442423854341</v>
      </c>
    </row>
    <row r="231" spans="2:15" x14ac:dyDescent="0.25">
      <c r="B231" s="119" t="s">
        <v>78</v>
      </c>
      <c r="C231" s="189">
        <v>5.666666666666667</v>
      </c>
      <c r="D231" s="190">
        <v>-1.3400447427293063</v>
      </c>
      <c r="E231" s="189">
        <v>1</v>
      </c>
      <c r="F231" s="190">
        <f t="shared" si="42"/>
        <v>-4.666666666666667</v>
      </c>
      <c r="G231" s="189">
        <v>7.8085585585585582</v>
      </c>
      <c r="H231" s="190">
        <f t="shared" si="42"/>
        <v>6.8085585585585582</v>
      </c>
      <c r="I231" s="189">
        <v>5.3860465116279066</v>
      </c>
      <c r="J231" s="190">
        <f t="shared" si="42"/>
        <v>-2.4225120469306516</v>
      </c>
      <c r="K231" s="189">
        <v>5.8</v>
      </c>
      <c r="L231" s="190">
        <f t="shared" si="43"/>
        <v>0.41395348837209323</v>
      </c>
      <c r="M231" s="189">
        <v>8.1169811320754715</v>
      </c>
      <c r="N231" s="190">
        <f t="shared" si="44"/>
        <v>2.3169811320754716</v>
      </c>
    </row>
    <row r="232" spans="2:15" x14ac:dyDescent="0.25">
      <c r="B232" s="119" t="s">
        <v>80</v>
      </c>
      <c r="C232" s="189" t="s">
        <v>237</v>
      </c>
      <c r="D232" s="190" t="s">
        <v>237</v>
      </c>
      <c r="E232" s="189">
        <v>32.390243902439025</v>
      </c>
      <c r="F232" s="190" t="str">
        <f>IFERROR(E232-C232,"-")</f>
        <v>-</v>
      </c>
      <c r="G232" s="189">
        <v>5.652582159624413</v>
      </c>
      <c r="H232" s="190">
        <f>IFERROR(G232-E232,"-")</f>
        <v>-26.737661742814613</v>
      </c>
      <c r="I232" s="189">
        <v>5.9813432835820892</v>
      </c>
      <c r="J232" s="190">
        <f>IFERROR(I232-G232,"-")</f>
        <v>0.3287611239576762</v>
      </c>
      <c r="K232" s="189">
        <v>7.638418079096045</v>
      </c>
      <c r="L232" s="190">
        <f>IFERROR(K232-I232,"-")</f>
        <v>1.6570747955139558</v>
      </c>
      <c r="M232" s="189">
        <v>6.2214765100671139</v>
      </c>
      <c r="N232" s="190">
        <f t="shared" si="44"/>
        <v>-1.4169415690289311</v>
      </c>
    </row>
    <row r="233" spans="2:15" x14ac:dyDescent="0.25">
      <c r="B233" s="119" t="s">
        <v>82</v>
      </c>
      <c r="C233" s="189" t="s">
        <v>237</v>
      </c>
      <c r="D233" s="190" t="s">
        <v>237</v>
      </c>
      <c r="E233" s="189">
        <v>10.127906976744185</v>
      </c>
      <c r="F233" s="190" t="str">
        <f t="shared" ref="F233:J241" si="45">IFERROR(E233-C233,"-")</f>
        <v>-</v>
      </c>
      <c r="G233" s="189">
        <v>15.8</v>
      </c>
      <c r="H233" s="190">
        <f t="shared" si="45"/>
        <v>5.6720930232558153</v>
      </c>
      <c r="I233" s="189">
        <v>5.8587786259541987</v>
      </c>
      <c r="J233" s="190">
        <f t="shared" si="45"/>
        <v>-9.9412213740458029</v>
      </c>
      <c r="K233" s="189">
        <v>7.21218487394958</v>
      </c>
      <c r="L233" s="190">
        <f t="shared" ref="L233:L241" si="46">IFERROR(K233-I233,"-")</f>
        <v>1.3534062479953812</v>
      </c>
      <c r="M233" s="189">
        <v>6.4589371980676331</v>
      </c>
      <c r="N233" s="190">
        <f t="shared" si="44"/>
        <v>-0.75324767588194685</v>
      </c>
    </row>
    <row r="234" spans="2:15" x14ac:dyDescent="0.25">
      <c r="B234" s="119" t="s">
        <v>84</v>
      </c>
      <c r="C234" s="189" t="s">
        <v>237</v>
      </c>
      <c r="D234" s="190" t="s">
        <v>237</v>
      </c>
      <c r="E234" s="189">
        <v>12.737704918032787</v>
      </c>
      <c r="F234" s="190" t="str">
        <f t="shared" si="45"/>
        <v>-</v>
      </c>
      <c r="G234" s="189">
        <v>4.3795180722891569</v>
      </c>
      <c r="H234" s="190">
        <f t="shared" si="45"/>
        <v>-8.3581868457436297</v>
      </c>
      <c r="I234" s="189">
        <v>7.9693877551020407</v>
      </c>
      <c r="J234" s="190">
        <f t="shared" si="45"/>
        <v>3.5898696828128838</v>
      </c>
      <c r="K234" s="189">
        <v>5.7923076923076922</v>
      </c>
      <c r="L234" s="190">
        <f t="shared" si="46"/>
        <v>-2.1770800627943485</v>
      </c>
      <c r="M234" s="189">
        <v>6.453125</v>
      </c>
      <c r="N234" s="190">
        <f t="shared" si="44"/>
        <v>0.66081730769230784</v>
      </c>
    </row>
    <row r="235" spans="2:15" x14ac:dyDescent="0.25">
      <c r="B235" s="119" t="s">
        <v>86</v>
      </c>
      <c r="C235" s="189" t="s">
        <v>237</v>
      </c>
      <c r="D235" s="190" t="s">
        <v>237</v>
      </c>
      <c r="E235" s="189">
        <v>8.5</v>
      </c>
      <c r="F235" s="190" t="str">
        <f t="shared" si="45"/>
        <v>-</v>
      </c>
      <c r="G235" s="189">
        <v>9.5711009174311918</v>
      </c>
      <c r="H235" s="190">
        <f t="shared" si="45"/>
        <v>1.0711009174311918</v>
      </c>
      <c r="I235" s="189">
        <v>7.0651085141903174</v>
      </c>
      <c r="J235" s="190">
        <f t="shared" si="45"/>
        <v>-2.5059924032408745</v>
      </c>
      <c r="K235" s="189">
        <v>6.7221052631578946</v>
      </c>
      <c r="L235" s="190">
        <f t="shared" si="46"/>
        <v>-0.3430032510324228</v>
      </c>
      <c r="M235" s="189">
        <v>7.4974874371859297</v>
      </c>
      <c r="N235" s="190">
        <f t="shared" si="44"/>
        <v>0.77538217402803511</v>
      </c>
    </row>
    <row r="236" spans="2:15" x14ac:dyDescent="0.25">
      <c r="B236" s="119" t="s">
        <v>88</v>
      </c>
      <c r="C236" s="189">
        <v>9.4333333333333336</v>
      </c>
      <c r="D236" s="190">
        <v>2.3504930966469431</v>
      </c>
      <c r="E236" s="189">
        <v>8.4782608695652169</v>
      </c>
      <c r="F236" s="190">
        <f t="shared" si="45"/>
        <v>-0.95507246376811672</v>
      </c>
      <c r="G236" s="189">
        <v>15.315384615384616</v>
      </c>
      <c r="H236" s="190">
        <f t="shared" si="45"/>
        <v>6.8371237458193992</v>
      </c>
      <c r="I236" s="189">
        <v>8.4124999999999996</v>
      </c>
      <c r="J236" s="190">
        <f t="shared" si="45"/>
        <v>-6.9028846153846164</v>
      </c>
      <c r="K236" s="189">
        <v>8.1743341404358354</v>
      </c>
      <c r="L236" s="190">
        <f t="shared" si="46"/>
        <v>-0.23816585956416425</v>
      </c>
      <c r="M236" s="189">
        <v>7.6410256410256414</v>
      </c>
      <c r="N236" s="190">
        <f t="shared" si="44"/>
        <v>-0.53330849941019398</v>
      </c>
    </row>
    <row r="237" spans="2:15" x14ac:dyDescent="0.25">
      <c r="B237" s="119" t="s">
        <v>90</v>
      </c>
      <c r="C237" s="189">
        <v>8.6834532374100721</v>
      </c>
      <c r="D237" s="190">
        <v>2.0257955797524145</v>
      </c>
      <c r="E237" s="189">
        <v>7.233009708737864</v>
      </c>
      <c r="F237" s="190">
        <f t="shared" si="45"/>
        <v>-1.4504435286722082</v>
      </c>
      <c r="G237" s="189">
        <v>6.4681933842239188</v>
      </c>
      <c r="H237" s="190">
        <f t="shared" si="45"/>
        <v>-0.76481632451394521</v>
      </c>
      <c r="I237" s="189">
        <v>7.1875</v>
      </c>
      <c r="J237" s="190">
        <f t="shared" si="45"/>
        <v>0.71930661577608124</v>
      </c>
      <c r="K237" s="189">
        <v>6.3220973782771539</v>
      </c>
      <c r="L237" s="190">
        <f t="shared" si="46"/>
        <v>-0.8654026217228461</v>
      </c>
      <c r="M237" s="189"/>
      <c r="N237" s="190"/>
    </row>
    <row r="238" spans="2:15" x14ac:dyDescent="0.25">
      <c r="B238" s="119" t="s">
        <v>92</v>
      </c>
      <c r="C238" s="189">
        <v>6.1818181818181817</v>
      </c>
      <c r="D238" s="190">
        <v>0.41228693181818166</v>
      </c>
      <c r="E238" s="189">
        <v>5.6141732283464565</v>
      </c>
      <c r="F238" s="190">
        <f t="shared" si="45"/>
        <v>-0.56764495347172517</v>
      </c>
      <c r="G238" s="189">
        <v>5.7664974619289344</v>
      </c>
      <c r="H238" s="190">
        <f t="shared" si="45"/>
        <v>0.15232423358247793</v>
      </c>
      <c r="I238" s="189">
        <v>6.537366548042705</v>
      </c>
      <c r="J238" s="190">
        <f t="shared" si="45"/>
        <v>0.77086908611377059</v>
      </c>
      <c r="K238" s="189">
        <v>5.6042884990253414</v>
      </c>
      <c r="L238" s="190">
        <f t="shared" si="46"/>
        <v>-0.93307804901736358</v>
      </c>
      <c r="M238" s="189"/>
      <c r="N238" s="190"/>
    </row>
    <row r="239" spans="2:15" x14ac:dyDescent="0.25">
      <c r="B239" s="119" t="s">
        <v>94</v>
      </c>
      <c r="C239" s="189">
        <v>7.9651162790697674</v>
      </c>
      <c r="D239" s="190">
        <v>-7.790439276485789</v>
      </c>
      <c r="E239" s="189">
        <v>6.1492063492063496</v>
      </c>
      <c r="F239" s="190">
        <f t="shared" si="45"/>
        <v>-1.8159099298634178</v>
      </c>
      <c r="G239" s="189">
        <v>5.2762148337595907</v>
      </c>
      <c r="H239" s="190">
        <f t="shared" si="45"/>
        <v>-0.8729915154467589</v>
      </c>
      <c r="I239" s="189">
        <v>6.3534482758620694</v>
      </c>
      <c r="J239" s="190">
        <f t="shared" si="45"/>
        <v>1.0772334421024787</v>
      </c>
      <c r="K239" s="189">
        <v>6.9888888888888889</v>
      </c>
      <c r="L239" s="190">
        <f t="shared" si="46"/>
        <v>0.63544061302681953</v>
      </c>
      <c r="M239" s="189"/>
      <c r="N239" s="190"/>
    </row>
    <row r="240" spans="2:15" x14ac:dyDescent="0.25">
      <c r="B240" s="119" t="s">
        <v>96</v>
      </c>
      <c r="C240" s="189">
        <v>6.3183520599250933</v>
      </c>
      <c r="D240" s="190">
        <v>0.23783257940561242</v>
      </c>
      <c r="E240" s="189">
        <v>6.48</v>
      </c>
      <c r="F240" s="190">
        <f t="shared" si="45"/>
        <v>0.16164794007490713</v>
      </c>
      <c r="G240" s="189">
        <v>7.3392857142857144</v>
      </c>
      <c r="H240" s="190">
        <f t="shared" si="45"/>
        <v>0.85928571428571399</v>
      </c>
      <c r="I240" s="189">
        <v>7.0505050505050502</v>
      </c>
      <c r="J240" s="190">
        <f t="shared" si="45"/>
        <v>-0.28878066378066425</v>
      </c>
      <c r="K240" s="189">
        <v>5.783050847457627</v>
      </c>
      <c r="L240" s="190">
        <f t="shared" si="46"/>
        <v>-1.2674542030474232</v>
      </c>
      <c r="M240" s="189"/>
      <c r="N240" s="190"/>
    </row>
    <row r="241" spans="2:15" ht="15.75" x14ac:dyDescent="0.25">
      <c r="B241" s="122" t="s">
        <v>33</v>
      </c>
      <c r="C241" s="191">
        <v>6.706572769953052</v>
      </c>
      <c r="D241" s="192">
        <v>-0.3841522199213907</v>
      </c>
      <c r="E241" s="191">
        <v>10.31743119266055</v>
      </c>
      <c r="F241" s="192">
        <f t="shared" si="45"/>
        <v>3.6108584227074978</v>
      </c>
      <c r="G241" s="191">
        <v>7.0584975369458132</v>
      </c>
      <c r="H241" s="192">
        <f t="shared" si="45"/>
        <v>-3.2589336557147366</v>
      </c>
      <c r="I241" s="191">
        <v>6.4716561689514638</v>
      </c>
      <c r="J241" s="192">
        <f t="shared" si="45"/>
        <v>-0.58684136799434938</v>
      </c>
      <c r="K241" s="191">
        <v>6.5356719601801379</v>
      </c>
      <c r="L241" s="192">
        <f t="shared" si="46"/>
        <v>6.4015791228674068E-2</v>
      </c>
      <c r="M241" s="191">
        <v>6.6918635170603675</v>
      </c>
      <c r="N241" s="192">
        <v>-6.4573504512352997E-2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310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8.47463768115942</v>
      </c>
      <c r="D251" s="190">
        <v>1.2349116537621594</v>
      </c>
      <c r="E251" s="189" t="s">
        <v>237</v>
      </c>
      <c r="F251" s="190" t="str">
        <f t="shared" ref="F251:J253" si="47">IFERROR(E251-C251,"-")</f>
        <v>-</v>
      </c>
      <c r="G251" s="189">
        <v>7.4354166666666668</v>
      </c>
      <c r="H251" s="190" t="str">
        <f t="shared" si="47"/>
        <v>-</v>
      </c>
      <c r="I251" s="189">
        <v>6.0960735171261486</v>
      </c>
      <c r="J251" s="190">
        <f t="shared" si="47"/>
        <v>-1.3393431495405181</v>
      </c>
      <c r="K251" s="189">
        <v>6.6791044776119399</v>
      </c>
      <c r="L251" s="190">
        <f t="shared" ref="L251:L253" si="48">IFERROR(K251-I251,"-")</f>
        <v>0.58303096048579128</v>
      </c>
      <c r="M251" s="189">
        <v>7.8186274509803919</v>
      </c>
      <c r="N251" s="190">
        <f t="shared" ref="N251:N260" si="49">IFERROR(M251-K251,"-")</f>
        <v>1.139522973368452</v>
      </c>
    </row>
    <row r="252" spans="2:15" x14ac:dyDescent="0.25">
      <c r="B252" s="119" t="s">
        <v>76</v>
      </c>
      <c r="C252" s="189">
        <v>7.3103448275862073</v>
      </c>
      <c r="D252" s="190">
        <v>-0.600917971048605</v>
      </c>
      <c r="E252" s="189" t="s">
        <v>237</v>
      </c>
      <c r="F252" s="190" t="str">
        <f t="shared" si="47"/>
        <v>-</v>
      </c>
      <c r="G252" s="189">
        <v>7.1851851851851851</v>
      </c>
      <c r="H252" s="190" t="str">
        <f t="shared" si="47"/>
        <v>-</v>
      </c>
      <c r="I252" s="189">
        <v>6.4446366782006921</v>
      </c>
      <c r="J252" s="190">
        <f t="shared" si="47"/>
        <v>-0.74054850698449304</v>
      </c>
      <c r="K252" s="189">
        <v>7.3864491844416564</v>
      </c>
      <c r="L252" s="190">
        <f t="shared" si="48"/>
        <v>0.94181250624096435</v>
      </c>
      <c r="M252" s="189">
        <v>6.7122969837587005</v>
      </c>
      <c r="N252" s="190">
        <f t="shared" si="49"/>
        <v>-0.67415220068295589</v>
      </c>
    </row>
    <row r="253" spans="2:15" x14ac:dyDescent="0.25">
      <c r="B253" s="119" t="s">
        <v>78</v>
      </c>
      <c r="C253" s="189">
        <v>14.225</v>
      </c>
      <c r="D253" s="190">
        <v>7.5950564971751406</v>
      </c>
      <c r="E253" s="189" t="s">
        <v>237</v>
      </c>
      <c r="F253" s="190" t="str">
        <f t="shared" si="47"/>
        <v>-</v>
      </c>
      <c r="G253" s="189">
        <v>7.5436893203883493</v>
      </c>
      <c r="H253" s="190" t="str">
        <f t="shared" si="47"/>
        <v>-</v>
      </c>
      <c r="I253" s="189">
        <v>10.536585365853659</v>
      </c>
      <c r="J253" s="190">
        <f t="shared" si="47"/>
        <v>2.9928960454653097</v>
      </c>
      <c r="K253" s="189">
        <v>8.1396011396011403</v>
      </c>
      <c r="L253" s="190">
        <f t="shared" si="48"/>
        <v>-2.3969842262525187</v>
      </c>
      <c r="M253" s="189">
        <v>7.5135135135135132</v>
      </c>
      <c r="N253" s="190">
        <f t="shared" si="49"/>
        <v>-0.62608762608762714</v>
      </c>
    </row>
    <row r="254" spans="2:15" x14ac:dyDescent="0.25">
      <c r="B254" s="119" t="s">
        <v>80</v>
      </c>
      <c r="C254" s="189" t="s">
        <v>237</v>
      </c>
      <c r="D254" s="190" t="s">
        <v>237</v>
      </c>
      <c r="E254" s="189">
        <v>1</v>
      </c>
      <c r="F254" s="190" t="str">
        <f>IFERROR(E254-C254,"-")</f>
        <v>-</v>
      </c>
      <c r="G254" s="189">
        <v>8</v>
      </c>
      <c r="H254" s="190">
        <f>IFERROR(G254-E254,"-")</f>
        <v>7</v>
      </c>
      <c r="I254" s="189">
        <v>6.4554973821989527</v>
      </c>
      <c r="J254" s="190">
        <f>IFERROR(I254-G254,"-")</f>
        <v>-1.5445026178010473</v>
      </c>
      <c r="K254" s="189">
        <v>10.617021276595745</v>
      </c>
      <c r="L254" s="190">
        <f>IFERROR(K254-I254,"-")</f>
        <v>4.161523894396792</v>
      </c>
      <c r="M254" s="189">
        <v>7.9359605911330053</v>
      </c>
      <c r="N254" s="190">
        <f t="shared" si="49"/>
        <v>-2.6810606854627395</v>
      </c>
    </row>
    <row r="255" spans="2:15" x14ac:dyDescent="0.25">
      <c r="B255" s="119" t="s">
        <v>82</v>
      </c>
      <c r="C255" s="189" t="s">
        <v>237</v>
      </c>
      <c r="D255" s="190" t="s">
        <v>237</v>
      </c>
      <c r="E255" s="189" t="s">
        <v>237</v>
      </c>
      <c r="F255" s="190" t="str">
        <f t="shared" ref="F255:J263" si="50">IFERROR(E255-C255,"-")</f>
        <v>-</v>
      </c>
      <c r="G255" s="189">
        <v>7</v>
      </c>
      <c r="H255" s="190" t="str">
        <f t="shared" si="50"/>
        <v>-</v>
      </c>
      <c r="I255" s="189">
        <v>3</v>
      </c>
      <c r="J255" s="190">
        <f t="shared" si="50"/>
        <v>-4</v>
      </c>
      <c r="K255" s="189" t="s">
        <v>237</v>
      </c>
      <c r="L255" s="190" t="str">
        <f t="shared" ref="L255:L263" si="51">IFERROR(K255-I255,"-")</f>
        <v>-</v>
      </c>
      <c r="M255" s="189" t="s">
        <v>237</v>
      </c>
      <c r="N255" s="190" t="str">
        <f t="shared" si="49"/>
        <v>-</v>
      </c>
    </row>
    <row r="256" spans="2:15" x14ac:dyDescent="0.25">
      <c r="B256" s="119" t="s">
        <v>84</v>
      </c>
      <c r="C256" s="189" t="s">
        <v>237</v>
      </c>
      <c r="D256" s="190" t="s">
        <v>237</v>
      </c>
      <c r="E256" s="189" t="s">
        <v>237</v>
      </c>
      <c r="F256" s="190" t="str">
        <f t="shared" si="50"/>
        <v>-</v>
      </c>
      <c r="G256" s="189">
        <v>4.4102564102564106</v>
      </c>
      <c r="H256" s="190" t="str">
        <f t="shared" si="50"/>
        <v>-</v>
      </c>
      <c r="I256" s="189" t="s">
        <v>237</v>
      </c>
      <c r="J256" s="190" t="str">
        <f t="shared" si="50"/>
        <v>-</v>
      </c>
      <c r="K256" s="189">
        <v>1</v>
      </c>
      <c r="L256" s="190" t="str">
        <f t="shared" si="51"/>
        <v>-</v>
      </c>
      <c r="M256" s="189">
        <v>5.6923076923076925</v>
      </c>
      <c r="N256" s="190">
        <f t="shared" si="49"/>
        <v>4.6923076923076925</v>
      </c>
    </row>
    <row r="257" spans="2:15" x14ac:dyDescent="0.25">
      <c r="B257" s="119" t="s">
        <v>86</v>
      </c>
      <c r="C257" s="189" t="s">
        <v>237</v>
      </c>
      <c r="D257" s="190" t="s">
        <v>237</v>
      </c>
      <c r="E257" s="189" t="s">
        <v>237</v>
      </c>
      <c r="F257" s="190" t="str">
        <f t="shared" si="50"/>
        <v>-</v>
      </c>
      <c r="G257" s="189">
        <v>11.375</v>
      </c>
      <c r="H257" s="190" t="str">
        <f t="shared" si="50"/>
        <v>-</v>
      </c>
      <c r="I257" s="189">
        <v>7.7241379310344831</v>
      </c>
      <c r="J257" s="190">
        <f t="shared" si="50"/>
        <v>-3.6508620689655169</v>
      </c>
      <c r="K257" s="189" t="s">
        <v>237</v>
      </c>
      <c r="L257" s="190" t="str">
        <f t="shared" si="51"/>
        <v>-</v>
      </c>
      <c r="M257" s="189">
        <v>9.3125</v>
      </c>
      <c r="N257" s="190" t="str">
        <f t="shared" si="49"/>
        <v>-</v>
      </c>
    </row>
    <row r="258" spans="2:15" x14ac:dyDescent="0.25">
      <c r="B258" s="119" t="s">
        <v>88</v>
      </c>
      <c r="C258" s="189" t="s">
        <v>237</v>
      </c>
      <c r="D258" s="190" t="s">
        <v>237</v>
      </c>
      <c r="E258" s="189" t="s">
        <v>237</v>
      </c>
      <c r="F258" s="190" t="str">
        <f t="shared" si="50"/>
        <v>-</v>
      </c>
      <c r="G258" s="189">
        <v>7.666666666666667</v>
      </c>
      <c r="H258" s="190" t="str">
        <f t="shared" si="50"/>
        <v>-</v>
      </c>
      <c r="I258" s="189">
        <v>6</v>
      </c>
      <c r="J258" s="190">
        <f t="shared" si="50"/>
        <v>-1.666666666666667</v>
      </c>
      <c r="K258" s="189" t="s">
        <v>237</v>
      </c>
      <c r="L258" s="190" t="str">
        <f t="shared" si="51"/>
        <v>-</v>
      </c>
      <c r="M258" s="189">
        <v>4</v>
      </c>
      <c r="N258" s="190" t="str">
        <f t="shared" si="49"/>
        <v>-</v>
      </c>
    </row>
    <row r="259" spans="2:15" x14ac:dyDescent="0.25">
      <c r="B259" s="119" t="s">
        <v>90</v>
      </c>
      <c r="C259" s="189" t="s">
        <v>237</v>
      </c>
      <c r="D259" s="190" t="s">
        <v>237</v>
      </c>
      <c r="E259" s="189">
        <v>3</v>
      </c>
      <c r="F259" s="190" t="str">
        <f t="shared" si="50"/>
        <v>-</v>
      </c>
      <c r="G259" s="189">
        <v>9.3333333333333339</v>
      </c>
      <c r="H259" s="190">
        <f t="shared" si="50"/>
        <v>6.3333333333333339</v>
      </c>
      <c r="I259" s="189">
        <v>12</v>
      </c>
      <c r="J259" s="190">
        <f t="shared" si="50"/>
        <v>2.6666666666666661</v>
      </c>
      <c r="K259" s="189">
        <v>5.4848484848484844</v>
      </c>
      <c r="L259" s="190">
        <f t="shared" si="51"/>
        <v>-6.5151515151515156</v>
      </c>
      <c r="M259" s="189"/>
      <c r="N259" s="190"/>
    </row>
    <row r="260" spans="2:15" x14ac:dyDescent="0.25">
      <c r="B260" s="119" t="s">
        <v>92</v>
      </c>
      <c r="C260" s="189">
        <v>1</v>
      </c>
      <c r="D260" s="190">
        <v>-5.4189944134078214</v>
      </c>
      <c r="E260" s="189">
        <v>5.8113207547169807</v>
      </c>
      <c r="F260" s="190">
        <f t="shared" si="50"/>
        <v>4.8113207547169807</v>
      </c>
      <c r="G260" s="189">
        <v>6.2485714285714282</v>
      </c>
      <c r="H260" s="190">
        <f t="shared" si="50"/>
        <v>0.43725067385444749</v>
      </c>
      <c r="I260" s="189">
        <v>4.757042253521127</v>
      </c>
      <c r="J260" s="190">
        <f t="shared" si="50"/>
        <v>-1.4915291750503012</v>
      </c>
      <c r="K260" s="189">
        <v>7.0281124497991971</v>
      </c>
      <c r="L260" s="190">
        <f t="shared" si="51"/>
        <v>2.2710701962780702</v>
      </c>
      <c r="M260" s="189"/>
      <c r="N260" s="190"/>
    </row>
    <row r="261" spans="2:15" x14ac:dyDescent="0.25">
      <c r="B261" s="119" t="s">
        <v>94</v>
      </c>
      <c r="C261" s="189">
        <v>6</v>
      </c>
      <c r="D261" s="190">
        <v>-1.3456375838926178</v>
      </c>
      <c r="E261" s="189">
        <v>8.0554577464788739</v>
      </c>
      <c r="F261" s="190">
        <f t="shared" si="50"/>
        <v>2.0554577464788739</v>
      </c>
      <c r="G261" s="189">
        <v>7.2815126050420167</v>
      </c>
      <c r="H261" s="190">
        <f t="shared" si="50"/>
        <v>-0.77394514143685722</v>
      </c>
      <c r="I261" s="189">
        <v>7.9064748201438846</v>
      </c>
      <c r="J261" s="190">
        <f t="shared" si="50"/>
        <v>0.62496221510186789</v>
      </c>
      <c r="K261" s="189">
        <v>6.9292035398230087</v>
      </c>
      <c r="L261" s="190">
        <f t="shared" si="51"/>
        <v>-0.97727128032087585</v>
      </c>
      <c r="M261" s="189"/>
      <c r="N261" s="190"/>
    </row>
    <row r="262" spans="2:15" x14ac:dyDescent="0.25">
      <c r="B262" s="119" t="s">
        <v>96</v>
      </c>
      <c r="C262" s="189">
        <v>4.615384615384615</v>
      </c>
      <c r="D262" s="190">
        <v>-2.1150501672240809</v>
      </c>
      <c r="E262" s="189">
        <v>7.8370497427101204</v>
      </c>
      <c r="F262" s="190">
        <f t="shared" si="50"/>
        <v>3.2216651273255055</v>
      </c>
      <c r="G262" s="189">
        <v>7.6372155287817938</v>
      </c>
      <c r="H262" s="190">
        <f t="shared" si="50"/>
        <v>-0.19983421392832668</v>
      </c>
      <c r="I262" s="189">
        <v>9.3700787401574797</v>
      </c>
      <c r="J262" s="190">
        <f t="shared" si="50"/>
        <v>1.7328632113756859</v>
      </c>
      <c r="K262" s="189">
        <v>7.7650429799426934</v>
      </c>
      <c r="L262" s="190">
        <f t="shared" si="51"/>
        <v>-1.6050357602147862</v>
      </c>
      <c r="M262" s="189"/>
      <c r="N262" s="190"/>
    </row>
    <row r="263" spans="2:15" ht="15.75" x14ac:dyDescent="0.25">
      <c r="B263" s="122" t="s">
        <v>33</v>
      </c>
      <c r="C263" s="191">
        <v>8.0772594752186588</v>
      </c>
      <c r="D263" s="192">
        <v>0.89333576949658777</v>
      </c>
      <c r="E263" s="191">
        <v>7.7943722943722946</v>
      </c>
      <c r="F263" s="192">
        <f t="shared" si="50"/>
        <v>-0.28288718084636422</v>
      </c>
      <c r="G263" s="191">
        <v>7.2893913043478262</v>
      </c>
      <c r="H263" s="192">
        <f t="shared" si="50"/>
        <v>-0.50498099002446839</v>
      </c>
      <c r="I263" s="191">
        <v>7.0789751716851557</v>
      </c>
      <c r="J263" s="192">
        <f t="shared" si="50"/>
        <v>-0.21041613266267056</v>
      </c>
      <c r="K263" s="191">
        <v>7.6333961079723789</v>
      </c>
      <c r="L263" s="192">
        <f t="shared" si="51"/>
        <v>0.55442093628722322</v>
      </c>
      <c r="M263" s="191">
        <v>7.4903100775193803</v>
      </c>
      <c r="N263" s="192">
        <v>-0.33008703439397724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311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6.1849529780564261</v>
      </c>
      <c r="D273" s="190">
        <v>9.4360643561652857E-2</v>
      </c>
      <c r="E273" s="189" t="s">
        <v>237</v>
      </c>
      <c r="F273" s="190" t="str">
        <f t="shared" ref="F273:J275" si="52">IFERROR(E273-C273,"-")</f>
        <v>-</v>
      </c>
      <c r="G273" s="189">
        <v>8.5487804878048781</v>
      </c>
      <c r="H273" s="190" t="str">
        <f t="shared" si="52"/>
        <v>-</v>
      </c>
      <c r="I273" s="189">
        <v>8.4419354838709673</v>
      </c>
      <c r="J273" s="190">
        <f t="shared" si="52"/>
        <v>-0.10684500393391083</v>
      </c>
      <c r="K273" s="189">
        <v>5.9621513944223103</v>
      </c>
      <c r="L273" s="190">
        <f t="shared" ref="L273:L275" si="53">IFERROR(K273-I273,"-")</f>
        <v>-2.4797840894486569</v>
      </c>
      <c r="M273" s="189">
        <v>8.2642140468227421</v>
      </c>
      <c r="N273" s="190">
        <f t="shared" ref="N273:N282" si="54">IFERROR(M273-K273,"-")</f>
        <v>2.3020626524004317</v>
      </c>
    </row>
    <row r="274" spans="2:14" x14ac:dyDescent="0.25">
      <c r="B274" s="119" t="s">
        <v>76</v>
      </c>
      <c r="C274" s="189">
        <v>5.3005617977528088</v>
      </c>
      <c r="D274" s="190">
        <v>0.45811806784927178</v>
      </c>
      <c r="E274" s="189" t="s">
        <v>237</v>
      </c>
      <c r="F274" s="190" t="str">
        <f t="shared" si="52"/>
        <v>-</v>
      </c>
      <c r="G274" s="189">
        <v>4.2684563758389258</v>
      </c>
      <c r="H274" s="190" t="str">
        <f t="shared" si="52"/>
        <v>-</v>
      </c>
      <c r="I274" s="189">
        <v>6.3348623853211006</v>
      </c>
      <c r="J274" s="190">
        <f t="shared" si="52"/>
        <v>2.0664060094821748</v>
      </c>
      <c r="K274" s="189">
        <v>8.2921052631578949</v>
      </c>
      <c r="L274" s="190">
        <f t="shared" si="53"/>
        <v>1.9572428778367943</v>
      </c>
      <c r="M274" s="189">
        <v>7.691235059760956</v>
      </c>
      <c r="N274" s="190">
        <f t="shared" si="54"/>
        <v>-0.60087020339693886</v>
      </c>
    </row>
    <row r="275" spans="2:14" x14ac:dyDescent="0.25">
      <c r="B275" s="119" t="s">
        <v>78</v>
      </c>
      <c r="C275" s="189">
        <v>5.9911504424778759</v>
      </c>
      <c r="D275" s="190">
        <v>1.0612141367453916</v>
      </c>
      <c r="E275" s="189" t="s">
        <v>237</v>
      </c>
      <c r="F275" s="190" t="str">
        <f t="shared" si="52"/>
        <v>-</v>
      </c>
      <c r="G275" s="189">
        <v>7</v>
      </c>
      <c r="H275" s="190" t="str">
        <f t="shared" si="52"/>
        <v>-</v>
      </c>
      <c r="I275" s="189">
        <v>7.1617647058823533</v>
      </c>
      <c r="J275" s="190">
        <f t="shared" si="52"/>
        <v>0.16176470588235325</v>
      </c>
      <c r="K275" s="189">
        <v>6.15</v>
      </c>
      <c r="L275" s="190">
        <f t="shared" si="53"/>
        <v>-1.0117647058823529</v>
      </c>
      <c r="M275" s="189">
        <v>7.5437500000000002</v>
      </c>
      <c r="N275" s="190">
        <f t="shared" si="54"/>
        <v>1.3937499999999998</v>
      </c>
    </row>
    <row r="276" spans="2:14" x14ac:dyDescent="0.25">
      <c r="B276" s="119" t="s">
        <v>80</v>
      </c>
      <c r="C276" s="189" t="s">
        <v>237</v>
      </c>
      <c r="D276" s="190" t="s">
        <v>237</v>
      </c>
      <c r="E276" s="189" t="s">
        <v>237</v>
      </c>
      <c r="F276" s="190" t="str">
        <f>IFERROR(E276-C276,"-")</f>
        <v>-</v>
      </c>
      <c r="G276" s="189">
        <v>2</v>
      </c>
      <c r="H276" s="190" t="str">
        <f>IFERROR(G276-E276,"-")</f>
        <v>-</v>
      </c>
      <c r="I276" s="189">
        <v>6.010752688172043</v>
      </c>
      <c r="J276" s="190">
        <f>IFERROR(I276-G276,"-")</f>
        <v>4.010752688172043</v>
      </c>
      <c r="K276" s="189">
        <v>9.4021739130434785</v>
      </c>
      <c r="L276" s="190">
        <f>IFERROR(K276-I276,"-")</f>
        <v>3.3914212248714355</v>
      </c>
      <c r="M276" s="189">
        <v>8.3541666666666661</v>
      </c>
      <c r="N276" s="190">
        <f t="shared" si="54"/>
        <v>-1.0480072463768124</v>
      </c>
    </row>
    <row r="277" spans="2:14" x14ac:dyDescent="0.25">
      <c r="B277" s="119" t="s">
        <v>82</v>
      </c>
      <c r="C277" s="189" t="s">
        <v>237</v>
      </c>
      <c r="D277" s="190" t="s">
        <v>237</v>
      </c>
      <c r="E277" s="189" t="s">
        <v>237</v>
      </c>
      <c r="F277" s="190" t="str">
        <f t="shared" ref="F277:J285" si="55">IFERROR(E277-C277,"-")</f>
        <v>-</v>
      </c>
      <c r="G277" s="189">
        <v>3.3846153846153846</v>
      </c>
      <c r="H277" s="190" t="str">
        <f t="shared" si="55"/>
        <v>-</v>
      </c>
      <c r="I277" s="189">
        <v>3.6875</v>
      </c>
      <c r="J277" s="190">
        <f t="shared" si="55"/>
        <v>0.30288461538461542</v>
      </c>
      <c r="K277" s="189">
        <v>7.1363636363636367</v>
      </c>
      <c r="L277" s="190">
        <f t="shared" ref="L277:L285" si="56">IFERROR(K277-I277,"-")</f>
        <v>3.4488636363636367</v>
      </c>
      <c r="M277" s="189">
        <v>8.5</v>
      </c>
      <c r="N277" s="190">
        <f t="shared" si="54"/>
        <v>1.3636363636363633</v>
      </c>
    </row>
    <row r="278" spans="2:14" x14ac:dyDescent="0.25">
      <c r="B278" s="119" t="s">
        <v>84</v>
      </c>
      <c r="C278" s="189" t="s">
        <v>237</v>
      </c>
      <c r="D278" s="190" t="s">
        <v>237</v>
      </c>
      <c r="E278" s="189" t="s">
        <v>237</v>
      </c>
      <c r="F278" s="190" t="str">
        <f t="shared" si="55"/>
        <v>-</v>
      </c>
      <c r="G278" s="189">
        <v>5</v>
      </c>
      <c r="H278" s="190" t="str">
        <f t="shared" si="55"/>
        <v>-</v>
      </c>
      <c r="I278" s="189">
        <v>4</v>
      </c>
      <c r="J278" s="190">
        <f t="shared" si="55"/>
        <v>-1</v>
      </c>
      <c r="K278" s="189">
        <v>77</v>
      </c>
      <c r="L278" s="190">
        <f t="shared" si="56"/>
        <v>73</v>
      </c>
      <c r="M278" s="189">
        <v>8.387755102040817</v>
      </c>
      <c r="N278" s="190">
        <f t="shared" si="54"/>
        <v>-68.612244897959187</v>
      </c>
    </row>
    <row r="279" spans="2:14" x14ac:dyDescent="0.25">
      <c r="B279" s="119" t="s">
        <v>86</v>
      </c>
      <c r="C279" s="189" t="s">
        <v>237</v>
      </c>
      <c r="D279" s="190" t="s">
        <v>237</v>
      </c>
      <c r="E279" s="189" t="s">
        <v>237</v>
      </c>
      <c r="F279" s="190" t="str">
        <f t="shared" si="55"/>
        <v>-</v>
      </c>
      <c r="G279" s="189">
        <v>3.1</v>
      </c>
      <c r="H279" s="190" t="str">
        <f t="shared" si="55"/>
        <v>-</v>
      </c>
      <c r="I279" s="189">
        <v>8.8148148148148149</v>
      </c>
      <c r="J279" s="190">
        <f t="shared" si="55"/>
        <v>5.7148148148148152</v>
      </c>
      <c r="K279" s="189" t="s">
        <v>237</v>
      </c>
      <c r="L279" s="190" t="str">
        <f t="shared" si="56"/>
        <v>-</v>
      </c>
      <c r="M279" s="189">
        <v>10.818181818181818</v>
      </c>
      <c r="N279" s="190" t="str">
        <f t="shared" si="54"/>
        <v>-</v>
      </c>
    </row>
    <row r="280" spans="2:14" x14ac:dyDescent="0.25">
      <c r="B280" s="119" t="s">
        <v>88</v>
      </c>
      <c r="C280" s="189" t="s">
        <v>237</v>
      </c>
      <c r="D280" s="190" t="s">
        <v>237</v>
      </c>
      <c r="E280" s="189" t="s">
        <v>237</v>
      </c>
      <c r="F280" s="190" t="str">
        <f t="shared" si="55"/>
        <v>-</v>
      </c>
      <c r="G280" s="189">
        <v>27.857142857142858</v>
      </c>
      <c r="H280" s="190" t="str">
        <f t="shared" si="55"/>
        <v>-</v>
      </c>
      <c r="I280" s="189">
        <v>7.5555555555555554</v>
      </c>
      <c r="J280" s="190">
        <f t="shared" si="55"/>
        <v>-20.301587301587304</v>
      </c>
      <c r="K280" s="189" t="s">
        <v>237</v>
      </c>
      <c r="L280" s="190" t="str">
        <f t="shared" si="56"/>
        <v>-</v>
      </c>
      <c r="M280" s="189">
        <v>6.8421052631578947</v>
      </c>
      <c r="N280" s="190" t="str">
        <f t="shared" si="54"/>
        <v>-</v>
      </c>
    </row>
    <row r="281" spans="2:14" x14ac:dyDescent="0.25">
      <c r="B281" s="119" t="s">
        <v>90</v>
      </c>
      <c r="C281" s="189">
        <v>1.2222222222222223</v>
      </c>
      <c r="D281" s="190">
        <v>-7.9999999999999991</v>
      </c>
      <c r="E281" s="189">
        <v>11.142857142857142</v>
      </c>
      <c r="F281" s="190">
        <f t="shared" si="55"/>
        <v>9.9206349206349209</v>
      </c>
      <c r="G281" s="189">
        <v>2.5555555555555554</v>
      </c>
      <c r="H281" s="190">
        <f t="shared" si="55"/>
        <v>-8.587301587301587</v>
      </c>
      <c r="I281" s="189">
        <v>8</v>
      </c>
      <c r="J281" s="190">
        <f t="shared" si="55"/>
        <v>5.4444444444444446</v>
      </c>
      <c r="K281" s="189">
        <v>8.7659574468085104</v>
      </c>
      <c r="L281" s="190">
        <f t="shared" si="56"/>
        <v>0.76595744680851041</v>
      </c>
      <c r="M281" s="189"/>
      <c r="N281" s="190"/>
    </row>
    <row r="282" spans="2:14" x14ac:dyDescent="0.25">
      <c r="B282" s="119" t="s">
        <v>92</v>
      </c>
      <c r="C282" s="189">
        <v>3.4324324324324325</v>
      </c>
      <c r="D282" s="190">
        <v>-1.581360671015843</v>
      </c>
      <c r="E282" s="189">
        <v>2.5384615384615383</v>
      </c>
      <c r="F282" s="190">
        <f t="shared" si="55"/>
        <v>-0.89397089397089413</v>
      </c>
      <c r="G282" s="189">
        <v>6.9523809523809526</v>
      </c>
      <c r="H282" s="190">
        <f t="shared" si="55"/>
        <v>4.4139194139194142</v>
      </c>
      <c r="I282" s="189">
        <v>2.9473684210526314</v>
      </c>
      <c r="J282" s="190">
        <f t="shared" si="55"/>
        <v>-4.0050125313283207</v>
      </c>
      <c r="K282" s="189">
        <v>6.5714285714285712</v>
      </c>
      <c r="L282" s="190">
        <f t="shared" si="56"/>
        <v>3.6240601503759398</v>
      </c>
      <c r="M282" s="189"/>
      <c r="N282" s="190"/>
    </row>
    <row r="283" spans="2:14" x14ac:dyDescent="0.25">
      <c r="B283" s="119" t="s">
        <v>94</v>
      </c>
      <c r="C283" s="189">
        <v>3.08</v>
      </c>
      <c r="D283" s="190">
        <v>-2.9168051118210858</v>
      </c>
      <c r="E283" s="189">
        <v>3.6551724137931036</v>
      </c>
      <c r="F283" s="190">
        <f t="shared" si="55"/>
        <v>0.57517241379310358</v>
      </c>
      <c r="G283" s="189">
        <v>4.8807339449541285</v>
      </c>
      <c r="H283" s="190">
        <f t="shared" si="55"/>
        <v>1.2255615311610248</v>
      </c>
      <c r="I283" s="189">
        <v>13.5</v>
      </c>
      <c r="J283" s="190">
        <f t="shared" si="55"/>
        <v>8.6192660550458715</v>
      </c>
      <c r="K283" s="189">
        <v>5.0602636534839922</v>
      </c>
      <c r="L283" s="190">
        <f t="shared" si="56"/>
        <v>-8.4397363465160069</v>
      </c>
      <c r="M283" s="189"/>
      <c r="N283" s="190"/>
    </row>
    <row r="284" spans="2:14" x14ac:dyDescent="0.25">
      <c r="B284" s="119" t="s">
        <v>96</v>
      </c>
      <c r="C284" s="189">
        <v>4.5517241379310347</v>
      </c>
      <c r="D284" s="190">
        <v>-1.3434599980463027</v>
      </c>
      <c r="E284" s="189">
        <v>5.7798742138364778</v>
      </c>
      <c r="F284" s="190">
        <f t="shared" si="55"/>
        <v>1.2281500759054431</v>
      </c>
      <c r="G284" s="189">
        <v>7.4068441064638781</v>
      </c>
      <c r="H284" s="190">
        <f t="shared" si="55"/>
        <v>1.6269698926274003</v>
      </c>
      <c r="I284" s="189">
        <v>6.0625</v>
      </c>
      <c r="J284" s="190">
        <f t="shared" si="55"/>
        <v>-1.3443441064638781</v>
      </c>
      <c r="K284" s="189">
        <v>7.3260309278350517</v>
      </c>
      <c r="L284" s="190">
        <f t="shared" si="56"/>
        <v>1.2635309278350517</v>
      </c>
      <c r="M284" s="189"/>
      <c r="N284" s="190"/>
    </row>
    <row r="285" spans="2:14" ht="15.75" x14ac:dyDescent="0.25">
      <c r="B285" s="122" t="s">
        <v>33</v>
      </c>
      <c r="C285" s="191">
        <v>5.3841201716738194</v>
      </c>
      <c r="D285" s="192">
        <v>-0.14715697863026378</v>
      </c>
      <c r="E285" s="191">
        <v>4.5702479338842972</v>
      </c>
      <c r="F285" s="192">
        <f t="shared" si="55"/>
        <v>-0.81387223778952222</v>
      </c>
      <c r="G285" s="191">
        <v>6.3081695966907967</v>
      </c>
      <c r="H285" s="192">
        <f t="shared" si="55"/>
        <v>1.7379216628064995</v>
      </c>
      <c r="I285" s="191">
        <v>6.8085106382978724</v>
      </c>
      <c r="J285" s="192">
        <f t="shared" si="55"/>
        <v>0.50034104160707571</v>
      </c>
      <c r="K285" s="191">
        <v>6.8599681020733652</v>
      </c>
      <c r="L285" s="192">
        <f t="shared" si="56"/>
        <v>5.1457463775492762E-2</v>
      </c>
      <c r="M285" s="191">
        <v>7.9753539590980598</v>
      </c>
      <c r="N285" s="192">
        <v>0.78339783478361724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9EF0A-68C0-42F3-8296-19FD8518B412}">
  <sheetPr>
    <tabColor theme="4" tint="0.79998168889431442"/>
  </sheetPr>
  <dimension ref="A4:O111"/>
  <sheetViews>
    <sheetView showGridLines="0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300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18" si="2">IFERROR(M9-K9,"-")</f>
        <v>0.47895199227336516</v>
      </c>
    </row>
    <row r="10" spans="1:15" x14ac:dyDescent="0.25">
      <c r="A10" s="1" t="s">
        <v>75</v>
      </c>
      <c r="B10" s="119" t="s">
        <v>76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77</v>
      </c>
      <c r="B11" s="119" t="s">
        <v>78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79</v>
      </c>
      <c r="B12" s="119" t="s">
        <v>80</v>
      </c>
      <c r="C12" s="189" t="s">
        <v>237</v>
      </c>
      <c r="D12" s="190" t="s">
        <v>237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81</v>
      </c>
      <c r="B13" s="119" t="s">
        <v>82</v>
      </c>
      <c r="C13" s="189" t="s">
        <v>237</v>
      </c>
      <c r="D13" s="190" t="s">
        <v>237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83</v>
      </c>
      <c r="B14" s="119" t="s">
        <v>84</v>
      </c>
      <c r="C14" s="189" t="s">
        <v>237</v>
      </c>
      <c r="D14" s="190" t="s">
        <v>237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>
        <v>5.7150620638547522</v>
      </c>
      <c r="N14" s="190">
        <f t="shared" si="2"/>
        <v>0.82393780349972268</v>
      </c>
    </row>
    <row r="15" spans="1:15" x14ac:dyDescent="0.25">
      <c r="A15" s="1" t="s">
        <v>85</v>
      </c>
      <c r="B15" s="119" t="s">
        <v>86</v>
      </c>
      <c r="C15" s="189" t="s">
        <v>237</v>
      </c>
      <c r="D15" s="190" t="s">
        <v>237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5.7056444673894342</v>
      </c>
      <c r="J15" s="190">
        <f t="shared" si="0"/>
        <v>9.9473794410615213E-2</v>
      </c>
      <c r="K15" s="189">
        <v>5.9049370994540711</v>
      </c>
      <c r="L15" s="190">
        <f t="shared" si="1"/>
        <v>0.19929263206463688</v>
      </c>
      <c r="M15" s="189">
        <v>6.1261570106273568</v>
      </c>
      <c r="N15" s="190">
        <f t="shared" si="2"/>
        <v>0.22121991117328577</v>
      </c>
    </row>
    <row r="16" spans="1:15" x14ac:dyDescent="0.25">
      <c r="A16" s="1" t="s">
        <v>87</v>
      </c>
      <c r="B16" s="119" t="s">
        <v>88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>
        <v>6.431723969763472</v>
      </c>
      <c r="N16" s="190">
        <f t="shared" si="2"/>
        <v>-0.28256744740219641</v>
      </c>
    </row>
    <row r="17" spans="1:15" x14ac:dyDescent="0.25">
      <c r="A17" s="1" t="s">
        <v>89</v>
      </c>
      <c r="B17" s="119" t="s">
        <v>90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/>
      <c r="N17" s="190"/>
    </row>
    <row r="18" spans="1:15" x14ac:dyDescent="0.25">
      <c r="A18" s="1" t="s">
        <v>91</v>
      </c>
      <c r="B18" s="119" t="s">
        <v>92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>
        <f t="shared" si="0"/>
        <v>-0.57170280766808546</v>
      </c>
      <c r="K18" s="189">
        <v>5.9375076235007116</v>
      </c>
      <c r="L18" s="190">
        <f t="shared" si="1"/>
        <v>-3.0721701711229343E-3</v>
      </c>
      <c r="M18" s="189"/>
      <c r="N18" s="190"/>
    </row>
    <row r="19" spans="1:15" x14ac:dyDescent="0.25">
      <c r="A19" s="1" t="s">
        <v>93</v>
      </c>
      <c r="B19" s="119" t="s">
        <v>94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/>
      <c r="N19" s="190"/>
    </row>
    <row r="20" spans="1:15" x14ac:dyDescent="0.25">
      <c r="A20" s="1" t="s">
        <v>95</v>
      </c>
      <c r="B20" s="119" t="s">
        <v>96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/>
      <c r="N20" s="190"/>
    </row>
    <row r="21" spans="1:15" ht="15.75" x14ac:dyDescent="0.25">
      <c r="A21" s="1" t="s">
        <v>0</v>
      </c>
      <c r="B21" s="122" t="s">
        <v>33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5.7549280737556785</v>
      </c>
      <c r="J21" s="192">
        <f t="shared" si="0"/>
        <v>-0.5444076600411929</v>
      </c>
      <c r="K21" s="191">
        <v>5.8718126768338967</v>
      </c>
      <c r="L21" s="192">
        <f t="shared" si="1"/>
        <v>0.11688460307821824</v>
      </c>
      <c r="M21" s="191">
        <v>5.8826064215957974</v>
      </c>
      <c r="N21" s="192">
        <v>-0.15063935654311944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312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6.4900515843773032</v>
      </c>
      <c r="D31" s="190">
        <v>-4.2792869247980647E-2</v>
      </c>
      <c r="E31" s="189">
        <v>10.781739130434783</v>
      </c>
      <c r="F31" s="190">
        <f t="shared" ref="F31:J43" si="3">IFERROR(E31-C31,"-")</f>
        <v>4.2916875460574797</v>
      </c>
      <c r="G31" s="189">
        <v>7.0059634243307709</v>
      </c>
      <c r="H31" s="190">
        <f t="shared" si="3"/>
        <v>-3.775775706104012</v>
      </c>
      <c r="I31" s="189">
        <v>6.62392623983507</v>
      </c>
      <c r="J31" s="190">
        <f t="shared" si="3"/>
        <v>-0.3820371844957009</v>
      </c>
      <c r="K31" s="189">
        <v>5.7470627171934465</v>
      </c>
      <c r="L31" s="190">
        <f t="shared" ref="L31:L43" si="4">IFERROR(K31-I31,"-")</f>
        <v>-0.87686352264162348</v>
      </c>
      <c r="M31" s="189">
        <v>6.202906208718626</v>
      </c>
      <c r="N31" s="190">
        <f>IFERROR(M31-K31,"-")</f>
        <v>0.45584349152517945</v>
      </c>
    </row>
    <row r="32" spans="1:15" x14ac:dyDescent="0.25">
      <c r="B32" s="119" t="s">
        <v>76</v>
      </c>
      <c r="C32" s="189">
        <v>5.5330749581608387</v>
      </c>
      <c r="D32" s="190">
        <v>-0.70429686105678346</v>
      </c>
      <c r="E32" s="189">
        <v>8.2687165775401077</v>
      </c>
      <c r="F32" s="190">
        <f t="shared" si="3"/>
        <v>2.735641619379269</v>
      </c>
      <c r="G32" s="189">
        <v>5.3090469960752742</v>
      </c>
      <c r="H32" s="190">
        <f t="shared" si="3"/>
        <v>-2.9596695814648335</v>
      </c>
      <c r="I32" s="189">
        <v>6.3307474518686293</v>
      </c>
      <c r="J32" s="190">
        <f t="shared" si="3"/>
        <v>1.0217004557933551</v>
      </c>
      <c r="K32" s="189">
        <v>6.0842718259697754</v>
      </c>
      <c r="L32" s="190">
        <f t="shared" si="4"/>
        <v>-0.24647562589885386</v>
      </c>
      <c r="M32" s="189">
        <v>5.8274695001967727</v>
      </c>
      <c r="N32" s="190">
        <f t="shared" ref="N32:N40" si="5">IFERROR(M32-K32,"-")</f>
        <v>-0.25680232577300277</v>
      </c>
    </row>
    <row r="33" spans="2:15" x14ac:dyDescent="0.25">
      <c r="B33" s="119" t="s">
        <v>78</v>
      </c>
      <c r="C33" s="189">
        <v>7.8179621425694723</v>
      </c>
      <c r="D33" s="190">
        <v>1.8314911059841066</v>
      </c>
      <c r="E33" s="189">
        <v>6.3125641903457721</v>
      </c>
      <c r="F33" s="190">
        <f t="shared" si="3"/>
        <v>-1.5053979522237002</v>
      </c>
      <c r="G33" s="189">
        <v>6.2285045817898226</v>
      </c>
      <c r="H33" s="190">
        <f t="shared" si="3"/>
        <v>-8.4059608555949517E-2</v>
      </c>
      <c r="I33" s="189">
        <v>6.7041655784800209</v>
      </c>
      <c r="J33" s="190">
        <f t="shared" si="3"/>
        <v>0.47566099669019835</v>
      </c>
      <c r="K33" s="189">
        <v>6.5040378058264041</v>
      </c>
      <c r="L33" s="190">
        <f t="shared" si="4"/>
        <v>-0.20012777265361681</v>
      </c>
      <c r="M33" s="189">
        <v>6.0318548387096778</v>
      </c>
      <c r="N33" s="190">
        <f t="shared" si="5"/>
        <v>-0.47218296711672636</v>
      </c>
    </row>
    <row r="34" spans="2:15" x14ac:dyDescent="0.25">
      <c r="B34" s="119" t="s">
        <v>80</v>
      </c>
      <c r="C34" s="189" t="s">
        <v>237</v>
      </c>
      <c r="D34" s="190" t="s">
        <v>237</v>
      </c>
      <c r="E34" s="189">
        <v>7.0400112707805018</v>
      </c>
      <c r="F34" s="190" t="str">
        <f t="shared" si="3"/>
        <v>-</v>
      </c>
      <c r="G34" s="189">
        <v>5.7304454434000816</v>
      </c>
      <c r="H34" s="190">
        <f t="shared" si="3"/>
        <v>-1.3095658273804203</v>
      </c>
      <c r="I34" s="189">
        <v>6.052169855342977</v>
      </c>
      <c r="J34" s="190">
        <f t="shared" si="3"/>
        <v>0.32172441194289547</v>
      </c>
      <c r="K34" s="189">
        <v>6.9441348108320762</v>
      </c>
      <c r="L34" s="190">
        <f t="shared" si="4"/>
        <v>0.89196495548909915</v>
      </c>
      <c r="M34" s="189">
        <v>5.9644048016005335</v>
      </c>
      <c r="N34" s="190">
        <f t="shared" si="5"/>
        <v>-0.97973000923154263</v>
      </c>
    </row>
    <row r="35" spans="2:15" x14ac:dyDescent="0.25">
      <c r="B35" s="119" t="s">
        <v>82</v>
      </c>
      <c r="C35" s="189" t="s">
        <v>237</v>
      </c>
      <c r="D35" s="190" t="s">
        <v>237</v>
      </c>
      <c r="E35" s="189">
        <v>8.1148775894538598</v>
      </c>
      <c r="F35" s="190" t="str">
        <f t="shared" si="3"/>
        <v>-</v>
      </c>
      <c r="G35" s="189">
        <v>5.3908008213552359</v>
      </c>
      <c r="H35" s="190">
        <f t="shared" si="3"/>
        <v>-2.724076768098624</v>
      </c>
      <c r="I35" s="189">
        <v>5.4883446444378876</v>
      </c>
      <c r="J35" s="190">
        <f t="shared" si="3"/>
        <v>9.7543823082651748E-2</v>
      </c>
      <c r="K35" s="189">
        <v>5.520277979462711</v>
      </c>
      <c r="L35" s="190">
        <f t="shared" si="4"/>
        <v>3.1933335024823428E-2</v>
      </c>
      <c r="M35" s="189">
        <v>5.1536542412679776</v>
      </c>
      <c r="N35" s="190">
        <f t="shared" si="5"/>
        <v>-0.36662373819473348</v>
      </c>
    </row>
    <row r="36" spans="2:15" x14ac:dyDescent="0.25">
      <c r="B36" s="119" t="s">
        <v>84</v>
      </c>
      <c r="C36" s="189" t="s">
        <v>237</v>
      </c>
      <c r="D36" s="190" t="s">
        <v>237</v>
      </c>
      <c r="E36" s="189">
        <v>4.1833899351651747</v>
      </c>
      <c r="F36" s="190" t="str">
        <f t="shared" si="3"/>
        <v>-</v>
      </c>
      <c r="G36" s="189">
        <v>4.8459616153538585</v>
      </c>
      <c r="H36" s="190">
        <f t="shared" si="3"/>
        <v>0.66257168018868384</v>
      </c>
      <c r="I36" s="189">
        <v>4.0088215024121299</v>
      </c>
      <c r="J36" s="190">
        <f t="shared" si="3"/>
        <v>-0.83714011294172863</v>
      </c>
      <c r="K36" s="189">
        <v>4.7706911430140426</v>
      </c>
      <c r="L36" s="190">
        <f t="shared" si="4"/>
        <v>0.76186964060191276</v>
      </c>
      <c r="M36" s="189">
        <v>5.6576299188945631</v>
      </c>
      <c r="N36" s="190">
        <f t="shared" si="5"/>
        <v>0.8869387758805205</v>
      </c>
    </row>
    <row r="37" spans="2:15" x14ac:dyDescent="0.25">
      <c r="B37" s="119" t="s">
        <v>86</v>
      </c>
      <c r="C37" s="189" t="s">
        <v>237</v>
      </c>
      <c r="D37" s="190" t="s">
        <v>237</v>
      </c>
      <c r="E37" s="189">
        <v>2.4581344902386117</v>
      </c>
      <c r="F37" s="190" t="str">
        <f t="shared" si="3"/>
        <v>-</v>
      </c>
      <c r="G37" s="189">
        <v>5.5404870239298951</v>
      </c>
      <c r="H37" s="190">
        <f t="shared" si="3"/>
        <v>3.0823525336912834</v>
      </c>
      <c r="I37" s="189">
        <v>5.6409070698088035</v>
      </c>
      <c r="J37" s="190">
        <f t="shared" si="3"/>
        <v>0.1004200458789084</v>
      </c>
      <c r="K37" s="189">
        <v>5.9238321927997619</v>
      </c>
      <c r="L37" s="190">
        <f t="shared" si="4"/>
        <v>0.2829251229909584</v>
      </c>
      <c r="M37" s="189">
        <v>6.0779800755754039</v>
      </c>
      <c r="N37" s="190">
        <f t="shared" si="5"/>
        <v>0.15414788277564195</v>
      </c>
    </row>
    <row r="38" spans="2:15" x14ac:dyDescent="0.25">
      <c r="B38" s="119" t="s">
        <v>88</v>
      </c>
      <c r="C38" s="189">
        <v>3.8994387987259214</v>
      </c>
      <c r="D38" s="190">
        <v>-2.6324597408590136</v>
      </c>
      <c r="E38" s="189">
        <v>5.0060060060060056</v>
      </c>
      <c r="F38" s="190">
        <f t="shared" si="3"/>
        <v>1.1065672072800843</v>
      </c>
      <c r="G38" s="189">
        <v>8.4287738188000283</v>
      </c>
      <c r="H38" s="190">
        <f t="shared" si="3"/>
        <v>3.4227678127940226</v>
      </c>
      <c r="I38" s="189">
        <v>6.2301963439404195</v>
      </c>
      <c r="J38" s="190">
        <f t="shared" si="3"/>
        <v>-2.1985774748596087</v>
      </c>
      <c r="K38" s="189">
        <v>6.8219171814230153</v>
      </c>
      <c r="L38" s="190">
        <f t="shared" si="4"/>
        <v>0.59172083748259574</v>
      </c>
      <c r="M38" s="189">
        <v>6.7272516607446313</v>
      </c>
      <c r="N38" s="190">
        <f t="shared" si="5"/>
        <v>-9.4665520678383963E-2</v>
      </c>
    </row>
    <row r="39" spans="2:15" x14ac:dyDescent="0.25">
      <c r="B39" s="119" t="s">
        <v>90</v>
      </c>
      <c r="C39" s="189">
        <v>3.3909120206252013</v>
      </c>
      <c r="D39" s="190">
        <v>-2.231978724218842</v>
      </c>
      <c r="E39" s="189">
        <v>5.3024403253767165</v>
      </c>
      <c r="F39" s="190">
        <f t="shared" si="3"/>
        <v>1.9115283047515153</v>
      </c>
      <c r="G39" s="189">
        <v>6.9837580237307915</v>
      </c>
      <c r="H39" s="190">
        <f t="shared" si="3"/>
        <v>1.681317698354075</v>
      </c>
      <c r="I39" s="189">
        <v>4.0259542951193268</v>
      </c>
      <c r="J39" s="190">
        <f t="shared" si="3"/>
        <v>-2.9578037286114647</v>
      </c>
      <c r="K39" s="189">
        <v>4.5044354552551278</v>
      </c>
      <c r="L39" s="190">
        <f t="shared" si="4"/>
        <v>0.478481160135801</v>
      </c>
      <c r="M39" s="189"/>
      <c r="N39" s="190"/>
    </row>
    <row r="40" spans="2:15" x14ac:dyDescent="0.25">
      <c r="B40" s="119" t="s">
        <v>92</v>
      </c>
      <c r="C40" s="189">
        <v>3.4535422644007947</v>
      </c>
      <c r="D40" s="190">
        <v>-2.1497844257724386</v>
      </c>
      <c r="E40" s="189">
        <v>5.2102621787661159</v>
      </c>
      <c r="F40" s="190">
        <f t="shared" si="3"/>
        <v>1.7567199143653212</v>
      </c>
      <c r="G40" s="189">
        <v>6.5610728524827833</v>
      </c>
      <c r="H40" s="190">
        <f t="shared" si="3"/>
        <v>1.3508106737166674</v>
      </c>
      <c r="I40" s="189">
        <v>5.9226381894302529</v>
      </c>
      <c r="J40" s="190">
        <f t="shared" si="3"/>
        <v>-0.63843466305253038</v>
      </c>
      <c r="K40" s="189">
        <v>6.0487654320987652</v>
      </c>
      <c r="L40" s="190">
        <f t="shared" si="4"/>
        <v>0.12612724266851227</v>
      </c>
      <c r="M40" s="189"/>
      <c r="N40" s="190"/>
    </row>
    <row r="41" spans="2:15" x14ac:dyDescent="0.25">
      <c r="B41" s="119" t="s">
        <v>94</v>
      </c>
      <c r="C41" s="189">
        <v>4.8069084628670122</v>
      </c>
      <c r="D41" s="190">
        <v>-1.9522211288597999</v>
      </c>
      <c r="E41" s="189">
        <v>6.2716303708063563</v>
      </c>
      <c r="F41" s="190">
        <f t="shared" si="3"/>
        <v>1.4647219079393441</v>
      </c>
      <c r="G41" s="189">
        <v>6.6006127974918058</v>
      </c>
      <c r="H41" s="190">
        <f t="shared" si="3"/>
        <v>0.32898242668544952</v>
      </c>
      <c r="I41" s="189">
        <v>5.5950314786455673</v>
      </c>
      <c r="J41" s="190">
        <f t="shared" si="3"/>
        <v>-1.0055813188462386</v>
      </c>
      <c r="K41" s="189">
        <v>5.8603922861381239</v>
      </c>
      <c r="L41" s="190">
        <f t="shared" si="4"/>
        <v>0.26536080749255664</v>
      </c>
      <c r="M41" s="189"/>
      <c r="N41" s="190"/>
    </row>
    <row r="42" spans="2:15" x14ac:dyDescent="0.25">
      <c r="B42" s="119" t="s">
        <v>96</v>
      </c>
      <c r="C42" s="189">
        <v>7.5835396039603964</v>
      </c>
      <c r="D42" s="190">
        <v>1.5414511150215136</v>
      </c>
      <c r="E42" s="189">
        <v>5.8107498341074981</v>
      </c>
      <c r="F42" s="190">
        <f t="shared" si="3"/>
        <v>-1.7727897698528983</v>
      </c>
      <c r="G42" s="189">
        <v>6.5766062602965407</v>
      </c>
      <c r="H42" s="190">
        <f t="shared" si="3"/>
        <v>0.76585642618904259</v>
      </c>
      <c r="I42" s="189">
        <v>5.6649794097460537</v>
      </c>
      <c r="J42" s="190">
        <f t="shared" si="3"/>
        <v>-0.91162685055048698</v>
      </c>
      <c r="K42" s="189">
        <v>5.6246090534979425</v>
      </c>
      <c r="L42" s="190">
        <f t="shared" si="4"/>
        <v>-4.037035624811125E-2</v>
      </c>
      <c r="M42" s="189"/>
      <c r="N42" s="190"/>
    </row>
    <row r="43" spans="2:15" ht="15.75" x14ac:dyDescent="0.25">
      <c r="B43" s="122" t="s">
        <v>33</v>
      </c>
      <c r="C43" s="191">
        <v>5.3433321620771919</v>
      </c>
      <c r="D43" s="192">
        <v>-0.72995822151521939</v>
      </c>
      <c r="E43" s="191">
        <v>5.824717832957111</v>
      </c>
      <c r="F43" s="192">
        <f t="shared" si="3"/>
        <v>0.48138567087991913</v>
      </c>
      <c r="G43" s="191">
        <v>6.252011909713282</v>
      </c>
      <c r="H43" s="192">
        <f t="shared" si="3"/>
        <v>0.42729407675617104</v>
      </c>
      <c r="I43" s="191">
        <v>5.7010961756688774</v>
      </c>
      <c r="J43" s="192">
        <f t="shared" si="3"/>
        <v>-0.55091573404440464</v>
      </c>
      <c r="K43" s="191">
        <v>5.9333803074192959</v>
      </c>
      <c r="L43" s="192">
        <f t="shared" si="4"/>
        <v>0.23228413175041851</v>
      </c>
      <c r="M43" s="191">
        <v>5.9469101369277269</v>
      </c>
      <c r="N43" s="192">
        <v>-0.15552630375023924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>
        <v>6.3594960120217312</v>
      </c>
      <c r="D53" s="190">
        <v>4.7239425538340818E-2</v>
      </c>
      <c r="E53" s="189">
        <v>10.781739130434783</v>
      </c>
      <c r="F53" s="190">
        <f t="shared" ref="F53:J65" si="6">IFERROR(E53-C53,"-")</f>
        <v>4.4222431184130517</v>
      </c>
      <c r="G53" s="189" t="s">
        <v>237</v>
      </c>
      <c r="H53" s="190" t="str">
        <f t="shared" si="6"/>
        <v>-</v>
      </c>
      <c r="I53" s="189" t="s">
        <v>237</v>
      </c>
      <c r="J53" s="190" t="str">
        <f t="shared" si="6"/>
        <v>-</v>
      </c>
      <c r="K53" s="189" t="s">
        <v>237</v>
      </c>
      <c r="L53" s="190" t="str">
        <f t="shared" ref="L53:L65" si="7">IFERROR(K53-I53,"-")</f>
        <v>-</v>
      </c>
      <c r="M53" s="189" t="s">
        <v>237</v>
      </c>
      <c r="N53" s="190" t="str">
        <f>IFERROR(M53-K53,"-")</f>
        <v>-</v>
      </c>
    </row>
    <row r="54" spans="1:15" x14ac:dyDescent="0.25">
      <c r="A54" s="1"/>
      <c r="B54" s="119" t="s">
        <v>76</v>
      </c>
      <c r="C54" s="189">
        <v>5.3644797879390325</v>
      </c>
      <c r="D54" s="190">
        <v>-0.73036319073967793</v>
      </c>
      <c r="E54" s="189">
        <v>8.2687165775401077</v>
      </c>
      <c r="F54" s="190">
        <f t="shared" si="6"/>
        <v>2.9042367896010752</v>
      </c>
      <c r="G54" s="189" t="s">
        <v>237</v>
      </c>
      <c r="H54" s="190" t="str">
        <f t="shared" si="6"/>
        <v>-</v>
      </c>
      <c r="I54" s="189" t="s">
        <v>237</v>
      </c>
      <c r="J54" s="190" t="str">
        <f t="shared" si="6"/>
        <v>-</v>
      </c>
      <c r="K54" s="189" t="s">
        <v>237</v>
      </c>
      <c r="L54" s="190" t="str">
        <f t="shared" si="7"/>
        <v>-</v>
      </c>
      <c r="M54" s="189" t="s">
        <v>237</v>
      </c>
      <c r="N54" s="190" t="str">
        <f t="shared" ref="N54:N62" si="8">IFERROR(M54-K54,"-")</f>
        <v>-</v>
      </c>
    </row>
    <row r="55" spans="1:15" x14ac:dyDescent="0.25">
      <c r="A55" s="1"/>
      <c r="B55" s="119" t="s">
        <v>78</v>
      </c>
      <c r="C55" s="189">
        <v>7.5818431911966986</v>
      </c>
      <c r="D55" s="190">
        <v>1.6794356245586934</v>
      </c>
      <c r="E55" s="189">
        <v>6.3125641903457721</v>
      </c>
      <c r="F55" s="190">
        <f t="shared" si="6"/>
        <v>-1.2692790008509265</v>
      </c>
      <c r="G55" s="189" t="s">
        <v>237</v>
      </c>
      <c r="H55" s="190" t="str">
        <f t="shared" si="6"/>
        <v>-</v>
      </c>
      <c r="I55" s="189" t="s">
        <v>237</v>
      </c>
      <c r="J55" s="190" t="str">
        <f t="shared" si="6"/>
        <v>-</v>
      </c>
      <c r="K55" s="189" t="s">
        <v>237</v>
      </c>
      <c r="L55" s="190" t="str">
        <f t="shared" si="7"/>
        <v>-</v>
      </c>
      <c r="M55" s="189" t="s">
        <v>237</v>
      </c>
      <c r="N55" s="190" t="str">
        <f t="shared" si="8"/>
        <v>-</v>
      </c>
    </row>
    <row r="56" spans="1:15" x14ac:dyDescent="0.25">
      <c r="A56" s="1"/>
      <c r="B56" s="119" t="s">
        <v>80</v>
      </c>
      <c r="C56" s="189" t="s">
        <v>237</v>
      </c>
      <c r="D56" s="190" t="s">
        <v>237</v>
      </c>
      <c r="E56" s="189">
        <v>7.0400112707805018</v>
      </c>
      <c r="F56" s="190" t="str">
        <f t="shared" si="6"/>
        <v>-</v>
      </c>
      <c r="G56" s="189" t="s">
        <v>237</v>
      </c>
      <c r="H56" s="190" t="str">
        <f t="shared" si="6"/>
        <v>-</v>
      </c>
      <c r="I56" s="189" t="s">
        <v>237</v>
      </c>
      <c r="J56" s="190" t="str">
        <f t="shared" si="6"/>
        <v>-</v>
      </c>
      <c r="K56" s="189" t="s">
        <v>237</v>
      </c>
      <c r="L56" s="190" t="str">
        <f t="shared" si="7"/>
        <v>-</v>
      </c>
      <c r="M56" s="189" t="s">
        <v>237</v>
      </c>
      <c r="N56" s="190" t="str">
        <f t="shared" si="8"/>
        <v>-</v>
      </c>
    </row>
    <row r="57" spans="1:15" x14ac:dyDescent="0.25">
      <c r="A57" s="1"/>
      <c r="B57" s="119" t="s">
        <v>82</v>
      </c>
      <c r="C57" s="189" t="s">
        <v>237</v>
      </c>
      <c r="D57" s="190" t="s">
        <v>237</v>
      </c>
      <c r="E57" s="189">
        <v>8.1148775894538598</v>
      </c>
      <c r="F57" s="190" t="str">
        <f t="shared" si="6"/>
        <v>-</v>
      </c>
      <c r="G57" s="189" t="s">
        <v>237</v>
      </c>
      <c r="H57" s="190" t="str">
        <f t="shared" si="6"/>
        <v>-</v>
      </c>
      <c r="I57" s="189">
        <v>5.4883446444378876</v>
      </c>
      <c r="J57" s="190" t="str">
        <f t="shared" si="6"/>
        <v>-</v>
      </c>
      <c r="K57" s="189" t="s">
        <v>237</v>
      </c>
      <c r="L57" s="190" t="str">
        <f t="shared" si="7"/>
        <v>-</v>
      </c>
      <c r="M57" s="189" t="s">
        <v>237</v>
      </c>
      <c r="N57" s="190" t="str">
        <f t="shared" si="8"/>
        <v>-</v>
      </c>
    </row>
    <row r="58" spans="1:15" x14ac:dyDescent="0.25">
      <c r="A58" s="1"/>
      <c r="B58" s="119" t="s">
        <v>84</v>
      </c>
      <c r="C58" s="189" t="s">
        <v>237</v>
      </c>
      <c r="D58" s="190" t="s">
        <v>237</v>
      </c>
      <c r="E58" s="189">
        <v>4.1833899351651747</v>
      </c>
      <c r="F58" s="190" t="str">
        <f t="shared" si="6"/>
        <v>-</v>
      </c>
      <c r="G58" s="189" t="s">
        <v>237</v>
      </c>
      <c r="H58" s="190" t="str">
        <f t="shared" si="6"/>
        <v>-</v>
      </c>
      <c r="I58" s="189">
        <v>4.0088215024121299</v>
      </c>
      <c r="J58" s="190" t="str">
        <f t="shared" si="6"/>
        <v>-</v>
      </c>
      <c r="K58" s="189" t="s">
        <v>237</v>
      </c>
      <c r="L58" s="190" t="str">
        <f t="shared" si="7"/>
        <v>-</v>
      </c>
      <c r="M58" s="189" t="s">
        <v>237</v>
      </c>
      <c r="N58" s="190" t="str">
        <f t="shared" si="8"/>
        <v>-</v>
      </c>
    </row>
    <row r="59" spans="1:15" x14ac:dyDescent="0.25">
      <c r="A59" s="1"/>
      <c r="B59" s="119" t="s">
        <v>86</v>
      </c>
      <c r="C59" s="189" t="s">
        <v>237</v>
      </c>
      <c r="D59" s="190" t="s">
        <v>237</v>
      </c>
      <c r="E59" s="189">
        <v>2.4581344902386117</v>
      </c>
      <c r="F59" s="190" t="str">
        <f t="shared" si="6"/>
        <v>-</v>
      </c>
      <c r="G59" s="189" t="s">
        <v>237</v>
      </c>
      <c r="H59" s="190" t="str">
        <f t="shared" si="6"/>
        <v>-</v>
      </c>
      <c r="I59" s="189">
        <v>5.6409070698088035</v>
      </c>
      <c r="J59" s="190" t="str">
        <f t="shared" si="6"/>
        <v>-</v>
      </c>
      <c r="K59" s="189" t="s">
        <v>237</v>
      </c>
      <c r="L59" s="190" t="str">
        <f t="shared" si="7"/>
        <v>-</v>
      </c>
      <c r="M59" s="189" t="s">
        <v>237</v>
      </c>
      <c r="N59" s="190" t="str">
        <f t="shared" si="8"/>
        <v>-</v>
      </c>
    </row>
    <row r="60" spans="1:15" x14ac:dyDescent="0.25">
      <c r="A60" s="1"/>
      <c r="B60" s="119" t="s">
        <v>88</v>
      </c>
      <c r="C60" s="189">
        <v>3.8994387987259214</v>
      </c>
      <c r="D60" s="190">
        <v>-2.5190556605786258</v>
      </c>
      <c r="E60" s="189">
        <v>5.0060060060060056</v>
      </c>
      <c r="F60" s="190">
        <f t="shared" si="6"/>
        <v>1.1065672072800843</v>
      </c>
      <c r="G60" s="189" t="s">
        <v>237</v>
      </c>
      <c r="H60" s="190" t="str">
        <f t="shared" si="6"/>
        <v>-</v>
      </c>
      <c r="I60" s="189">
        <v>6.2301963439404195</v>
      </c>
      <c r="J60" s="190" t="str">
        <f t="shared" si="6"/>
        <v>-</v>
      </c>
      <c r="K60" s="189" t="s">
        <v>237</v>
      </c>
      <c r="L60" s="190" t="str">
        <f t="shared" si="7"/>
        <v>-</v>
      </c>
      <c r="M60" s="189" t="s">
        <v>237</v>
      </c>
      <c r="N60" s="190" t="str">
        <f t="shared" si="8"/>
        <v>-</v>
      </c>
    </row>
    <row r="61" spans="1:15" x14ac:dyDescent="0.25">
      <c r="A61" s="1"/>
      <c r="B61" s="119" t="s">
        <v>90</v>
      </c>
      <c r="C61" s="189" t="s">
        <v>237</v>
      </c>
      <c r="D61" s="190" t="s">
        <v>237</v>
      </c>
      <c r="E61" s="189">
        <v>5.3024403253767165</v>
      </c>
      <c r="F61" s="190" t="str">
        <f t="shared" si="6"/>
        <v>-</v>
      </c>
      <c r="G61" s="189" t="s">
        <v>237</v>
      </c>
      <c r="H61" s="190" t="str">
        <f t="shared" si="6"/>
        <v>-</v>
      </c>
      <c r="I61" s="189">
        <v>4.0259542951193268</v>
      </c>
      <c r="J61" s="190" t="str">
        <f t="shared" si="6"/>
        <v>-</v>
      </c>
      <c r="K61" s="189" t="s">
        <v>237</v>
      </c>
      <c r="L61" s="190" t="str">
        <f t="shared" si="7"/>
        <v>-</v>
      </c>
      <c r="M61" s="189"/>
      <c r="N61" s="190"/>
    </row>
    <row r="62" spans="1:15" x14ac:dyDescent="0.25">
      <c r="A62" s="1"/>
      <c r="B62" s="119" t="s">
        <v>92</v>
      </c>
      <c r="C62" s="189" t="s">
        <v>237</v>
      </c>
      <c r="D62" s="190" t="s">
        <v>237</v>
      </c>
      <c r="E62" s="189">
        <v>5.2102621787661159</v>
      </c>
      <c r="F62" s="190" t="str">
        <f t="shared" si="6"/>
        <v>-</v>
      </c>
      <c r="G62" s="189" t="s">
        <v>237</v>
      </c>
      <c r="H62" s="190" t="str">
        <f t="shared" si="6"/>
        <v>-</v>
      </c>
      <c r="I62" s="189">
        <v>5.9226381894302529</v>
      </c>
      <c r="J62" s="190" t="str">
        <f t="shared" si="6"/>
        <v>-</v>
      </c>
      <c r="K62" s="189" t="s">
        <v>237</v>
      </c>
      <c r="L62" s="190" t="str">
        <f t="shared" si="7"/>
        <v>-</v>
      </c>
      <c r="M62" s="189"/>
      <c r="N62" s="190"/>
    </row>
    <row r="63" spans="1:15" x14ac:dyDescent="0.25">
      <c r="A63" s="1"/>
      <c r="B63" s="119" t="s">
        <v>94</v>
      </c>
      <c r="C63" s="189">
        <v>4.8069084628670122</v>
      </c>
      <c r="D63" s="190">
        <v>-1.9346215263584154</v>
      </c>
      <c r="E63" s="189" t="s">
        <v>237</v>
      </c>
      <c r="F63" s="190" t="str">
        <f t="shared" si="6"/>
        <v>-</v>
      </c>
      <c r="G63" s="189" t="s">
        <v>237</v>
      </c>
      <c r="H63" s="190" t="str">
        <f t="shared" si="6"/>
        <v>-</v>
      </c>
      <c r="I63" s="189">
        <v>5.5950314786455673</v>
      </c>
      <c r="J63" s="190" t="str">
        <f t="shared" si="6"/>
        <v>-</v>
      </c>
      <c r="K63" s="189" t="s">
        <v>237</v>
      </c>
      <c r="L63" s="190" t="str">
        <f t="shared" si="7"/>
        <v>-</v>
      </c>
      <c r="M63" s="189"/>
      <c r="N63" s="190"/>
    </row>
    <row r="64" spans="1:15" x14ac:dyDescent="0.25">
      <c r="A64" s="1"/>
      <c r="B64" s="119" t="s">
        <v>96</v>
      </c>
      <c r="C64" s="189">
        <v>7.5835396039603964</v>
      </c>
      <c r="D64" s="190">
        <v>1.6876028322510033</v>
      </c>
      <c r="E64" s="189" t="s">
        <v>237</v>
      </c>
      <c r="F64" s="190" t="str">
        <f t="shared" si="6"/>
        <v>-</v>
      </c>
      <c r="G64" s="189" t="s">
        <v>237</v>
      </c>
      <c r="H64" s="190" t="str">
        <f t="shared" si="6"/>
        <v>-</v>
      </c>
      <c r="I64" s="189">
        <v>5.5941216281543076</v>
      </c>
      <c r="J64" s="190" t="str">
        <f t="shared" si="6"/>
        <v>-</v>
      </c>
      <c r="K64" s="189" t="s">
        <v>237</v>
      </c>
      <c r="L64" s="190" t="str">
        <f t="shared" si="7"/>
        <v>-</v>
      </c>
      <c r="M64" s="189"/>
      <c r="N64" s="190"/>
    </row>
    <row r="65" spans="1:15" ht="15.75" x14ac:dyDescent="0.25">
      <c r="B65" s="122" t="s">
        <v>33</v>
      </c>
      <c r="C65" s="191" t="s">
        <v>237</v>
      </c>
      <c r="D65" s="192" t="s">
        <v>237</v>
      </c>
      <c r="E65" s="191" t="s">
        <v>237</v>
      </c>
      <c r="F65" s="192" t="str">
        <f t="shared" si="6"/>
        <v>-</v>
      </c>
      <c r="G65" s="191" t="s">
        <v>237</v>
      </c>
      <c r="H65" s="192" t="str">
        <f t="shared" si="6"/>
        <v>-</v>
      </c>
      <c r="I65" s="191" t="s">
        <v>237</v>
      </c>
      <c r="J65" s="192" t="str">
        <f t="shared" si="6"/>
        <v>-</v>
      </c>
      <c r="K65" s="191" t="s">
        <v>237</v>
      </c>
      <c r="L65" s="192" t="str">
        <f t="shared" si="7"/>
        <v>-</v>
      </c>
      <c r="M65" s="191" t="s">
        <v>237</v>
      </c>
      <c r="N65" s="192" t="s">
        <v>237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>
        <v>7.8219339622641506</v>
      </c>
      <c r="D75" s="190">
        <v>-0.73373830664341178</v>
      </c>
      <c r="E75" s="189" t="s">
        <v>237</v>
      </c>
      <c r="F75" s="190" t="str">
        <f t="shared" ref="F75:J87" si="9">IFERROR(E75-C75,"-")</f>
        <v>-</v>
      </c>
      <c r="G75" s="189" t="s">
        <v>237</v>
      </c>
      <c r="H75" s="190" t="str">
        <f t="shared" si="9"/>
        <v>-</v>
      </c>
      <c r="I75" s="189" t="s">
        <v>237</v>
      </c>
      <c r="J75" s="190" t="str">
        <f t="shared" si="9"/>
        <v>-</v>
      </c>
      <c r="K75" s="189" t="s">
        <v>237</v>
      </c>
      <c r="L75" s="190" t="str">
        <f t="shared" ref="L75:L87" si="10">IFERROR(K75-I75,"-")</f>
        <v>-</v>
      </c>
      <c r="M75" s="189" t="s">
        <v>237</v>
      </c>
      <c r="N75" s="190" t="str">
        <f>IFERROR(M75-K75,"-")</f>
        <v>-</v>
      </c>
    </row>
    <row r="76" spans="1:15" x14ac:dyDescent="0.25">
      <c r="A76" s="1"/>
      <c r="B76" s="119" t="s">
        <v>76</v>
      </c>
      <c r="C76" s="189">
        <v>7.7873417721518985</v>
      </c>
      <c r="D76" s="190">
        <v>0.20771763763162188</v>
      </c>
      <c r="E76" s="189" t="s">
        <v>237</v>
      </c>
      <c r="F76" s="190" t="str">
        <f t="shared" si="9"/>
        <v>-</v>
      </c>
      <c r="G76" s="189" t="s">
        <v>237</v>
      </c>
      <c r="H76" s="190" t="str">
        <f t="shared" si="9"/>
        <v>-</v>
      </c>
      <c r="I76" s="189" t="s">
        <v>237</v>
      </c>
      <c r="J76" s="190" t="str">
        <f t="shared" si="9"/>
        <v>-</v>
      </c>
      <c r="K76" s="189" t="s">
        <v>237</v>
      </c>
      <c r="L76" s="190" t="str">
        <f t="shared" si="10"/>
        <v>-</v>
      </c>
      <c r="M76" s="189" t="s">
        <v>237</v>
      </c>
      <c r="N76" s="190" t="str">
        <f t="shared" ref="N76:N84" si="11">IFERROR(M76-K76,"-")</f>
        <v>-</v>
      </c>
    </row>
    <row r="77" spans="1:15" x14ac:dyDescent="0.25">
      <c r="A77" s="1"/>
      <c r="B77" s="119" t="s">
        <v>78</v>
      </c>
      <c r="C77" s="189">
        <v>9.5231788079470192</v>
      </c>
      <c r="D77" s="190">
        <v>2.8805613582825895</v>
      </c>
      <c r="E77" s="189" t="s">
        <v>237</v>
      </c>
      <c r="F77" s="190" t="str">
        <f t="shared" si="9"/>
        <v>-</v>
      </c>
      <c r="G77" s="189" t="s">
        <v>237</v>
      </c>
      <c r="H77" s="190" t="str">
        <f t="shared" si="9"/>
        <v>-</v>
      </c>
      <c r="I77" s="189" t="s">
        <v>237</v>
      </c>
      <c r="J77" s="190" t="str">
        <f t="shared" si="9"/>
        <v>-</v>
      </c>
      <c r="K77" s="189" t="s">
        <v>237</v>
      </c>
      <c r="L77" s="190" t="str">
        <f t="shared" si="10"/>
        <v>-</v>
      </c>
      <c r="M77" s="189" t="s">
        <v>237</v>
      </c>
      <c r="N77" s="190" t="str">
        <f t="shared" si="11"/>
        <v>-</v>
      </c>
    </row>
    <row r="78" spans="1:15" x14ac:dyDescent="0.25">
      <c r="A78" s="1"/>
      <c r="B78" s="119" t="s">
        <v>80</v>
      </c>
      <c r="C78" s="189" t="s">
        <v>237</v>
      </c>
      <c r="D78" s="190" t="s">
        <v>237</v>
      </c>
      <c r="E78" s="189" t="s">
        <v>237</v>
      </c>
      <c r="F78" s="190" t="str">
        <f t="shared" si="9"/>
        <v>-</v>
      </c>
      <c r="G78" s="189" t="s">
        <v>237</v>
      </c>
      <c r="H78" s="190" t="str">
        <f t="shared" si="9"/>
        <v>-</v>
      </c>
      <c r="I78" s="189" t="s">
        <v>237</v>
      </c>
      <c r="J78" s="190" t="str">
        <f t="shared" si="9"/>
        <v>-</v>
      </c>
      <c r="K78" s="189" t="s">
        <v>237</v>
      </c>
      <c r="L78" s="190" t="str">
        <f t="shared" si="10"/>
        <v>-</v>
      </c>
      <c r="M78" s="189" t="s">
        <v>237</v>
      </c>
      <c r="N78" s="190" t="str">
        <f t="shared" si="11"/>
        <v>-</v>
      </c>
    </row>
    <row r="79" spans="1:15" x14ac:dyDescent="0.25">
      <c r="A79" s="1"/>
      <c r="B79" s="119" t="s">
        <v>82</v>
      </c>
      <c r="C79" s="189" t="s">
        <v>237</v>
      </c>
      <c r="D79" s="190" t="s">
        <v>237</v>
      </c>
      <c r="E79" s="189" t="s">
        <v>237</v>
      </c>
      <c r="F79" s="190" t="str">
        <f t="shared" si="9"/>
        <v>-</v>
      </c>
      <c r="G79" s="189" t="s">
        <v>237</v>
      </c>
      <c r="H79" s="190" t="str">
        <f t="shared" si="9"/>
        <v>-</v>
      </c>
      <c r="I79" s="189" t="s">
        <v>237</v>
      </c>
      <c r="J79" s="190" t="str">
        <f t="shared" si="9"/>
        <v>-</v>
      </c>
      <c r="K79" s="189" t="s">
        <v>237</v>
      </c>
      <c r="L79" s="190" t="str">
        <f t="shared" si="10"/>
        <v>-</v>
      </c>
      <c r="M79" s="189" t="s">
        <v>237</v>
      </c>
      <c r="N79" s="190" t="str">
        <f t="shared" si="11"/>
        <v>-</v>
      </c>
    </row>
    <row r="80" spans="1:15" x14ac:dyDescent="0.25">
      <c r="A80" s="1"/>
      <c r="B80" s="119" t="s">
        <v>84</v>
      </c>
      <c r="C80" s="189" t="s">
        <v>237</v>
      </c>
      <c r="D80" s="190" t="s">
        <v>237</v>
      </c>
      <c r="E80" s="189" t="s">
        <v>237</v>
      </c>
      <c r="F80" s="190" t="str">
        <f t="shared" si="9"/>
        <v>-</v>
      </c>
      <c r="G80" s="189" t="s">
        <v>237</v>
      </c>
      <c r="H80" s="190" t="str">
        <f t="shared" si="9"/>
        <v>-</v>
      </c>
      <c r="I80" s="189" t="s">
        <v>237</v>
      </c>
      <c r="J80" s="190" t="str">
        <f t="shared" si="9"/>
        <v>-</v>
      </c>
      <c r="K80" s="189" t="s">
        <v>237</v>
      </c>
      <c r="L80" s="190" t="str">
        <f t="shared" si="10"/>
        <v>-</v>
      </c>
      <c r="M80" s="189" t="s">
        <v>237</v>
      </c>
      <c r="N80" s="190" t="str">
        <f t="shared" si="11"/>
        <v>-</v>
      </c>
    </row>
    <row r="81" spans="1:15" x14ac:dyDescent="0.25">
      <c r="A81" s="1"/>
      <c r="B81" s="119" t="s">
        <v>86</v>
      </c>
      <c r="C81" s="189" t="s">
        <v>237</v>
      </c>
      <c r="D81" s="190" t="s">
        <v>237</v>
      </c>
      <c r="E81" s="189" t="s">
        <v>237</v>
      </c>
      <c r="F81" s="190" t="str">
        <f t="shared" si="9"/>
        <v>-</v>
      </c>
      <c r="G81" s="189" t="s">
        <v>237</v>
      </c>
      <c r="H81" s="190" t="str">
        <f t="shared" si="9"/>
        <v>-</v>
      </c>
      <c r="I81" s="189" t="s">
        <v>237</v>
      </c>
      <c r="J81" s="190" t="str">
        <f t="shared" si="9"/>
        <v>-</v>
      </c>
      <c r="K81" s="189" t="s">
        <v>237</v>
      </c>
      <c r="L81" s="190" t="str">
        <f t="shared" si="10"/>
        <v>-</v>
      </c>
      <c r="M81" s="189" t="s">
        <v>237</v>
      </c>
      <c r="N81" s="190" t="str">
        <f t="shared" si="11"/>
        <v>-</v>
      </c>
    </row>
    <row r="82" spans="1:15" x14ac:dyDescent="0.25">
      <c r="A82" s="1"/>
      <c r="B82" s="119" t="s">
        <v>88</v>
      </c>
      <c r="C82" s="189" t="s">
        <v>237</v>
      </c>
      <c r="D82" s="190" t="s">
        <v>237</v>
      </c>
      <c r="E82" s="189" t="s">
        <v>237</v>
      </c>
      <c r="F82" s="190" t="str">
        <f t="shared" si="9"/>
        <v>-</v>
      </c>
      <c r="G82" s="189" t="s">
        <v>237</v>
      </c>
      <c r="H82" s="190" t="str">
        <f t="shared" si="9"/>
        <v>-</v>
      </c>
      <c r="I82" s="189" t="s">
        <v>237</v>
      </c>
      <c r="J82" s="190" t="str">
        <f t="shared" si="9"/>
        <v>-</v>
      </c>
      <c r="K82" s="189" t="s">
        <v>237</v>
      </c>
      <c r="L82" s="190" t="str">
        <f t="shared" si="10"/>
        <v>-</v>
      </c>
      <c r="M82" s="189" t="s">
        <v>237</v>
      </c>
      <c r="N82" s="190" t="str">
        <f t="shared" si="11"/>
        <v>-</v>
      </c>
    </row>
    <row r="83" spans="1:15" x14ac:dyDescent="0.25">
      <c r="A83" s="1"/>
      <c r="B83" s="119" t="s">
        <v>90</v>
      </c>
      <c r="C83" s="189" t="s">
        <v>237</v>
      </c>
      <c r="D83" s="190" t="s">
        <v>237</v>
      </c>
      <c r="E83" s="189" t="s">
        <v>237</v>
      </c>
      <c r="F83" s="190" t="str">
        <f t="shared" si="9"/>
        <v>-</v>
      </c>
      <c r="G83" s="189" t="s">
        <v>237</v>
      </c>
      <c r="H83" s="190" t="str">
        <f t="shared" si="9"/>
        <v>-</v>
      </c>
      <c r="I83" s="189" t="s">
        <v>237</v>
      </c>
      <c r="J83" s="190" t="str">
        <f t="shared" si="9"/>
        <v>-</v>
      </c>
      <c r="K83" s="189" t="s">
        <v>237</v>
      </c>
      <c r="L83" s="190" t="str">
        <f t="shared" si="10"/>
        <v>-</v>
      </c>
      <c r="M83" s="189"/>
      <c r="N83" s="190"/>
    </row>
    <row r="84" spans="1:15" x14ac:dyDescent="0.25">
      <c r="A84" s="1"/>
      <c r="B84" s="119" t="s">
        <v>92</v>
      </c>
      <c r="C84" s="189" t="s">
        <v>237</v>
      </c>
      <c r="D84" s="190" t="s">
        <v>237</v>
      </c>
      <c r="E84" s="189" t="s">
        <v>237</v>
      </c>
      <c r="F84" s="190" t="str">
        <f t="shared" si="9"/>
        <v>-</v>
      </c>
      <c r="G84" s="189" t="s">
        <v>237</v>
      </c>
      <c r="H84" s="190" t="str">
        <f t="shared" si="9"/>
        <v>-</v>
      </c>
      <c r="I84" s="189" t="s">
        <v>237</v>
      </c>
      <c r="J84" s="190" t="str">
        <f t="shared" si="9"/>
        <v>-</v>
      </c>
      <c r="K84" s="189" t="s">
        <v>237</v>
      </c>
      <c r="L84" s="190" t="str">
        <f t="shared" si="10"/>
        <v>-</v>
      </c>
      <c r="M84" s="189"/>
      <c r="N84" s="190"/>
    </row>
    <row r="85" spans="1:15" x14ac:dyDescent="0.25">
      <c r="A85" s="1"/>
      <c r="B85" s="119" t="s">
        <v>94</v>
      </c>
      <c r="C85" s="189" t="s">
        <v>237</v>
      </c>
      <c r="D85" s="190" t="s">
        <v>237</v>
      </c>
      <c r="E85" s="189" t="s">
        <v>237</v>
      </c>
      <c r="F85" s="190" t="str">
        <f t="shared" si="9"/>
        <v>-</v>
      </c>
      <c r="G85" s="189" t="s">
        <v>237</v>
      </c>
      <c r="H85" s="190" t="str">
        <f t="shared" si="9"/>
        <v>-</v>
      </c>
      <c r="I85" s="189" t="s">
        <v>237</v>
      </c>
      <c r="J85" s="190" t="str">
        <f t="shared" si="9"/>
        <v>-</v>
      </c>
      <c r="K85" s="189" t="s">
        <v>237</v>
      </c>
      <c r="L85" s="190" t="str">
        <f t="shared" si="10"/>
        <v>-</v>
      </c>
      <c r="M85" s="189"/>
      <c r="N85" s="190"/>
    </row>
    <row r="86" spans="1:15" x14ac:dyDescent="0.25">
      <c r="A86" s="1"/>
      <c r="B86" s="119" t="s">
        <v>96</v>
      </c>
      <c r="C86" s="189" t="s">
        <v>237</v>
      </c>
      <c r="D86" s="190" t="s">
        <v>237</v>
      </c>
      <c r="E86" s="189" t="s">
        <v>237</v>
      </c>
      <c r="F86" s="190" t="str">
        <f t="shared" si="9"/>
        <v>-</v>
      </c>
      <c r="G86" s="189" t="s">
        <v>237</v>
      </c>
      <c r="H86" s="190" t="str">
        <f t="shared" si="9"/>
        <v>-</v>
      </c>
      <c r="I86" s="189">
        <v>6.2231530845392236</v>
      </c>
      <c r="J86" s="190" t="str">
        <f t="shared" si="9"/>
        <v>-</v>
      </c>
      <c r="K86" s="189" t="s">
        <v>237</v>
      </c>
      <c r="L86" s="190" t="str">
        <f t="shared" si="10"/>
        <v>-</v>
      </c>
      <c r="M86" s="189"/>
      <c r="N86" s="190"/>
    </row>
    <row r="87" spans="1:15" ht="15.75" x14ac:dyDescent="0.25">
      <c r="B87" s="122" t="s">
        <v>33</v>
      </c>
      <c r="C87" s="191" t="s">
        <v>237</v>
      </c>
      <c r="D87" s="192" t="s">
        <v>237</v>
      </c>
      <c r="E87" s="191" t="s">
        <v>237</v>
      </c>
      <c r="F87" s="192" t="str">
        <f t="shared" si="9"/>
        <v>-</v>
      </c>
      <c r="G87" s="191" t="s">
        <v>237</v>
      </c>
      <c r="H87" s="192" t="str">
        <f t="shared" si="9"/>
        <v>-</v>
      </c>
      <c r="I87" s="191" t="s">
        <v>237</v>
      </c>
      <c r="J87" s="192" t="str">
        <f t="shared" si="9"/>
        <v>-</v>
      </c>
      <c r="K87" s="191" t="s">
        <v>237</v>
      </c>
      <c r="L87" s="192" t="str">
        <f t="shared" si="10"/>
        <v>-</v>
      </c>
      <c r="M87" s="191" t="s">
        <v>237</v>
      </c>
      <c r="N87" s="192" t="s">
        <v>237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 t="s">
        <v>237</v>
      </c>
      <c r="D97" s="190" t="s">
        <v>237</v>
      </c>
      <c r="E97" s="189" t="s">
        <v>237</v>
      </c>
      <c r="F97" s="190" t="str">
        <f t="shared" ref="F97:J109" si="12">IFERROR(E97-C97,"-")</f>
        <v>-</v>
      </c>
      <c r="G97" s="189" t="s">
        <v>237</v>
      </c>
      <c r="H97" s="190" t="str">
        <f t="shared" si="12"/>
        <v>-</v>
      </c>
      <c r="I97" s="189" t="s">
        <v>237</v>
      </c>
      <c r="J97" s="190" t="str">
        <f t="shared" si="12"/>
        <v>-</v>
      </c>
      <c r="K97" s="189" t="s">
        <v>237</v>
      </c>
      <c r="L97" s="190" t="str">
        <f t="shared" ref="L97:L109" si="13">IFERROR(K97-I97,"-")</f>
        <v>-</v>
      </c>
      <c r="M97" s="189" t="s">
        <v>237</v>
      </c>
      <c r="N97" s="190" t="str">
        <f>IFERROR(M97-K97,"-")</f>
        <v>-</v>
      </c>
    </row>
    <row r="98" spans="2:14" x14ac:dyDescent="0.25">
      <c r="B98" s="119" t="s">
        <v>76</v>
      </c>
      <c r="C98" s="189" t="s">
        <v>237</v>
      </c>
      <c r="D98" s="190" t="s">
        <v>237</v>
      </c>
      <c r="E98" s="189" t="s">
        <v>237</v>
      </c>
      <c r="F98" s="190" t="str">
        <f t="shared" si="12"/>
        <v>-</v>
      </c>
      <c r="G98" s="189" t="s">
        <v>237</v>
      </c>
      <c r="H98" s="190" t="str">
        <f t="shared" si="12"/>
        <v>-</v>
      </c>
      <c r="I98" s="189" t="s">
        <v>237</v>
      </c>
      <c r="J98" s="190" t="str">
        <f t="shared" si="12"/>
        <v>-</v>
      </c>
      <c r="K98" s="189" t="s">
        <v>237</v>
      </c>
      <c r="L98" s="190" t="str">
        <f t="shared" si="13"/>
        <v>-</v>
      </c>
      <c r="M98" s="189" t="s">
        <v>237</v>
      </c>
      <c r="N98" s="190" t="str">
        <f t="shared" ref="N98:N106" si="14">IFERROR(M98-K98,"-")</f>
        <v>-</v>
      </c>
    </row>
    <row r="99" spans="2:14" x14ac:dyDescent="0.25">
      <c r="B99" s="119" t="s">
        <v>78</v>
      </c>
      <c r="C99" s="189" t="s">
        <v>237</v>
      </c>
      <c r="D99" s="190" t="s">
        <v>237</v>
      </c>
      <c r="E99" s="189" t="s">
        <v>237</v>
      </c>
      <c r="F99" s="190" t="str">
        <f t="shared" si="12"/>
        <v>-</v>
      </c>
      <c r="G99" s="189" t="s">
        <v>237</v>
      </c>
      <c r="H99" s="190" t="str">
        <f t="shared" si="12"/>
        <v>-</v>
      </c>
      <c r="I99" s="189" t="s">
        <v>237</v>
      </c>
      <c r="J99" s="190" t="str">
        <f t="shared" si="12"/>
        <v>-</v>
      </c>
      <c r="K99" s="189" t="s">
        <v>237</v>
      </c>
      <c r="L99" s="190" t="str">
        <f t="shared" si="13"/>
        <v>-</v>
      </c>
      <c r="M99" s="189" t="s">
        <v>237</v>
      </c>
      <c r="N99" s="190" t="str">
        <f t="shared" si="14"/>
        <v>-</v>
      </c>
    </row>
    <row r="100" spans="2:14" x14ac:dyDescent="0.25">
      <c r="B100" s="119" t="s">
        <v>80</v>
      </c>
      <c r="C100" s="189" t="s">
        <v>237</v>
      </c>
      <c r="D100" s="190" t="s">
        <v>237</v>
      </c>
      <c r="E100" s="189" t="s">
        <v>237</v>
      </c>
      <c r="F100" s="190" t="str">
        <f t="shared" si="12"/>
        <v>-</v>
      </c>
      <c r="G100" s="189" t="s">
        <v>237</v>
      </c>
      <c r="H100" s="190" t="str">
        <f t="shared" si="12"/>
        <v>-</v>
      </c>
      <c r="I100" s="189" t="s">
        <v>237</v>
      </c>
      <c r="J100" s="190" t="str">
        <f t="shared" si="12"/>
        <v>-</v>
      </c>
      <c r="K100" s="189" t="s">
        <v>237</v>
      </c>
      <c r="L100" s="190" t="str">
        <f t="shared" si="13"/>
        <v>-</v>
      </c>
      <c r="M100" s="189" t="s">
        <v>237</v>
      </c>
      <c r="N100" s="190" t="str">
        <f t="shared" si="14"/>
        <v>-</v>
      </c>
    </row>
    <row r="101" spans="2:14" x14ac:dyDescent="0.25">
      <c r="B101" s="119" t="s">
        <v>82</v>
      </c>
      <c r="C101" s="189" t="s">
        <v>237</v>
      </c>
      <c r="D101" s="190" t="s">
        <v>237</v>
      </c>
      <c r="E101" s="189" t="s">
        <v>237</v>
      </c>
      <c r="F101" s="190" t="str">
        <f t="shared" si="12"/>
        <v>-</v>
      </c>
      <c r="G101" s="189" t="s">
        <v>237</v>
      </c>
      <c r="H101" s="190" t="str">
        <f t="shared" si="12"/>
        <v>-</v>
      </c>
      <c r="I101" s="189" t="s">
        <v>237</v>
      </c>
      <c r="J101" s="190" t="str">
        <f t="shared" si="12"/>
        <v>-</v>
      </c>
      <c r="K101" s="189" t="s">
        <v>237</v>
      </c>
      <c r="L101" s="190" t="str">
        <f t="shared" si="13"/>
        <v>-</v>
      </c>
      <c r="M101" s="189" t="s">
        <v>237</v>
      </c>
      <c r="N101" s="190" t="str">
        <f t="shared" si="14"/>
        <v>-</v>
      </c>
    </row>
    <row r="102" spans="2:14" x14ac:dyDescent="0.25">
      <c r="B102" s="119" t="s">
        <v>84</v>
      </c>
      <c r="C102" s="189" t="s">
        <v>237</v>
      </c>
      <c r="D102" s="190" t="s">
        <v>237</v>
      </c>
      <c r="E102" s="189" t="s">
        <v>237</v>
      </c>
      <c r="F102" s="190" t="str">
        <f t="shared" si="12"/>
        <v>-</v>
      </c>
      <c r="G102" s="189" t="s">
        <v>237</v>
      </c>
      <c r="H102" s="190" t="str">
        <f t="shared" si="12"/>
        <v>-</v>
      </c>
      <c r="I102" s="189" t="s">
        <v>237</v>
      </c>
      <c r="J102" s="190" t="str">
        <f t="shared" si="12"/>
        <v>-</v>
      </c>
      <c r="K102" s="189" t="s">
        <v>237</v>
      </c>
      <c r="L102" s="190" t="str">
        <f t="shared" si="13"/>
        <v>-</v>
      </c>
      <c r="M102" s="189" t="s">
        <v>237</v>
      </c>
      <c r="N102" s="190" t="str">
        <f t="shared" si="14"/>
        <v>-</v>
      </c>
    </row>
    <row r="103" spans="2:14" x14ac:dyDescent="0.25">
      <c r="B103" s="119" t="s">
        <v>86</v>
      </c>
      <c r="C103" s="189" t="s">
        <v>237</v>
      </c>
      <c r="D103" s="190" t="s">
        <v>237</v>
      </c>
      <c r="E103" s="189" t="s">
        <v>237</v>
      </c>
      <c r="F103" s="190" t="str">
        <f t="shared" si="12"/>
        <v>-</v>
      </c>
      <c r="G103" s="189" t="s">
        <v>237</v>
      </c>
      <c r="H103" s="190" t="str">
        <f t="shared" si="12"/>
        <v>-</v>
      </c>
      <c r="I103" s="189" t="s">
        <v>237</v>
      </c>
      <c r="J103" s="190" t="str">
        <f t="shared" si="12"/>
        <v>-</v>
      </c>
      <c r="K103" s="189" t="s">
        <v>237</v>
      </c>
      <c r="L103" s="190" t="str">
        <f t="shared" si="13"/>
        <v>-</v>
      </c>
      <c r="M103" s="189" t="s">
        <v>237</v>
      </c>
      <c r="N103" s="190" t="str">
        <f t="shared" si="14"/>
        <v>-</v>
      </c>
    </row>
    <row r="104" spans="2:14" x14ac:dyDescent="0.25">
      <c r="B104" s="119" t="s">
        <v>88</v>
      </c>
      <c r="C104" s="189" t="s">
        <v>237</v>
      </c>
      <c r="D104" s="190" t="s">
        <v>237</v>
      </c>
      <c r="E104" s="189" t="s">
        <v>237</v>
      </c>
      <c r="F104" s="190" t="str">
        <f t="shared" si="12"/>
        <v>-</v>
      </c>
      <c r="G104" s="189" t="s">
        <v>237</v>
      </c>
      <c r="H104" s="190" t="str">
        <f t="shared" si="12"/>
        <v>-</v>
      </c>
      <c r="I104" s="189" t="s">
        <v>237</v>
      </c>
      <c r="J104" s="190" t="str">
        <f t="shared" si="12"/>
        <v>-</v>
      </c>
      <c r="K104" s="189" t="s">
        <v>237</v>
      </c>
      <c r="L104" s="190" t="str">
        <f t="shared" si="13"/>
        <v>-</v>
      </c>
      <c r="M104" s="189" t="s">
        <v>237</v>
      </c>
      <c r="N104" s="190" t="str">
        <f t="shared" si="14"/>
        <v>-</v>
      </c>
    </row>
    <row r="105" spans="2:14" x14ac:dyDescent="0.25">
      <c r="B105" s="119" t="s">
        <v>90</v>
      </c>
      <c r="C105" s="189" t="s">
        <v>237</v>
      </c>
      <c r="D105" s="190" t="s">
        <v>237</v>
      </c>
      <c r="E105" s="189" t="s">
        <v>237</v>
      </c>
      <c r="F105" s="190" t="str">
        <f t="shared" si="12"/>
        <v>-</v>
      </c>
      <c r="G105" s="189" t="s">
        <v>237</v>
      </c>
      <c r="H105" s="190" t="str">
        <f t="shared" si="12"/>
        <v>-</v>
      </c>
      <c r="I105" s="189" t="s">
        <v>237</v>
      </c>
      <c r="J105" s="190" t="str">
        <f t="shared" si="12"/>
        <v>-</v>
      </c>
      <c r="K105" s="189" t="s">
        <v>237</v>
      </c>
      <c r="L105" s="190" t="str">
        <f t="shared" si="13"/>
        <v>-</v>
      </c>
      <c r="M105" s="189"/>
      <c r="N105" s="190"/>
    </row>
    <row r="106" spans="2:14" x14ac:dyDescent="0.25">
      <c r="B106" s="119" t="s">
        <v>92</v>
      </c>
      <c r="C106" s="189" t="s">
        <v>237</v>
      </c>
      <c r="D106" s="190" t="s">
        <v>237</v>
      </c>
      <c r="E106" s="189" t="s">
        <v>237</v>
      </c>
      <c r="F106" s="190" t="str">
        <f t="shared" si="12"/>
        <v>-</v>
      </c>
      <c r="G106" s="189" t="s">
        <v>237</v>
      </c>
      <c r="H106" s="190" t="str">
        <f t="shared" si="12"/>
        <v>-</v>
      </c>
      <c r="I106" s="189" t="s">
        <v>237</v>
      </c>
      <c r="J106" s="190" t="str">
        <f t="shared" si="12"/>
        <v>-</v>
      </c>
      <c r="K106" s="189" t="s">
        <v>237</v>
      </c>
      <c r="L106" s="190" t="str">
        <f t="shared" si="13"/>
        <v>-</v>
      </c>
      <c r="M106" s="189"/>
      <c r="N106" s="190"/>
    </row>
    <row r="107" spans="2:14" x14ac:dyDescent="0.25">
      <c r="B107" s="119" t="s">
        <v>94</v>
      </c>
      <c r="C107" s="189" t="s">
        <v>237</v>
      </c>
      <c r="D107" s="190" t="s">
        <v>237</v>
      </c>
      <c r="E107" s="189" t="s">
        <v>237</v>
      </c>
      <c r="F107" s="190" t="str">
        <f t="shared" si="12"/>
        <v>-</v>
      </c>
      <c r="G107" s="189" t="s">
        <v>237</v>
      </c>
      <c r="H107" s="190" t="str">
        <f t="shared" si="12"/>
        <v>-</v>
      </c>
      <c r="I107" s="189" t="s">
        <v>237</v>
      </c>
      <c r="J107" s="190" t="str">
        <f t="shared" si="12"/>
        <v>-</v>
      </c>
      <c r="K107" s="189" t="s">
        <v>237</v>
      </c>
      <c r="L107" s="190" t="str">
        <f t="shared" si="13"/>
        <v>-</v>
      </c>
      <c r="M107" s="189"/>
      <c r="N107" s="190"/>
    </row>
    <row r="108" spans="2:14" x14ac:dyDescent="0.25">
      <c r="B108" s="119" t="s">
        <v>96</v>
      </c>
      <c r="C108" s="189" t="s">
        <v>237</v>
      </c>
      <c r="D108" s="190" t="s">
        <v>237</v>
      </c>
      <c r="E108" s="189" t="s">
        <v>237</v>
      </c>
      <c r="F108" s="190" t="str">
        <f t="shared" si="12"/>
        <v>-</v>
      </c>
      <c r="G108" s="189" t="s">
        <v>237</v>
      </c>
      <c r="H108" s="190" t="str">
        <f t="shared" si="12"/>
        <v>-</v>
      </c>
      <c r="I108" s="189" t="s">
        <v>237</v>
      </c>
      <c r="J108" s="190" t="str">
        <f t="shared" si="12"/>
        <v>-</v>
      </c>
      <c r="K108" s="189" t="s">
        <v>237</v>
      </c>
      <c r="L108" s="190" t="str">
        <f t="shared" si="13"/>
        <v>-</v>
      </c>
      <c r="M108" s="189"/>
      <c r="N108" s="190"/>
    </row>
    <row r="109" spans="2:14" ht="15.75" x14ac:dyDescent="0.25">
      <c r="B109" s="122" t="s">
        <v>33</v>
      </c>
      <c r="C109" s="191" t="s">
        <v>237</v>
      </c>
      <c r="D109" s="192" t="s">
        <v>237</v>
      </c>
      <c r="E109" s="191" t="s">
        <v>237</v>
      </c>
      <c r="F109" s="192" t="str">
        <f t="shared" si="12"/>
        <v>-</v>
      </c>
      <c r="G109" s="191" t="s">
        <v>237</v>
      </c>
      <c r="H109" s="192" t="str">
        <f t="shared" si="12"/>
        <v>-</v>
      </c>
      <c r="I109" s="191" t="s">
        <v>237</v>
      </c>
      <c r="J109" s="192" t="str">
        <f t="shared" si="12"/>
        <v>-</v>
      </c>
      <c r="K109" s="191" t="s">
        <v>237</v>
      </c>
      <c r="L109" s="192" t="str">
        <f t="shared" si="13"/>
        <v>-</v>
      </c>
      <c r="M109" s="191" t="s">
        <v>237</v>
      </c>
      <c r="N109" s="192" t="s">
        <v>237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F2E7A-E89E-4025-B5C0-F2F0E2A6E7E7}">
  <sheetPr>
    <tabColor rgb="FF7030A0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3A53F-34C6-4C48-94F3-19EB4EED9940}">
  <sheetPr>
    <tabColor rgb="FFAC75D5"/>
  </sheetPr>
  <dimension ref="A1:AC112"/>
  <sheetViews>
    <sheetView showGridLines="0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0.50470000000000004</v>
      </c>
      <c r="D9" s="121">
        <v>-1.6371077762619257E-2</v>
      </c>
      <c r="E9" s="198">
        <v>0.11410000000000001</v>
      </c>
      <c r="F9" s="121">
        <f t="shared" ref="F9:L21" si="0">IFERROR(E9/C9-1,"-")</f>
        <v>-0.77392510402219139</v>
      </c>
      <c r="G9" s="198">
        <v>0.49990000000000001</v>
      </c>
      <c r="H9" s="121">
        <f t="shared" si="0"/>
        <v>3.3812445223488163</v>
      </c>
      <c r="I9" s="198">
        <v>0.84950000000000003</v>
      </c>
      <c r="J9" s="121">
        <f t="shared" si="0"/>
        <v>0.69933986797359471</v>
      </c>
      <c r="K9" s="198">
        <v>0.63280000000000003</v>
      </c>
      <c r="L9" s="121">
        <f t="shared" si="0"/>
        <v>-0.25509123013537371</v>
      </c>
      <c r="M9" s="198">
        <v>0.63329999999999997</v>
      </c>
      <c r="N9" s="121">
        <f t="shared" ref="N9:N18" si="1">IFERROR(M9/K9-1,"-")</f>
        <v>7.9013906447533699E-4</v>
      </c>
    </row>
    <row r="10" spans="1:16" x14ac:dyDescent="0.25">
      <c r="A10" s="1" t="s">
        <v>75</v>
      </c>
      <c r="B10" s="119" t="s">
        <v>76</v>
      </c>
      <c r="C10" s="198">
        <v>0.54400000000000004</v>
      </c>
      <c r="D10" s="121">
        <v>-7.4200136147038798E-2</v>
      </c>
      <c r="E10" s="198">
        <v>0.1265</v>
      </c>
      <c r="F10" s="121">
        <f t="shared" si="0"/>
        <v>-0.76746323529411764</v>
      </c>
      <c r="G10" s="198">
        <v>0.44229999999999997</v>
      </c>
      <c r="H10" s="121">
        <f t="shared" si="0"/>
        <v>2.4964426877470354</v>
      </c>
      <c r="I10" s="198">
        <v>0.91339999999999999</v>
      </c>
      <c r="J10" s="121">
        <f t="shared" si="0"/>
        <v>1.0651141758987115</v>
      </c>
      <c r="K10" s="198">
        <v>1.1008</v>
      </c>
      <c r="L10" s="121">
        <f t="shared" si="0"/>
        <v>0.20516750602145839</v>
      </c>
      <c r="M10" s="198">
        <v>0.71120000000000005</v>
      </c>
      <c r="N10" s="121">
        <f t="shared" si="1"/>
        <v>-0.35392441860465107</v>
      </c>
    </row>
    <row r="11" spans="1:16" x14ac:dyDescent="0.25">
      <c r="A11" s="1" t="s">
        <v>77</v>
      </c>
      <c r="B11" s="119" t="s">
        <v>78</v>
      </c>
      <c r="C11" s="198">
        <v>0.1598</v>
      </c>
      <c r="D11" s="121">
        <v>-0.68598938887797212</v>
      </c>
      <c r="E11" s="198">
        <v>0.16949999999999998</v>
      </c>
      <c r="F11" s="121">
        <f t="shared" si="0"/>
        <v>6.0700876095118872E-2</v>
      </c>
      <c r="G11" s="198">
        <v>0.48359999999999997</v>
      </c>
      <c r="H11" s="121">
        <f t="shared" si="0"/>
        <v>1.8530973451327433</v>
      </c>
      <c r="I11" s="198">
        <v>0.76170000000000004</v>
      </c>
      <c r="J11" s="121">
        <f t="shared" si="0"/>
        <v>0.57506203473945416</v>
      </c>
      <c r="K11" s="198">
        <v>0.96689999999999998</v>
      </c>
      <c r="L11" s="121">
        <f t="shared" si="0"/>
        <v>0.26939740055139816</v>
      </c>
      <c r="M11" s="198">
        <v>0.65859999999999996</v>
      </c>
      <c r="N11" s="121">
        <f t="shared" si="1"/>
        <v>-0.318854069707312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0.2369</v>
      </c>
      <c r="F12" s="121" t="str">
        <f t="shared" si="0"/>
        <v>-</v>
      </c>
      <c r="G12" s="198">
        <v>0.55730000000000002</v>
      </c>
      <c r="H12" s="121">
        <f t="shared" si="0"/>
        <v>1.3524693963697763</v>
      </c>
      <c r="I12" s="198">
        <v>0.52239999999999998</v>
      </c>
      <c r="J12" s="121">
        <f t="shared" si="0"/>
        <v>-6.2623362641306413E-2</v>
      </c>
      <c r="K12" s="198">
        <v>0.9487000000000001</v>
      </c>
      <c r="L12" s="121">
        <f t="shared" si="0"/>
        <v>0.81604134762634017</v>
      </c>
      <c r="M12" s="198">
        <v>0.62470000000000003</v>
      </c>
      <c r="N12" s="121">
        <f t="shared" si="1"/>
        <v>-0.34151997470222417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0.30940000000000001</v>
      </c>
      <c r="F13" s="121" t="str">
        <f t="shared" si="0"/>
        <v>-</v>
      </c>
      <c r="G13" s="198">
        <v>0.48409999999999997</v>
      </c>
      <c r="H13" s="121">
        <f t="shared" si="0"/>
        <v>0.56464124111182912</v>
      </c>
      <c r="I13" s="198">
        <v>0.31019999999999998</v>
      </c>
      <c r="J13" s="121">
        <f t="shared" si="0"/>
        <v>-0.35922330097087385</v>
      </c>
      <c r="K13" s="198">
        <v>0.93459999999999999</v>
      </c>
      <c r="L13" s="121">
        <f t="shared" si="0"/>
        <v>2.0128949065119279</v>
      </c>
      <c r="M13" s="198">
        <v>0.59389999999999998</v>
      </c>
      <c r="N13" s="121">
        <f t="shared" si="1"/>
        <v>-0.36454098009843783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0.12839999999999999</v>
      </c>
      <c r="F14" s="121" t="str">
        <f t="shared" si="0"/>
        <v>-</v>
      </c>
      <c r="G14" s="198">
        <v>0.37180000000000002</v>
      </c>
      <c r="H14" s="121">
        <f t="shared" si="0"/>
        <v>1.8956386292834897</v>
      </c>
      <c r="I14" s="198">
        <v>0.4783</v>
      </c>
      <c r="J14" s="121">
        <f t="shared" si="0"/>
        <v>0.28644432490586325</v>
      </c>
      <c r="K14" s="198">
        <v>0.60770000000000002</v>
      </c>
      <c r="L14" s="121">
        <f t="shared" si="0"/>
        <v>0.27054150114990594</v>
      </c>
      <c r="M14" s="198">
        <v>0.66830000000000001</v>
      </c>
      <c r="N14" s="121">
        <f t="shared" si="1"/>
        <v>9.9720256705611243E-2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4.9800000000000004E-2</v>
      </c>
      <c r="F15" s="121" t="str">
        <f t="shared" si="0"/>
        <v>-</v>
      </c>
      <c r="G15" s="198">
        <v>0.97129999999999994</v>
      </c>
      <c r="H15" s="121">
        <f t="shared" si="0"/>
        <v>18.504016064257026</v>
      </c>
      <c r="I15" s="198">
        <v>1.0004999999999999</v>
      </c>
      <c r="J15" s="121">
        <f t="shared" si="0"/>
        <v>3.006280242973336E-2</v>
      </c>
      <c r="K15" s="198">
        <v>0.74549999999999994</v>
      </c>
      <c r="L15" s="121">
        <f t="shared" si="0"/>
        <v>-0.25487256371814093</v>
      </c>
      <c r="M15" s="198">
        <v>0.74930000000000008</v>
      </c>
      <c r="N15" s="121">
        <f t="shared" si="1"/>
        <v>5.0972501676729287E-3</v>
      </c>
    </row>
    <row r="16" spans="1:16" x14ac:dyDescent="0.25">
      <c r="A16" s="1" t="s">
        <v>87</v>
      </c>
      <c r="B16" s="119" t="s">
        <v>88</v>
      </c>
      <c r="C16" s="198">
        <v>0.22920000000000001</v>
      </c>
      <c r="D16" s="121">
        <v>-0.69403283940728877</v>
      </c>
      <c r="E16" s="198">
        <v>0.24660000000000001</v>
      </c>
      <c r="F16" s="121">
        <f t="shared" si="0"/>
        <v>7.5916230366492199E-2</v>
      </c>
      <c r="G16" s="198">
        <v>0.88819999999999988</v>
      </c>
      <c r="H16" s="121">
        <f t="shared" si="0"/>
        <v>2.6017842660178419</v>
      </c>
      <c r="I16" s="198">
        <v>0.54079999999999995</v>
      </c>
      <c r="J16" s="121">
        <f t="shared" si="0"/>
        <v>-0.39112812429632959</v>
      </c>
      <c r="K16" s="198">
        <v>1.26</v>
      </c>
      <c r="L16" s="121">
        <f t="shared" si="0"/>
        <v>1.329881656804734</v>
      </c>
      <c r="M16" s="198">
        <v>0.73730000000000007</v>
      </c>
      <c r="N16" s="121">
        <f t="shared" si="1"/>
        <v>-0.41484126984126979</v>
      </c>
    </row>
    <row r="17" spans="1:29" x14ac:dyDescent="0.25">
      <c r="A17" s="1" t="s">
        <v>89</v>
      </c>
      <c r="B17" s="119" t="s">
        <v>90</v>
      </c>
      <c r="C17" s="198">
        <v>0.1744</v>
      </c>
      <c r="D17" s="121">
        <v>-0.68440101339124138</v>
      </c>
      <c r="E17" s="198">
        <v>0.36749999999999999</v>
      </c>
      <c r="F17" s="121">
        <f t="shared" si="0"/>
        <v>1.1072247706422016</v>
      </c>
      <c r="G17" s="198">
        <v>0.54430000000000001</v>
      </c>
      <c r="H17" s="121">
        <f t="shared" si="0"/>
        <v>0.4810884353741498</v>
      </c>
      <c r="I17" s="198">
        <v>0.52170000000000005</v>
      </c>
      <c r="J17" s="121">
        <f t="shared" si="0"/>
        <v>-4.1521219915487739E-2</v>
      </c>
      <c r="K17" s="198">
        <v>0.63280000000000003</v>
      </c>
      <c r="L17" s="121">
        <f t="shared" si="0"/>
        <v>0.21295763848955329</v>
      </c>
      <c r="M17" s="198"/>
      <c r="N17" s="121"/>
    </row>
    <row r="18" spans="1:29" x14ac:dyDescent="0.25">
      <c r="A18" s="1" t="s">
        <v>91</v>
      </c>
      <c r="B18" s="119" t="s">
        <v>92</v>
      </c>
      <c r="C18" s="198">
        <v>0.1298</v>
      </c>
      <c r="D18" s="121">
        <v>-0.77781581650119824</v>
      </c>
      <c r="E18" s="198">
        <v>0.56200000000000006</v>
      </c>
      <c r="F18" s="121">
        <f t="shared" si="0"/>
        <v>3.3297380585516185</v>
      </c>
      <c r="G18" s="198">
        <v>0.68049999999999999</v>
      </c>
      <c r="H18" s="121">
        <f t="shared" si="0"/>
        <v>0.21085409252669018</v>
      </c>
      <c r="I18" s="198">
        <v>0.77760000000000007</v>
      </c>
      <c r="J18" s="121">
        <f t="shared" si="0"/>
        <v>0.14268919911829547</v>
      </c>
      <c r="K18" s="198">
        <v>1.0205</v>
      </c>
      <c r="L18" s="121">
        <f t="shared" si="0"/>
        <v>0.31237139917695456</v>
      </c>
      <c r="M18" s="198"/>
      <c r="N18" s="121"/>
      <c r="AB18" s="199"/>
    </row>
    <row r="19" spans="1:29" x14ac:dyDescent="0.25">
      <c r="A19" s="1" t="s">
        <v>93</v>
      </c>
      <c r="B19" s="119" t="s">
        <v>94</v>
      </c>
      <c r="C19" s="198">
        <v>0.1321</v>
      </c>
      <c r="D19" s="121">
        <v>-0.74890705189127549</v>
      </c>
      <c r="E19" s="198">
        <v>0.58889999999999998</v>
      </c>
      <c r="F19" s="121">
        <f t="shared" si="0"/>
        <v>3.4579863739591215</v>
      </c>
      <c r="G19" s="198">
        <v>0.70840000000000003</v>
      </c>
      <c r="H19" s="121">
        <f t="shared" si="0"/>
        <v>0.20292069960944148</v>
      </c>
      <c r="I19" s="198">
        <v>0.54949999999999999</v>
      </c>
      <c r="J19" s="121">
        <f t="shared" si="0"/>
        <v>-0.22430830039525695</v>
      </c>
      <c r="K19" s="198">
        <v>0.6470999999999999</v>
      </c>
      <c r="L19" s="121">
        <f t="shared" si="0"/>
        <v>0.17761601455868958</v>
      </c>
      <c r="M19" s="198"/>
      <c r="N19" s="121"/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0.5464</v>
      </c>
      <c r="D20" s="121">
        <v>4.9759846301633104E-2</v>
      </c>
      <c r="E20" s="198">
        <v>0.40850000000000003</v>
      </c>
      <c r="F20" s="121">
        <f t="shared" si="0"/>
        <v>-0.25237920937042457</v>
      </c>
      <c r="G20" s="198">
        <v>0.65639999999999998</v>
      </c>
      <c r="H20" s="121">
        <f t="shared" si="0"/>
        <v>0.60685434516523862</v>
      </c>
      <c r="I20" s="198">
        <v>0.50659999999999994</v>
      </c>
      <c r="J20" s="121">
        <f t="shared" si="0"/>
        <v>-0.22821450335161497</v>
      </c>
      <c r="K20" s="198">
        <v>0.60240000000000005</v>
      </c>
      <c r="L20" s="121">
        <f t="shared" si="0"/>
        <v>0.18910382945124371</v>
      </c>
      <c r="M20" s="198"/>
      <c r="N20" s="121"/>
      <c r="O20" s="127"/>
    </row>
    <row r="21" spans="1:29" ht="15.75" x14ac:dyDescent="0.25">
      <c r="A21" s="1" t="s">
        <v>0</v>
      </c>
      <c r="B21" s="122" t="s">
        <v>33</v>
      </c>
      <c r="C21" s="200">
        <v>0.31148476369141237</v>
      </c>
      <c r="D21" s="124">
        <v>-0.44552346871311965</v>
      </c>
      <c r="E21" s="200">
        <v>0.28621210694206145</v>
      </c>
      <c r="F21" s="124">
        <f t="shared" si="0"/>
        <v>-8.1136092982026287E-2</v>
      </c>
      <c r="G21" s="200">
        <v>0.60938004840462912</v>
      </c>
      <c r="H21" s="124">
        <f t="shared" si="0"/>
        <v>1.1291204446777203</v>
      </c>
      <c r="I21" s="200">
        <v>0.6452598187198163</v>
      </c>
      <c r="J21" s="124">
        <f t="shared" si="0"/>
        <v>5.8879135293518736E-2</v>
      </c>
      <c r="K21" s="200">
        <v>0.84038066713662607</v>
      </c>
      <c r="L21" s="124">
        <f t="shared" si="0"/>
        <v>0.30239113416968366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317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0.49670000000000003</v>
      </c>
      <c r="D31" s="121"/>
      <c r="E31" s="198">
        <v>0.13550000000000001</v>
      </c>
      <c r="F31" s="121">
        <f t="shared" ref="F31:J43" si="2">IFERROR(E31/C31-1,"-")</f>
        <v>-0.7271995168109523</v>
      </c>
      <c r="G31" s="198">
        <v>0.44159999999999999</v>
      </c>
      <c r="H31" s="121">
        <f t="shared" si="2"/>
        <v>2.2590405904059039</v>
      </c>
      <c r="I31" s="198">
        <v>0.96609999999999996</v>
      </c>
      <c r="J31" s="121">
        <f t="shared" si="2"/>
        <v>1.1877264492753623</v>
      </c>
      <c r="K31" s="198">
        <v>0.58020000000000005</v>
      </c>
      <c r="L31" s="121">
        <f t="shared" ref="L31:L43" si="3">IFERROR(K31/I31-1,"-")</f>
        <v>-0.39944105165096777</v>
      </c>
      <c r="M31" s="198">
        <v>0.58020000000000005</v>
      </c>
      <c r="N31" s="121">
        <f t="shared" ref="N31:N40" si="4">IFERROR(M31/K31-1,"-")</f>
        <v>0</v>
      </c>
    </row>
    <row r="32" spans="1:29" x14ac:dyDescent="0.25">
      <c r="B32" s="119" t="s">
        <v>76</v>
      </c>
      <c r="C32" s="198">
        <v>0.54100000000000004</v>
      </c>
      <c r="D32" s="121"/>
      <c r="E32" s="198">
        <v>0.1497</v>
      </c>
      <c r="F32" s="121">
        <f t="shared" si="2"/>
        <v>-0.72329020332717198</v>
      </c>
      <c r="G32" s="198">
        <v>0.4879</v>
      </c>
      <c r="H32" s="121">
        <f t="shared" si="2"/>
        <v>2.2591850367401469</v>
      </c>
      <c r="I32" s="198">
        <v>1.0339</v>
      </c>
      <c r="J32" s="121">
        <f t="shared" si="2"/>
        <v>1.1190817790530847</v>
      </c>
      <c r="K32" s="198">
        <v>1.1691</v>
      </c>
      <c r="L32" s="121">
        <f t="shared" si="3"/>
        <v>0.13076699874262498</v>
      </c>
      <c r="M32" s="198">
        <v>0.67519999999999991</v>
      </c>
      <c r="N32" s="121">
        <f t="shared" si="4"/>
        <v>-0.42246172269266968</v>
      </c>
    </row>
    <row r="33" spans="2:16" x14ac:dyDescent="0.25">
      <c r="B33" s="119" t="s">
        <v>78</v>
      </c>
      <c r="C33" s="198">
        <v>0.15640000000000001</v>
      </c>
      <c r="D33" s="121"/>
      <c r="E33" s="198">
        <v>0.20149999999999998</v>
      </c>
      <c r="F33" s="121">
        <f t="shared" si="2"/>
        <v>0.2883631713554986</v>
      </c>
      <c r="G33" s="198">
        <v>0.53369999999999995</v>
      </c>
      <c r="H33" s="121">
        <f t="shared" si="2"/>
        <v>1.64863523573201</v>
      </c>
      <c r="I33" s="198">
        <v>0.85769999999999991</v>
      </c>
      <c r="J33" s="121">
        <f t="shared" si="2"/>
        <v>0.60708263069139967</v>
      </c>
      <c r="K33" s="198">
        <v>0.97239999999999993</v>
      </c>
      <c r="L33" s="121">
        <f t="shared" si="3"/>
        <v>0.13372974233414947</v>
      </c>
      <c r="M33" s="198">
        <v>0.61609999999999998</v>
      </c>
      <c r="N33" s="121">
        <f t="shared" si="4"/>
        <v>-0.36641299876593991</v>
      </c>
    </row>
    <row r="34" spans="2:16" x14ac:dyDescent="0.25">
      <c r="B34" s="119" t="s">
        <v>80</v>
      </c>
      <c r="C34" s="198">
        <v>0</v>
      </c>
      <c r="D34" s="121"/>
      <c r="E34" s="198">
        <v>0.28210000000000002</v>
      </c>
      <c r="F34" s="121" t="str">
        <f t="shared" si="2"/>
        <v>-</v>
      </c>
      <c r="G34" s="198">
        <v>0.60509999999999997</v>
      </c>
      <c r="H34" s="121">
        <f t="shared" si="2"/>
        <v>1.1449840482098543</v>
      </c>
      <c r="I34" s="198">
        <v>0.55969999999999998</v>
      </c>
      <c r="J34" s="121">
        <f t="shared" si="2"/>
        <v>-7.5028920839530611E-2</v>
      </c>
      <c r="K34" s="198">
        <v>0.97870000000000001</v>
      </c>
      <c r="L34" s="121">
        <f t="shared" si="3"/>
        <v>0.74861532964087907</v>
      </c>
      <c r="M34" s="198">
        <v>0.60899999999999999</v>
      </c>
      <c r="N34" s="121">
        <f t="shared" si="4"/>
        <v>-0.37774598957801164</v>
      </c>
    </row>
    <row r="35" spans="2:16" x14ac:dyDescent="0.25">
      <c r="B35" s="119" t="s">
        <v>82</v>
      </c>
      <c r="C35" s="198">
        <v>0</v>
      </c>
      <c r="D35" s="121"/>
      <c r="E35" s="198">
        <v>0.37670000000000003</v>
      </c>
      <c r="F35" s="121" t="str">
        <f t="shared" si="2"/>
        <v>-</v>
      </c>
      <c r="G35" s="198">
        <v>0.54820000000000002</v>
      </c>
      <c r="H35" s="121">
        <f t="shared" si="2"/>
        <v>0.4552694451818422</v>
      </c>
      <c r="I35" s="198">
        <v>0.33560000000000001</v>
      </c>
      <c r="J35" s="121">
        <f t="shared" si="2"/>
        <v>-0.3878146661802262</v>
      </c>
      <c r="K35" s="198">
        <v>0.95189999999999997</v>
      </c>
      <c r="L35" s="121">
        <f t="shared" si="3"/>
        <v>1.8364123957091776</v>
      </c>
      <c r="M35" s="198">
        <v>0.5786</v>
      </c>
      <c r="N35" s="121">
        <f t="shared" si="4"/>
        <v>-0.39216304233637989</v>
      </c>
    </row>
    <row r="36" spans="2:16" x14ac:dyDescent="0.25">
      <c r="B36" s="119" t="s">
        <v>84</v>
      </c>
      <c r="C36" s="198">
        <v>0</v>
      </c>
      <c r="D36" s="121"/>
      <c r="E36" s="198">
        <v>0.153</v>
      </c>
      <c r="F36" s="121" t="str">
        <f t="shared" si="2"/>
        <v>-</v>
      </c>
      <c r="G36" s="198">
        <v>0.41840000000000005</v>
      </c>
      <c r="H36" s="121">
        <f t="shared" si="2"/>
        <v>1.7346405228758175</v>
      </c>
      <c r="I36" s="198">
        <v>0.54220000000000002</v>
      </c>
      <c r="J36" s="121">
        <f t="shared" si="2"/>
        <v>0.29588910133843194</v>
      </c>
      <c r="K36" s="198">
        <v>0.56200000000000006</v>
      </c>
      <c r="L36" s="121">
        <f t="shared" si="3"/>
        <v>3.6517890077462312E-2</v>
      </c>
      <c r="M36" s="198">
        <v>0.64129999999999998</v>
      </c>
      <c r="N36" s="121">
        <f t="shared" si="4"/>
        <v>0.14110320284697497</v>
      </c>
    </row>
    <row r="37" spans="2:16" x14ac:dyDescent="0.25">
      <c r="B37" s="119" t="s">
        <v>86</v>
      </c>
      <c r="C37" s="198">
        <v>0</v>
      </c>
      <c r="D37" s="121"/>
      <c r="E37" s="198">
        <v>5.1100000000000007E-2</v>
      </c>
      <c r="F37" s="121" t="str">
        <f t="shared" si="2"/>
        <v>-</v>
      </c>
      <c r="G37" s="198">
        <v>1.0985</v>
      </c>
      <c r="H37" s="121">
        <f t="shared" si="2"/>
        <v>20.497064579256357</v>
      </c>
      <c r="I37" s="198">
        <v>1.1444000000000001</v>
      </c>
      <c r="J37" s="121">
        <f t="shared" si="2"/>
        <v>4.1784251251706817E-2</v>
      </c>
      <c r="K37" s="198">
        <v>0.71239999999999992</v>
      </c>
      <c r="L37" s="121">
        <f t="shared" si="3"/>
        <v>-0.37749038797623224</v>
      </c>
      <c r="M37" s="198">
        <v>0.72870000000000001</v>
      </c>
      <c r="N37" s="121">
        <f t="shared" si="4"/>
        <v>2.2880404267265675E-2</v>
      </c>
    </row>
    <row r="38" spans="2:16" x14ac:dyDescent="0.25">
      <c r="B38" s="119" t="s">
        <v>88</v>
      </c>
      <c r="C38" s="198">
        <v>0.28089999999999998</v>
      </c>
      <c r="D38" s="121"/>
      <c r="E38" s="198">
        <v>0.28570000000000001</v>
      </c>
      <c r="F38" s="121">
        <f t="shared" si="2"/>
        <v>1.7087931648273491E-2</v>
      </c>
      <c r="G38" s="198">
        <v>0.99390000000000001</v>
      </c>
      <c r="H38" s="121">
        <f t="shared" si="2"/>
        <v>2.4788239411970596</v>
      </c>
      <c r="I38" s="198">
        <v>0.58109999999999995</v>
      </c>
      <c r="J38" s="121">
        <f t="shared" si="2"/>
        <v>-0.41533353456082112</v>
      </c>
      <c r="K38" s="198">
        <v>1.3337000000000001</v>
      </c>
      <c r="L38" s="121">
        <f t="shared" si="3"/>
        <v>1.2951299260024096</v>
      </c>
      <c r="M38" s="198">
        <v>0.71739999999999993</v>
      </c>
      <c r="N38" s="121">
        <f t="shared" si="4"/>
        <v>-0.46209792307115549</v>
      </c>
    </row>
    <row r="39" spans="2:16" x14ac:dyDescent="0.25">
      <c r="B39" s="119" t="s">
        <v>90</v>
      </c>
      <c r="C39" s="198">
        <v>0.20949999999999999</v>
      </c>
      <c r="D39" s="121"/>
      <c r="E39" s="198">
        <v>0.37060000000000004</v>
      </c>
      <c r="F39" s="121">
        <f t="shared" si="2"/>
        <v>0.76897374701670662</v>
      </c>
      <c r="G39" s="198">
        <v>0.61980000000000002</v>
      </c>
      <c r="H39" s="121">
        <f t="shared" si="2"/>
        <v>0.67242309767943853</v>
      </c>
      <c r="I39" s="198">
        <v>0.59279999999999999</v>
      </c>
      <c r="J39" s="121">
        <f t="shared" si="2"/>
        <v>-4.3562439496611871E-2</v>
      </c>
      <c r="K39" s="198">
        <v>0.5867</v>
      </c>
      <c r="L39" s="121">
        <f t="shared" si="3"/>
        <v>-1.0290148448043213E-2</v>
      </c>
      <c r="M39" s="198"/>
      <c r="N39" s="121"/>
    </row>
    <row r="40" spans="2:16" x14ac:dyDescent="0.25">
      <c r="B40" s="119" t="s">
        <v>92</v>
      </c>
      <c r="C40" s="198">
        <v>0.15590000000000001</v>
      </c>
      <c r="D40" s="121"/>
      <c r="E40" s="198">
        <v>0.54320000000000002</v>
      </c>
      <c r="F40" s="121">
        <f t="shared" si="2"/>
        <v>2.4842847979474021</v>
      </c>
      <c r="G40" s="198">
        <v>0.75599999999999989</v>
      </c>
      <c r="H40" s="121">
        <f t="shared" si="2"/>
        <v>0.39175257731958735</v>
      </c>
      <c r="I40" s="198">
        <v>0.88049999999999995</v>
      </c>
      <c r="J40" s="121">
        <f t="shared" si="2"/>
        <v>0.16468253968253976</v>
      </c>
      <c r="K40" s="198">
        <v>1.0493999999999999</v>
      </c>
      <c r="L40" s="121">
        <f t="shared" si="3"/>
        <v>0.19182282793867111</v>
      </c>
      <c r="M40" s="198"/>
      <c r="N40" s="121"/>
    </row>
    <row r="41" spans="2:16" x14ac:dyDescent="0.25">
      <c r="B41" s="119" t="s">
        <v>94</v>
      </c>
      <c r="C41" s="198">
        <v>0.15710000000000002</v>
      </c>
      <c r="D41" s="121"/>
      <c r="E41" s="198">
        <v>0.55179999999999996</v>
      </c>
      <c r="F41" s="121">
        <f t="shared" si="2"/>
        <v>2.5124124761298527</v>
      </c>
      <c r="G41" s="198">
        <v>0.79949999999999999</v>
      </c>
      <c r="H41" s="121">
        <f t="shared" si="2"/>
        <v>0.44889452700253729</v>
      </c>
      <c r="I41" s="198">
        <v>0.61299999999999999</v>
      </c>
      <c r="J41" s="121">
        <f t="shared" si="2"/>
        <v>-0.23327079424640396</v>
      </c>
      <c r="K41" s="198">
        <v>0.60530000000000006</v>
      </c>
      <c r="L41" s="121">
        <f t="shared" si="3"/>
        <v>-1.25611745513865E-2</v>
      </c>
      <c r="M41" s="198"/>
      <c r="N41" s="121"/>
    </row>
    <row r="42" spans="2:16" x14ac:dyDescent="0.25">
      <c r="B42" s="119" t="s">
        <v>96</v>
      </c>
      <c r="C42" s="198">
        <v>0.66959999999999997</v>
      </c>
      <c r="D42" s="121"/>
      <c r="E42" s="198">
        <v>0.36570000000000003</v>
      </c>
      <c r="F42" s="121">
        <f t="shared" si="2"/>
        <v>-0.45385304659498205</v>
      </c>
      <c r="G42" s="198">
        <v>0.73360000000000003</v>
      </c>
      <c r="H42" s="121">
        <f t="shared" si="2"/>
        <v>1.0060158599945308</v>
      </c>
      <c r="I42" s="198">
        <v>0.55149999999999999</v>
      </c>
      <c r="J42" s="121">
        <f t="shared" si="2"/>
        <v>-0.24822791712104697</v>
      </c>
      <c r="K42" s="198">
        <v>0.56289999999999996</v>
      </c>
      <c r="L42" s="121">
        <f t="shared" si="3"/>
        <v>2.0670897552130585E-2</v>
      </c>
      <c r="M42" s="198"/>
      <c r="N42" s="121"/>
    </row>
    <row r="43" spans="2:16" ht="15.75" x14ac:dyDescent="0.25">
      <c r="B43" s="122" t="s">
        <v>33</v>
      </c>
      <c r="C43" s="200">
        <v>0.34528128719544549</v>
      </c>
      <c r="D43" s="124"/>
      <c r="E43" s="202">
        <v>0.2986165645236753</v>
      </c>
      <c r="F43" s="124">
        <f t="shared" si="2"/>
        <v>-0.13514987461615824</v>
      </c>
      <c r="G43" s="202">
        <v>0.6718152990501054</v>
      </c>
      <c r="H43" s="124">
        <f t="shared" si="2"/>
        <v>1.2497589848095707</v>
      </c>
      <c r="I43" s="200">
        <v>0.72280421765821778</v>
      </c>
      <c r="J43" s="124">
        <f t="shared" si="2"/>
        <v>7.5897227526980693E-2</v>
      </c>
      <c r="K43" s="200">
        <v>0.83355892881497118</v>
      </c>
      <c r="L43" s="124">
        <f t="shared" si="3"/>
        <v>0.15322919879408392</v>
      </c>
      <c r="M43" s="200"/>
      <c r="N43" s="124"/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0.49630000000000002</v>
      </c>
      <c r="D53" s="121"/>
      <c r="E53" s="198" t="s">
        <v>237</v>
      </c>
      <c r="F53" s="121" t="str">
        <f t="shared" ref="F53:J65" si="5">IFERROR(E53/C53-1,"-")</f>
        <v>-</v>
      </c>
      <c r="G53" s="198" t="s">
        <v>237</v>
      </c>
      <c r="H53" s="121" t="str">
        <f t="shared" si="5"/>
        <v>-</v>
      </c>
      <c r="I53" s="198">
        <v>0</v>
      </c>
      <c r="J53" s="121" t="str">
        <f t="shared" si="5"/>
        <v>-</v>
      </c>
      <c r="K53" s="198">
        <v>0</v>
      </c>
      <c r="L53" s="121" t="str">
        <f t="shared" ref="L53:L65" si="6">IFERROR(K53/I53-1,"-")</f>
        <v>-</v>
      </c>
      <c r="M53" s="198">
        <v>0</v>
      </c>
      <c r="N53" s="121" t="str">
        <f t="shared" ref="N53:N62" si="7">IFERROR(M53/K53-1,"-")</f>
        <v>-</v>
      </c>
    </row>
    <row r="54" spans="2:16" x14ac:dyDescent="0.25">
      <c r="B54" s="119" t="s">
        <v>76</v>
      </c>
      <c r="C54" s="198">
        <v>0.5464</v>
      </c>
      <c r="D54" s="121"/>
      <c r="E54" s="198" t="s">
        <v>237</v>
      </c>
      <c r="F54" s="121" t="str">
        <f t="shared" si="5"/>
        <v>-</v>
      </c>
      <c r="G54" s="198" t="s">
        <v>237</v>
      </c>
      <c r="H54" s="121" t="str">
        <f t="shared" si="5"/>
        <v>-</v>
      </c>
      <c r="I54" s="198">
        <v>0</v>
      </c>
      <c r="J54" s="121" t="str">
        <f t="shared" si="5"/>
        <v>-</v>
      </c>
      <c r="K54" s="198">
        <v>0</v>
      </c>
      <c r="L54" s="121" t="str">
        <f t="shared" si="6"/>
        <v>-</v>
      </c>
      <c r="M54" s="198">
        <v>0</v>
      </c>
      <c r="N54" s="121" t="str">
        <f t="shared" si="7"/>
        <v>-</v>
      </c>
    </row>
    <row r="55" spans="2:16" x14ac:dyDescent="0.25">
      <c r="B55" s="119" t="s">
        <v>78</v>
      </c>
      <c r="C55" s="198">
        <v>0.1492</v>
      </c>
      <c r="D55" s="121"/>
      <c r="E55" s="198" t="s">
        <v>237</v>
      </c>
      <c r="F55" s="121" t="str">
        <f t="shared" si="5"/>
        <v>-</v>
      </c>
      <c r="G55" s="198" t="s">
        <v>237</v>
      </c>
      <c r="H55" s="121" t="str">
        <f t="shared" si="5"/>
        <v>-</v>
      </c>
      <c r="I55" s="198">
        <v>0</v>
      </c>
      <c r="J55" s="121" t="str">
        <f t="shared" si="5"/>
        <v>-</v>
      </c>
      <c r="K55" s="198">
        <v>0</v>
      </c>
      <c r="L55" s="121" t="str">
        <f t="shared" si="6"/>
        <v>-</v>
      </c>
      <c r="M55" s="198">
        <v>0</v>
      </c>
      <c r="N55" s="121" t="str">
        <f t="shared" si="7"/>
        <v>-</v>
      </c>
    </row>
    <row r="56" spans="2:16" x14ac:dyDescent="0.25">
      <c r="B56" s="119" t="s">
        <v>80</v>
      </c>
      <c r="C56" s="198">
        <v>0</v>
      </c>
      <c r="D56" s="121"/>
      <c r="E56" s="198" t="s">
        <v>237</v>
      </c>
      <c r="F56" s="121" t="str">
        <f t="shared" si="5"/>
        <v>-</v>
      </c>
      <c r="G56" s="198" t="s">
        <v>237</v>
      </c>
      <c r="H56" s="121" t="str">
        <f t="shared" si="5"/>
        <v>-</v>
      </c>
      <c r="I56" s="198">
        <v>0</v>
      </c>
      <c r="J56" s="121" t="str">
        <f t="shared" si="5"/>
        <v>-</v>
      </c>
      <c r="K56" s="198">
        <v>0</v>
      </c>
      <c r="L56" s="121" t="str">
        <f t="shared" si="6"/>
        <v>-</v>
      </c>
      <c r="M56" s="198">
        <v>0</v>
      </c>
      <c r="N56" s="121" t="str">
        <f t="shared" si="7"/>
        <v>-</v>
      </c>
    </row>
    <row r="57" spans="2:16" x14ac:dyDescent="0.25">
      <c r="B57" s="119" t="s">
        <v>82</v>
      </c>
      <c r="C57" s="198">
        <v>0</v>
      </c>
      <c r="D57" s="121"/>
      <c r="E57" s="198" t="s">
        <v>237</v>
      </c>
      <c r="F57" s="121" t="str">
        <f t="shared" si="5"/>
        <v>-</v>
      </c>
      <c r="G57" s="198" t="s">
        <v>237</v>
      </c>
      <c r="H57" s="121" t="str">
        <f t="shared" si="5"/>
        <v>-</v>
      </c>
      <c r="I57" s="198">
        <v>0.33560000000000001</v>
      </c>
      <c r="J57" s="121" t="str">
        <f t="shared" si="5"/>
        <v>-</v>
      </c>
      <c r="K57" s="198">
        <v>0</v>
      </c>
      <c r="L57" s="121">
        <f t="shared" si="6"/>
        <v>-1</v>
      </c>
      <c r="M57" s="198">
        <v>0</v>
      </c>
      <c r="N57" s="121" t="str">
        <f t="shared" si="7"/>
        <v>-</v>
      </c>
    </row>
    <row r="58" spans="2:16" x14ac:dyDescent="0.25">
      <c r="B58" s="119" t="s">
        <v>84</v>
      </c>
      <c r="C58" s="198">
        <v>0</v>
      </c>
      <c r="D58" s="121"/>
      <c r="E58" s="198" t="s">
        <v>237</v>
      </c>
      <c r="F58" s="121" t="str">
        <f t="shared" si="5"/>
        <v>-</v>
      </c>
      <c r="G58" s="198" t="s">
        <v>237</v>
      </c>
      <c r="H58" s="121" t="str">
        <f t="shared" si="5"/>
        <v>-</v>
      </c>
      <c r="I58" s="198">
        <v>0.54220000000000002</v>
      </c>
      <c r="J58" s="121" t="str">
        <f t="shared" si="5"/>
        <v>-</v>
      </c>
      <c r="K58" s="198">
        <v>0</v>
      </c>
      <c r="L58" s="121">
        <f t="shared" si="6"/>
        <v>-1</v>
      </c>
      <c r="M58" s="198">
        <v>0</v>
      </c>
      <c r="N58" s="121" t="str">
        <f t="shared" si="7"/>
        <v>-</v>
      </c>
    </row>
    <row r="59" spans="2:16" x14ac:dyDescent="0.25">
      <c r="B59" s="119" t="s">
        <v>86</v>
      </c>
      <c r="C59" s="198">
        <v>0</v>
      </c>
      <c r="D59" s="121"/>
      <c r="E59" s="198" t="s">
        <v>237</v>
      </c>
      <c r="F59" s="121" t="str">
        <f t="shared" si="5"/>
        <v>-</v>
      </c>
      <c r="G59" s="198" t="s">
        <v>237</v>
      </c>
      <c r="H59" s="121" t="str">
        <f t="shared" si="5"/>
        <v>-</v>
      </c>
      <c r="I59" s="198">
        <v>1.1444000000000001</v>
      </c>
      <c r="J59" s="121" t="str">
        <f t="shared" si="5"/>
        <v>-</v>
      </c>
      <c r="K59" s="198">
        <v>0</v>
      </c>
      <c r="L59" s="121">
        <f t="shared" si="6"/>
        <v>-1</v>
      </c>
      <c r="M59" s="198">
        <v>0</v>
      </c>
      <c r="N59" s="121" t="str">
        <f t="shared" si="7"/>
        <v>-</v>
      </c>
    </row>
    <row r="60" spans="2:16" x14ac:dyDescent="0.25">
      <c r="B60" s="119" t="s">
        <v>88</v>
      </c>
      <c r="C60" s="198">
        <v>0.28089999999999998</v>
      </c>
      <c r="D60" s="121"/>
      <c r="E60" s="198" t="s">
        <v>237</v>
      </c>
      <c r="F60" s="121" t="str">
        <f t="shared" si="5"/>
        <v>-</v>
      </c>
      <c r="G60" s="198" t="s">
        <v>237</v>
      </c>
      <c r="H60" s="121" t="str">
        <f t="shared" si="5"/>
        <v>-</v>
      </c>
      <c r="I60" s="198">
        <v>0.58109999999999995</v>
      </c>
      <c r="J60" s="121" t="str">
        <f t="shared" si="5"/>
        <v>-</v>
      </c>
      <c r="K60" s="198">
        <v>0</v>
      </c>
      <c r="L60" s="121">
        <f t="shared" si="6"/>
        <v>-1</v>
      </c>
      <c r="M60" s="198">
        <v>0</v>
      </c>
      <c r="N60" s="121" t="str">
        <f t="shared" si="7"/>
        <v>-</v>
      </c>
    </row>
    <row r="61" spans="2:16" x14ac:dyDescent="0.25">
      <c r="B61" s="119" t="s">
        <v>90</v>
      </c>
      <c r="C61" s="198">
        <v>0</v>
      </c>
      <c r="D61" s="121"/>
      <c r="E61" s="198" t="s">
        <v>237</v>
      </c>
      <c r="F61" s="121" t="str">
        <f t="shared" si="5"/>
        <v>-</v>
      </c>
      <c r="G61" s="198" t="s">
        <v>237</v>
      </c>
      <c r="H61" s="121" t="str">
        <f t="shared" si="5"/>
        <v>-</v>
      </c>
      <c r="I61" s="198">
        <v>0.59279999999999999</v>
      </c>
      <c r="J61" s="121" t="str">
        <f t="shared" si="5"/>
        <v>-</v>
      </c>
      <c r="K61" s="198">
        <v>0</v>
      </c>
      <c r="L61" s="121">
        <f t="shared" si="6"/>
        <v>-1</v>
      </c>
      <c r="M61" s="198"/>
      <c r="N61" s="121"/>
    </row>
    <row r="62" spans="2:16" x14ac:dyDescent="0.25">
      <c r="B62" s="119" t="s">
        <v>92</v>
      </c>
      <c r="C62" s="198">
        <v>0</v>
      </c>
      <c r="D62" s="121"/>
      <c r="E62" s="198" t="s">
        <v>237</v>
      </c>
      <c r="F62" s="121" t="str">
        <f t="shared" si="5"/>
        <v>-</v>
      </c>
      <c r="G62" s="198" t="s">
        <v>237</v>
      </c>
      <c r="H62" s="121" t="str">
        <f t="shared" si="5"/>
        <v>-</v>
      </c>
      <c r="I62" s="198">
        <v>0.88049999999999995</v>
      </c>
      <c r="J62" s="121" t="str">
        <f t="shared" si="5"/>
        <v>-</v>
      </c>
      <c r="K62" s="198">
        <v>0</v>
      </c>
      <c r="L62" s="121">
        <f t="shared" si="6"/>
        <v>-1</v>
      </c>
      <c r="M62" s="198"/>
      <c r="N62" s="121"/>
    </row>
    <row r="63" spans="2:16" x14ac:dyDescent="0.25">
      <c r="B63" s="119" t="s">
        <v>94</v>
      </c>
      <c r="C63" s="198">
        <v>0.15710000000000002</v>
      </c>
      <c r="D63" s="121"/>
      <c r="E63" s="198" t="s">
        <v>237</v>
      </c>
      <c r="F63" s="121" t="str">
        <f t="shared" si="5"/>
        <v>-</v>
      </c>
      <c r="G63" s="198" t="s">
        <v>237</v>
      </c>
      <c r="H63" s="121" t="str">
        <f t="shared" si="5"/>
        <v>-</v>
      </c>
      <c r="I63" s="198">
        <v>0.61299999999999999</v>
      </c>
      <c r="J63" s="121" t="str">
        <f t="shared" si="5"/>
        <v>-</v>
      </c>
      <c r="K63" s="198">
        <v>0</v>
      </c>
      <c r="L63" s="121">
        <f t="shared" si="6"/>
        <v>-1</v>
      </c>
      <c r="M63" s="198"/>
      <c r="N63" s="121"/>
    </row>
    <row r="64" spans="2:16" x14ac:dyDescent="0.25">
      <c r="B64" s="119" t="s">
        <v>96</v>
      </c>
      <c r="C64" s="198">
        <v>0.66959999999999997</v>
      </c>
      <c r="D64" s="121"/>
      <c r="E64" s="198" t="s">
        <v>237</v>
      </c>
      <c r="F64" s="121" t="str">
        <f t="shared" si="5"/>
        <v>-</v>
      </c>
      <c r="G64" s="198" t="s">
        <v>237</v>
      </c>
      <c r="H64" s="121" t="str">
        <f t="shared" si="5"/>
        <v>-</v>
      </c>
      <c r="I64" s="198">
        <v>0.52190000000000003</v>
      </c>
      <c r="J64" s="121" t="str">
        <f t="shared" si="5"/>
        <v>-</v>
      </c>
      <c r="K64" s="198">
        <v>0</v>
      </c>
      <c r="L64" s="121">
        <f t="shared" si="6"/>
        <v>-1</v>
      </c>
      <c r="M64" s="198"/>
      <c r="N64" s="121"/>
    </row>
    <row r="65" spans="2:16" ht="15.75" x14ac:dyDescent="0.25">
      <c r="B65" s="122" t="s">
        <v>33</v>
      </c>
      <c r="C65" s="202">
        <v>0</v>
      </c>
      <c r="D65" s="203"/>
      <c r="E65" s="204">
        <v>0</v>
      </c>
      <c r="F65" s="203" t="str">
        <f t="shared" si="5"/>
        <v>-</v>
      </c>
      <c r="G65" s="204" t="s">
        <v>237</v>
      </c>
      <c r="H65" s="203" t="str">
        <f t="shared" si="5"/>
        <v>-</v>
      </c>
      <c r="I65" s="204">
        <v>0</v>
      </c>
      <c r="J65" s="203" t="str">
        <f t="shared" si="5"/>
        <v>-</v>
      </c>
      <c r="K65" s="204" t="s">
        <v>237</v>
      </c>
      <c r="L65" s="203" t="str">
        <f t="shared" si="6"/>
        <v>-</v>
      </c>
      <c r="M65" s="204"/>
      <c r="N65" s="203"/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0.49990000000000001</v>
      </c>
      <c r="D75" s="121"/>
      <c r="E75" s="198" t="s">
        <v>237</v>
      </c>
      <c r="F75" s="121" t="str">
        <f t="shared" ref="F75:J87" si="8">IFERROR(E75/C75-1,"-")</f>
        <v>-</v>
      </c>
      <c r="G75" s="198" t="s">
        <v>237</v>
      </c>
      <c r="H75" s="121" t="str">
        <f t="shared" si="8"/>
        <v>-</v>
      </c>
      <c r="I75" s="198">
        <v>0</v>
      </c>
      <c r="J75" s="121" t="str">
        <f t="shared" si="8"/>
        <v>-</v>
      </c>
      <c r="K75" s="198">
        <v>0</v>
      </c>
      <c r="L75" s="121" t="str">
        <f t="shared" ref="L75:L87" si="9">IFERROR(K75/I75-1,"-")</f>
        <v>-</v>
      </c>
      <c r="M75" s="198">
        <v>0</v>
      </c>
      <c r="N75" s="121" t="str">
        <f t="shared" ref="N75:N84" si="10">IFERROR(M75/K75-1,"-")</f>
        <v>-</v>
      </c>
    </row>
    <row r="76" spans="2:16" x14ac:dyDescent="0.25">
      <c r="B76" s="119" t="s">
        <v>76</v>
      </c>
      <c r="C76" s="198">
        <v>0.49560000000000004</v>
      </c>
      <c r="D76" s="121"/>
      <c r="E76" s="198" t="s">
        <v>237</v>
      </c>
      <c r="F76" s="121" t="str">
        <f t="shared" si="8"/>
        <v>-</v>
      </c>
      <c r="G76" s="198" t="s">
        <v>237</v>
      </c>
      <c r="H76" s="121" t="str">
        <f t="shared" si="8"/>
        <v>-</v>
      </c>
      <c r="I76" s="198">
        <v>0</v>
      </c>
      <c r="J76" s="121" t="str">
        <f t="shared" si="8"/>
        <v>-</v>
      </c>
      <c r="K76" s="198">
        <v>0</v>
      </c>
      <c r="L76" s="121" t="str">
        <f t="shared" si="9"/>
        <v>-</v>
      </c>
      <c r="M76" s="198">
        <v>0</v>
      </c>
      <c r="N76" s="121" t="str">
        <f t="shared" si="10"/>
        <v>-</v>
      </c>
    </row>
    <row r="77" spans="2:16" x14ac:dyDescent="0.25">
      <c r="B77" s="119" t="s">
        <v>78</v>
      </c>
      <c r="C77" s="198">
        <v>0.21679999999999999</v>
      </c>
      <c r="D77" s="121"/>
      <c r="E77" s="198" t="s">
        <v>237</v>
      </c>
      <c r="F77" s="121" t="str">
        <f t="shared" si="8"/>
        <v>-</v>
      </c>
      <c r="G77" s="198" t="s">
        <v>237</v>
      </c>
      <c r="H77" s="121" t="str">
        <f t="shared" si="8"/>
        <v>-</v>
      </c>
      <c r="I77" s="198">
        <v>0</v>
      </c>
      <c r="J77" s="121" t="str">
        <f t="shared" si="8"/>
        <v>-</v>
      </c>
      <c r="K77" s="198">
        <v>0</v>
      </c>
      <c r="L77" s="121" t="str">
        <f t="shared" si="9"/>
        <v>-</v>
      </c>
      <c r="M77" s="198">
        <v>0</v>
      </c>
      <c r="N77" s="121" t="str">
        <f t="shared" si="10"/>
        <v>-</v>
      </c>
    </row>
    <row r="78" spans="2:16" x14ac:dyDescent="0.25">
      <c r="B78" s="119" t="s">
        <v>80</v>
      </c>
      <c r="C78" s="198">
        <v>0</v>
      </c>
      <c r="D78" s="121"/>
      <c r="E78" s="198" t="s">
        <v>237</v>
      </c>
      <c r="F78" s="121" t="str">
        <f t="shared" si="8"/>
        <v>-</v>
      </c>
      <c r="G78" s="198" t="s">
        <v>237</v>
      </c>
      <c r="H78" s="121" t="str">
        <f t="shared" si="8"/>
        <v>-</v>
      </c>
      <c r="I78" s="198">
        <v>0</v>
      </c>
      <c r="J78" s="121" t="str">
        <f t="shared" si="8"/>
        <v>-</v>
      </c>
      <c r="K78" s="198">
        <v>0</v>
      </c>
      <c r="L78" s="121" t="str">
        <f t="shared" si="9"/>
        <v>-</v>
      </c>
      <c r="M78" s="198">
        <v>0</v>
      </c>
      <c r="N78" s="121" t="str">
        <f t="shared" si="10"/>
        <v>-</v>
      </c>
    </row>
    <row r="79" spans="2:16" x14ac:dyDescent="0.25">
      <c r="B79" s="119" t="s">
        <v>82</v>
      </c>
      <c r="C79" s="198">
        <v>0</v>
      </c>
      <c r="D79" s="121"/>
      <c r="E79" s="198" t="s">
        <v>237</v>
      </c>
      <c r="F79" s="121" t="str">
        <f t="shared" si="8"/>
        <v>-</v>
      </c>
      <c r="G79" s="198" t="s">
        <v>237</v>
      </c>
      <c r="H79" s="121" t="str">
        <f t="shared" si="8"/>
        <v>-</v>
      </c>
      <c r="I79" s="198">
        <v>0</v>
      </c>
      <c r="J79" s="121" t="str">
        <f t="shared" si="8"/>
        <v>-</v>
      </c>
      <c r="K79" s="198">
        <v>0</v>
      </c>
      <c r="L79" s="121" t="str">
        <f t="shared" si="9"/>
        <v>-</v>
      </c>
      <c r="M79" s="198">
        <v>0</v>
      </c>
      <c r="N79" s="121" t="str">
        <f t="shared" si="10"/>
        <v>-</v>
      </c>
    </row>
    <row r="80" spans="2:16" x14ac:dyDescent="0.25">
      <c r="B80" s="119" t="s">
        <v>84</v>
      </c>
      <c r="C80" s="198">
        <v>0</v>
      </c>
      <c r="D80" s="121"/>
      <c r="E80" s="198" t="s">
        <v>237</v>
      </c>
      <c r="F80" s="121" t="str">
        <f t="shared" si="8"/>
        <v>-</v>
      </c>
      <c r="G80" s="198" t="s">
        <v>237</v>
      </c>
      <c r="H80" s="121" t="str">
        <f t="shared" si="8"/>
        <v>-</v>
      </c>
      <c r="I80" s="198">
        <v>0</v>
      </c>
      <c r="J80" s="121" t="str">
        <f t="shared" si="8"/>
        <v>-</v>
      </c>
      <c r="K80" s="198">
        <v>0</v>
      </c>
      <c r="L80" s="121" t="str">
        <f t="shared" si="9"/>
        <v>-</v>
      </c>
      <c r="M80" s="198">
        <v>0</v>
      </c>
      <c r="N80" s="121" t="str">
        <f t="shared" si="10"/>
        <v>-</v>
      </c>
    </row>
    <row r="81" spans="2:16" x14ac:dyDescent="0.25">
      <c r="B81" s="119" t="s">
        <v>86</v>
      </c>
      <c r="C81" s="198">
        <v>0</v>
      </c>
      <c r="D81" s="121"/>
      <c r="E81" s="198" t="s">
        <v>237</v>
      </c>
      <c r="F81" s="121" t="str">
        <f t="shared" si="8"/>
        <v>-</v>
      </c>
      <c r="G81" s="198" t="s">
        <v>237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</v>
      </c>
      <c r="L81" s="121" t="str">
        <f t="shared" si="9"/>
        <v>-</v>
      </c>
      <c r="M81" s="198">
        <v>0</v>
      </c>
      <c r="N81" s="121" t="str">
        <f t="shared" si="10"/>
        <v>-</v>
      </c>
    </row>
    <row r="82" spans="2:16" x14ac:dyDescent="0.25">
      <c r="B82" s="119" t="s">
        <v>88</v>
      </c>
      <c r="C82" s="198">
        <v>0</v>
      </c>
      <c r="D82" s="121"/>
      <c r="E82" s="198" t="s">
        <v>237</v>
      </c>
      <c r="F82" s="121" t="str">
        <f t="shared" si="8"/>
        <v>-</v>
      </c>
      <c r="G82" s="198" t="s">
        <v>237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</v>
      </c>
      <c r="L82" s="121" t="str">
        <f t="shared" si="9"/>
        <v>-</v>
      </c>
      <c r="M82" s="198">
        <v>0</v>
      </c>
      <c r="N82" s="121" t="str">
        <f t="shared" si="10"/>
        <v>-</v>
      </c>
    </row>
    <row r="83" spans="2:16" x14ac:dyDescent="0.25">
      <c r="B83" s="119" t="s">
        <v>90</v>
      </c>
      <c r="C83" s="198">
        <v>0</v>
      </c>
      <c r="D83" s="121"/>
      <c r="E83" s="198" t="s">
        <v>237</v>
      </c>
      <c r="F83" s="121" t="str">
        <f t="shared" si="8"/>
        <v>-</v>
      </c>
      <c r="G83" s="198" t="s">
        <v>237</v>
      </c>
      <c r="H83" s="121" t="str">
        <f t="shared" si="8"/>
        <v>-</v>
      </c>
      <c r="I83" s="198">
        <v>0</v>
      </c>
      <c r="J83" s="121" t="str">
        <f t="shared" si="8"/>
        <v>-</v>
      </c>
      <c r="K83" s="198">
        <v>0</v>
      </c>
      <c r="L83" s="121" t="str">
        <f t="shared" si="9"/>
        <v>-</v>
      </c>
      <c r="M83" s="198"/>
      <c r="N83" s="121"/>
    </row>
    <row r="84" spans="2:16" x14ac:dyDescent="0.25">
      <c r="B84" s="119" t="s">
        <v>92</v>
      </c>
      <c r="C84" s="198">
        <v>0</v>
      </c>
      <c r="D84" s="121"/>
      <c r="E84" s="198" t="s">
        <v>237</v>
      </c>
      <c r="F84" s="121" t="str">
        <f t="shared" si="8"/>
        <v>-</v>
      </c>
      <c r="G84" s="198" t="s">
        <v>237</v>
      </c>
      <c r="H84" s="121" t="str">
        <f t="shared" si="8"/>
        <v>-</v>
      </c>
      <c r="I84" s="198">
        <v>0</v>
      </c>
      <c r="J84" s="121" t="str">
        <f t="shared" si="8"/>
        <v>-</v>
      </c>
      <c r="K84" s="198">
        <v>0</v>
      </c>
      <c r="L84" s="121" t="str">
        <f t="shared" si="9"/>
        <v>-</v>
      </c>
      <c r="M84" s="198"/>
      <c r="N84" s="121"/>
    </row>
    <row r="85" spans="2:16" x14ac:dyDescent="0.25">
      <c r="B85" s="119" t="s">
        <v>94</v>
      </c>
      <c r="C85" s="198">
        <v>0</v>
      </c>
      <c r="D85" s="121"/>
      <c r="E85" s="198" t="s">
        <v>237</v>
      </c>
      <c r="F85" s="121" t="str">
        <f t="shared" si="8"/>
        <v>-</v>
      </c>
      <c r="G85" s="198" t="s">
        <v>237</v>
      </c>
      <c r="H85" s="121" t="str">
        <f t="shared" si="8"/>
        <v>-</v>
      </c>
      <c r="I85" s="198">
        <v>0</v>
      </c>
      <c r="J85" s="121" t="str">
        <f t="shared" si="8"/>
        <v>-</v>
      </c>
      <c r="K85" s="198">
        <v>0</v>
      </c>
      <c r="L85" s="121" t="str">
        <f t="shared" si="9"/>
        <v>-</v>
      </c>
      <c r="M85" s="198"/>
      <c r="N85" s="121"/>
    </row>
    <row r="86" spans="2:16" x14ac:dyDescent="0.25">
      <c r="B86" s="119" t="s">
        <v>96</v>
      </c>
      <c r="C86" s="198">
        <v>0</v>
      </c>
      <c r="D86" s="121"/>
      <c r="E86" s="198" t="s">
        <v>237</v>
      </c>
      <c r="F86" s="121" t="str">
        <f t="shared" si="8"/>
        <v>-</v>
      </c>
      <c r="G86" s="198" t="s">
        <v>237</v>
      </c>
      <c r="H86" s="121" t="str">
        <f t="shared" si="8"/>
        <v>-</v>
      </c>
      <c r="I86" s="198">
        <v>0.92159999999999997</v>
      </c>
      <c r="J86" s="121" t="str">
        <f t="shared" si="8"/>
        <v>-</v>
      </c>
      <c r="K86" s="198">
        <v>0</v>
      </c>
      <c r="L86" s="121">
        <f t="shared" si="9"/>
        <v>-1</v>
      </c>
      <c r="M86" s="198"/>
      <c r="N86" s="121"/>
    </row>
    <row r="87" spans="2:16" ht="15.75" x14ac:dyDescent="0.25">
      <c r="B87" s="122" t="s">
        <v>33</v>
      </c>
      <c r="C87" s="202">
        <f>IFERROR(AVERAGE(C75:C86),"-")</f>
        <v>0.10102499999999999</v>
      </c>
      <c r="D87" s="203"/>
      <c r="E87" s="202" t="str">
        <f>IFERROR(AVERAGE(E75:E86),"-")</f>
        <v>-</v>
      </c>
      <c r="F87" s="203" t="str">
        <f t="shared" si="8"/>
        <v>-</v>
      </c>
      <c r="G87" s="202" t="str">
        <f>IFERROR(AVERAGE(G75:G86),"-")</f>
        <v>-</v>
      </c>
      <c r="H87" s="203" t="str">
        <f t="shared" si="8"/>
        <v>-</v>
      </c>
      <c r="I87" s="202">
        <f>IFERROR(AVERAGE(I75:I86),"-")</f>
        <v>7.6799999999999993E-2</v>
      </c>
      <c r="J87" s="203" t="str">
        <f t="shared" si="8"/>
        <v>-</v>
      </c>
      <c r="K87" s="202">
        <f>IFERROR(AVERAGE(K75:K86),"-")</f>
        <v>0</v>
      </c>
      <c r="L87" s="203">
        <f t="shared" si="9"/>
        <v>-1</v>
      </c>
      <c r="M87" s="204"/>
      <c r="N87" s="203"/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320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 t="s">
        <v>237</v>
      </c>
      <c r="D97" s="121"/>
      <c r="E97" s="198" t="s">
        <v>237</v>
      </c>
      <c r="F97" s="121" t="str">
        <f t="shared" ref="F97:J109" si="11">IFERROR(E97/C97-1,"-")</f>
        <v>-</v>
      </c>
      <c r="G97" s="198" t="s">
        <v>237</v>
      </c>
      <c r="H97" s="121" t="str">
        <f t="shared" si="11"/>
        <v>-</v>
      </c>
      <c r="I97" s="198" t="s">
        <v>237</v>
      </c>
      <c r="J97" s="121" t="str">
        <f t="shared" si="11"/>
        <v>-</v>
      </c>
      <c r="K97" s="198" t="s">
        <v>237</v>
      </c>
      <c r="L97" s="121" t="str">
        <f t="shared" ref="L97:L109" si="12">IFERROR(K97/I97-1,"-")</f>
        <v>-</v>
      </c>
      <c r="M97" s="198" t="s">
        <v>237</v>
      </c>
      <c r="N97" s="121" t="str">
        <f t="shared" ref="N97:N106" si="13">IFERROR(M97/K97-1,"-")</f>
        <v>-</v>
      </c>
    </row>
    <row r="98" spans="2:14" x14ac:dyDescent="0.25">
      <c r="B98" s="119" t="s">
        <v>76</v>
      </c>
      <c r="C98" s="198" t="s">
        <v>237</v>
      </c>
      <c r="D98" s="121"/>
      <c r="E98" s="198" t="s">
        <v>237</v>
      </c>
      <c r="F98" s="121" t="str">
        <f t="shared" si="11"/>
        <v>-</v>
      </c>
      <c r="G98" s="198" t="s">
        <v>237</v>
      </c>
      <c r="H98" s="121" t="str">
        <f t="shared" si="11"/>
        <v>-</v>
      </c>
      <c r="I98" s="198" t="s">
        <v>237</v>
      </c>
      <c r="J98" s="121" t="str">
        <f t="shared" si="11"/>
        <v>-</v>
      </c>
      <c r="K98" s="198" t="s">
        <v>237</v>
      </c>
      <c r="L98" s="121" t="str">
        <f t="shared" si="12"/>
        <v>-</v>
      </c>
      <c r="M98" s="198" t="s">
        <v>237</v>
      </c>
      <c r="N98" s="121" t="str">
        <f t="shared" si="13"/>
        <v>-</v>
      </c>
    </row>
    <row r="99" spans="2:14" x14ac:dyDescent="0.25">
      <c r="B99" s="119" t="s">
        <v>78</v>
      </c>
      <c r="C99" s="198" t="s">
        <v>237</v>
      </c>
      <c r="D99" s="121"/>
      <c r="E99" s="198" t="s">
        <v>237</v>
      </c>
      <c r="F99" s="121" t="str">
        <f t="shared" si="11"/>
        <v>-</v>
      </c>
      <c r="G99" s="198" t="s">
        <v>237</v>
      </c>
      <c r="H99" s="121" t="str">
        <f t="shared" si="11"/>
        <v>-</v>
      </c>
      <c r="I99" s="198" t="s">
        <v>237</v>
      </c>
      <c r="J99" s="121" t="str">
        <f t="shared" si="11"/>
        <v>-</v>
      </c>
      <c r="K99" s="198" t="s">
        <v>237</v>
      </c>
      <c r="L99" s="121" t="str">
        <f t="shared" si="12"/>
        <v>-</v>
      </c>
      <c r="M99" s="198" t="s">
        <v>237</v>
      </c>
      <c r="N99" s="121" t="str">
        <f t="shared" si="13"/>
        <v>-</v>
      </c>
    </row>
    <row r="100" spans="2:14" x14ac:dyDescent="0.25">
      <c r="B100" s="119" t="s">
        <v>80</v>
      </c>
      <c r="C100" s="198" t="s">
        <v>237</v>
      </c>
      <c r="D100" s="121"/>
      <c r="E100" s="198" t="s">
        <v>237</v>
      </c>
      <c r="F100" s="121" t="str">
        <f t="shared" si="11"/>
        <v>-</v>
      </c>
      <c r="G100" s="198" t="s">
        <v>237</v>
      </c>
      <c r="H100" s="121" t="str">
        <f t="shared" si="11"/>
        <v>-</v>
      </c>
      <c r="I100" s="198" t="s">
        <v>237</v>
      </c>
      <c r="J100" s="121" t="str">
        <f t="shared" si="11"/>
        <v>-</v>
      </c>
      <c r="K100" s="198" t="s">
        <v>237</v>
      </c>
      <c r="L100" s="121" t="str">
        <f t="shared" si="12"/>
        <v>-</v>
      </c>
      <c r="M100" s="198" t="s">
        <v>237</v>
      </c>
      <c r="N100" s="121" t="str">
        <f t="shared" si="13"/>
        <v>-</v>
      </c>
    </row>
    <row r="101" spans="2:14" x14ac:dyDescent="0.25">
      <c r="B101" s="119" t="s">
        <v>82</v>
      </c>
      <c r="C101" s="198" t="s">
        <v>237</v>
      </c>
      <c r="D101" s="121"/>
      <c r="E101" s="198" t="s">
        <v>237</v>
      </c>
      <c r="F101" s="121" t="str">
        <f t="shared" si="11"/>
        <v>-</v>
      </c>
      <c r="G101" s="198" t="s">
        <v>237</v>
      </c>
      <c r="H101" s="121" t="str">
        <f t="shared" si="11"/>
        <v>-</v>
      </c>
      <c r="I101" s="198" t="s">
        <v>237</v>
      </c>
      <c r="J101" s="121" t="str">
        <f t="shared" si="11"/>
        <v>-</v>
      </c>
      <c r="K101" s="198" t="s">
        <v>237</v>
      </c>
      <c r="L101" s="121" t="str">
        <f t="shared" si="12"/>
        <v>-</v>
      </c>
      <c r="M101" s="198" t="s">
        <v>237</v>
      </c>
      <c r="N101" s="121" t="str">
        <f t="shared" si="13"/>
        <v>-</v>
      </c>
    </row>
    <row r="102" spans="2:14" x14ac:dyDescent="0.25">
      <c r="B102" s="119" t="s">
        <v>84</v>
      </c>
      <c r="C102" s="198" t="s">
        <v>237</v>
      </c>
      <c r="D102" s="121"/>
      <c r="E102" s="198" t="s">
        <v>237</v>
      </c>
      <c r="F102" s="121" t="str">
        <f t="shared" si="11"/>
        <v>-</v>
      </c>
      <c r="G102" s="198" t="s">
        <v>237</v>
      </c>
      <c r="H102" s="121" t="str">
        <f t="shared" si="11"/>
        <v>-</v>
      </c>
      <c r="I102" s="198" t="s">
        <v>237</v>
      </c>
      <c r="J102" s="121" t="str">
        <f t="shared" si="11"/>
        <v>-</v>
      </c>
      <c r="K102" s="198" t="s">
        <v>237</v>
      </c>
      <c r="L102" s="121" t="str">
        <f t="shared" si="12"/>
        <v>-</v>
      </c>
      <c r="M102" s="198" t="s">
        <v>237</v>
      </c>
      <c r="N102" s="121" t="str">
        <f t="shared" si="13"/>
        <v>-</v>
      </c>
    </row>
    <row r="103" spans="2:14" x14ac:dyDescent="0.25">
      <c r="B103" s="119" t="s">
        <v>86</v>
      </c>
      <c r="C103" s="198" t="s">
        <v>237</v>
      </c>
      <c r="D103" s="121"/>
      <c r="E103" s="198" t="s">
        <v>237</v>
      </c>
      <c r="F103" s="121" t="str">
        <f t="shared" si="11"/>
        <v>-</v>
      </c>
      <c r="G103" s="198" t="s">
        <v>237</v>
      </c>
      <c r="H103" s="121" t="str">
        <f t="shared" si="11"/>
        <v>-</v>
      </c>
      <c r="I103" s="198" t="s">
        <v>237</v>
      </c>
      <c r="J103" s="121" t="str">
        <f t="shared" si="11"/>
        <v>-</v>
      </c>
      <c r="K103" s="198" t="s">
        <v>237</v>
      </c>
      <c r="L103" s="121" t="str">
        <f t="shared" si="12"/>
        <v>-</v>
      </c>
      <c r="M103" s="198" t="s">
        <v>237</v>
      </c>
      <c r="N103" s="121" t="str">
        <f t="shared" si="13"/>
        <v>-</v>
      </c>
    </row>
    <row r="104" spans="2:14" x14ac:dyDescent="0.25">
      <c r="B104" s="119" t="s">
        <v>88</v>
      </c>
      <c r="C104" s="198" t="s">
        <v>237</v>
      </c>
      <c r="D104" s="121"/>
      <c r="E104" s="198" t="s">
        <v>237</v>
      </c>
      <c r="F104" s="121" t="str">
        <f t="shared" si="11"/>
        <v>-</v>
      </c>
      <c r="G104" s="198" t="s">
        <v>237</v>
      </c>
      <c r="H104" s="121" t="str">
        <f t="shared" si="11"/>
        <v>-</v>
      </c>
      <c r="I104" s="198" t="s">
        <v>237</v>
      </c>
      <c r="J104" s="121" t="str">
        <f t="shared" si="11"/>
        <v>-</v>
      </c>
      <c r="K104" s="198" t="s">
        <v>237</v>
      </c>
      <c r="L104" s="121" t="str">
        <f t="shared" si="12"/>
        <v>-</v>
      </c>
      <c r="M104" s="198" t="s">
        <v>237</v>
      </c>
      <c r="N104" s="121" t="str">
        <f t="shared" si="13"/>
        <v>-</v>
      </c>
    </row>
    <row r="105" spans="2:14" x14ac:dyDescent="0.25">
      <c r="B105" s="119" t="s">
        <v>90</v>
      </c>
      <c r="C105" s="198" t="s">
        <v>237</v>
      </c>
      <c r="D105" s="121"/>
      <c r="E105" s="198" t="s">
        <v>237</v>
      </c>
      <c r="F105" s="121" t="str">
        <f t="shared" si="11"/>
        <v>-</v>
      </c>
      <c r="G105" s="198" t="s">
        <v>237</v>
      </c>
      <c r="H105" s="121" t="str">
        <f t="shared" si="11"/>
        <v>-</v>
      </c>
      <c r="I105" s="198" t="s">
        <v>237</v>
      </c>
      <c r="J105" s="121" t="str">
        <f t="shared" si="11"/>
        <v>-</v>
      </c>
      <c r="K105" s="198" t="s">
        <v>237</v>
      </c>
      <c r="L105" s="121" t="str">
        <f t="shared" si="12"/>
        <v>-</v>
      </c>
      <c r="M105" s="198"/>
      <c r="N105" s="121"/>
    </row>
    <row r="106" spans="2:14" x14ac:dyDescent="0.25">
      <c r="B106" s="119" t="s">
        <v>92</v>
      </c>
      <c r="C106" s="198" t="s">
        <v>237</v>
      </c>
      <c r="D106" s="121"/>
      <c r="E106" s="198" t="s">
        <v>237</v>
      </c>
      <c r="F106" s="121" t="str">
        <f t="shared" si="11"/>
        <v>-</v>
      </c>
      <c r="G106" s="198" t="s">
        <v>237</v>
      </c>
      <c r="H106" s="121" t="str">
        <f t="shared" si="11"/>
        <v>-</v>
      </c>
      <c r="I106" s="198" t="s">
        <v>237</v>
      </c>
      <c r="J106" s="121" t="str">
        <f t="shared" si="11"/>
        <v>-</v>
      </c>
      <c r="K106" s="198" t="s">
        <v>237</v>
      </c>
      <c r="L106" s="121" t="str">
        <f t="shared" si="12"/>
        <v>-</v>
      </c>
      <c r="M106" s="198"/>
      <c r="N106" s="121"/>
    </row>
    <row r="107" spans="2:14" x14ac:dyDescent="0.25">
      <c r="B107" s="119" t="s">
        <v>94</v>
      </c>
      <c r="C107" s="198" t="s">
        <v>237</v>
      </c>
      <c r="D107" s="121"/>
      <c r="E107" s="198" t="s">
        <v>237</v>
      </c>
      <c r="F107" s="121" t="str">
        <f t="shared" si="11"/>
        <v>-</v>
      </c>
      <c r="G107" s="198" t="s">
        <v>237</v>
      </c>
      <c r="H107" s="121" t="str">
        <f t="shared" si="11"/>
        <v>-</v>
      </c>
      <c r="I107" s="198" t="s">
        <v>237</v>
      </c>
      <c r="J107" s="121" t="str">
        <f t="shared" si="11"/>
        <v>-</v>
      </c>
      <c r="K107" s="198" t="s">
        <v>237</v>
      </c>
      <c r="L107" s="121" t="str">
        <f t="shared" si="12"/>
        <v>-</v>
      </c>
      <c r="M107" s="198"/>
      <c r="N107" s="121"/>
    </row>
    <row r="108" spans="2:14" x14ac:dyDescent="0.25">
      <c r="B108" s="119" t="s">
        <v>96</v>
      </c>
      <c r="C108" s="198" t="s">
        <v>237</v>
      </c>
      <c r="D108" s="121"/>
      <c r="E108" s="198" t="s">
        <v>237</v>
      </c>
      <c r="F108" s="121" t="str">
        <f t="shared" si="11"/>
        <v>-</v>
      </c>
      <c r="G108" s="198" t="s">
        <v>237</v>
      </c>
      <c r="H108" s="121" t="str">
        <f t="shared" si="11"/>
        <v>-</v>
      </c>
      <c r="I108" s="198" t="s">
        <v>237</v>
      </c>
      <c r="J108" s="121" t="str">
        <f t="shared" si="11"/>
        <v>-</v>
      </c>
      <c r="K108" s="198" t="s">
        <v>237</v>
      </c>
      <c r="L108" s="121" t="str">
        <f t="shared" si="12"/>
        <v>-</v>
      </c>
      <c r="M108" s="198"/>
      <c r="N108" s="121"/>
    </row>
    <row r="109" spans="2:14" ht="15.75" x14ac:dyDescent="0.25">
      <c r="B109" s="122" t="s">
        <v>33</v>
      </c>
      <c r="C109" s="205" t="str">
        <f>IFERROR(AVERAGE(C97:C108),"-")</f>
        <v>-</v>
      </c>
      <c r="D109" s="124"/>
      <c r="E109" s="205" t="str">
        <f>IFERROR(AVERAGE(E97:E108),"-")</f>
        <v>-</v>
      </c>
      <c r="F109" s="124" t="str">
        <f t="shared" si="11"/>
        <v>-</v>
      </c>
      <c r="G109" s="205" t="str">
        <f>IFERROR(AVERAGE(G97:G108),"-")</f>
        <v>-</v>
      </c>
      <c r="H109" s="124" t="str">
        <f t="shared" si="11"/>
        <v>-</v>
      </c>
      <c r="I109" s="205" t="str">
        <f>IFERROR(AVERAGE(I97:I108),"-")</f>
        <v>-</v>
      </c>
      <c r="J109" s="124" t="str">
        <f t="shared" si="11"/>
        <v>-</v>
      </c>
      <c r="K109" s="205" t="str">
        <f>IFERROR(AVERAGE(K97:K108),"-")</f>
        <v>-</v>
      </c>
      <c r="L109" s="124" t="str">
        <f t="shared" si="12"/>
        <v>-</v>
      </c>
      <c r="M109" s="205"/>
      <c r="N109" s="124"/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7FA0B-E1B9-4C71-B41E-AE1E0B30D49B}">
  <sheetPr>
    <tabColor theme="2" tint="-0.499984740745262"/>
  </sheetPr>
  <dimension ref="B4:B25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168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CFD0-8BA3-4397-9114-2DFA63905A7A}">
  <sheetPr>
    <tabColor theme="2" tint="-9.9978637043366805E-2"/>
  </sheetPr>
  <dimension ref="B1:AW44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169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170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171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270</v>
      </c>
      <c r="D7" s="207" t="s">
        <v>271</v>
      </c>
      <c r="E7" s="207" t="s">
        <v>272</v>
      </c>
      <c r="F7" s="92" t="s">
        <v>273</v>
      </c>
      <c r="G7" s="92" t="s">
        <v>274</v>
      </c>
      <c r="H7" s="14" t="str">
        <f>CONCATENATE("var. ",RIGHT(G7,2),"/",RIGHT(F7,2))</f>
        <v>var. 25/24</v>
      </c>
      <c r="I7" s="207" t="s">
        <v>232</v>
      </c>
      <c r="J7" s="208" t="s">
        <v>233</v>
      </c>
      <c r="K7" s="208" t="s">
        <v>234</v>
      </c>
      <c r="L7" s="13" t="s">
        <v>235</v>
      </c>
      <c r="M7" s="13" t="s">
        <v>236</v>
      </c>
      <c r="N7" s="14" t="str">
        <f>CONCATENATE("var. ",RIGHT(M7,2),"/",RIGHT(L7,2))</f>
        <v>var. 25/24</v>
      </c>
      <c r="P7" s="87"/>
      <c r="Q7" s="207" t="s">
        <v>270</v>
      </c>
      <c r="R7" s="208" t="s">
        <v>271</v>
      </c>
      <c r="S7" s="208" t="s">
        <v>272</v>
      </c>
      <c r="T7" s="92" t="s">
        <v>273</v>
      </c>
      <c r="U7" s="92" t="s">
        <v>274</v>
      </c>
      <c r="V7" s="14" t="str">
        <f>CONCATENATE("var. ",RIGHT(U7,2),"/",RIGHT(T7,2))</f>
        <v>var. 25/24</v>
      </c>
      <c r="W7" s="207" t="s">
        <v>232</v>
      </c>
      <c r="X7" s="207" t="s">
        <v>233</v>
      </c>
      <c r="Y7" s="207" t="s">
        <v>234</v>
      </c>
      <c r="Z7" s="13" t="s">
        <v>235</v>
      </c>
      <c r="AA7" s="13" t="s">
        <v>236</v>
      </c>
      <c r="AB7" s="14" t="str">
        <f>CONCATENATE("var. ",RIGHT(AA7,2),"/",RIGHT(Z7,2))</f>
        <v>var. 25/24</v>
      </c>
      <c r="AD7" s="87"/>
      <c r="AE7" s="207" t="s">
        <v>270</v>
      </c>
      <c r="AF7" s="208" t="s">
        <v>271</v>
      </c>
      <c r="AG7" s="208" t="s">
        <v>272</v>
      </c>
      <c r="AH7" s="92" t="s">
        <v>273</v>
      </c>
      <c r="AI7" s="92" t="s">
        <v>274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232</v>
      </c>
      <c r="AN7" s="208" t="s">
        <v>233</v>
      </c>
      <c r="AO7" s="208" t="s">
        <v>234</v>
      </c>
      <c r="AP7" s="13" t="s">
        <v>235</v>
      </c>
      <c r="AQ7" s="13" t="s">
        <v>236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91.167694722717641</v>
      </c>
      <c r="D8" s="213">
        <v>104.29345939097809</v>
      </c>
      <c r="E8" s="213">
        <v>110.86459717295423</v>
      </c>
      <c r="F8" s="214">
        <v>122.50112352490383</v>
      </c>
      <c r="G8" s="213">
        <v>130.6253776486476</v>
      </c>
      <c r="H8" s="136">
        <f>G8/F8-1</f>
        <v>6.6319833565380737E-2</v>
      </c>
      <c r="I8" s="212">
        <v>93.95</v>
      </c>
      <c r="J8" s="215">
        <v>110.19</v>
      </c>
      <c r="K8" s="215">
        <v>119.89</v>
      </c>
      <c r="L8" s="215">
        <v>129.44999999999999</v>
      </c>
      <c r="M8" s="215">
        <v>137.16</v>
      </c>
      <c r="N8" s="136">
        <f t="shared" ref="N8:N18" si="0">M8/L8-1</f>
        <v>5.9559675550405533E-2</v>
      </c>
      <c r="P8" s="211" t="s">
        <v>46</v>
      </c>
      <c r="Q8" s="212">
        <v>34.951976543682946</v>
      </c>
      <c r="R8" s="214">
        <v>77.017720064690423</v>
      </c>
      <c r="S8" s="214">
        <v>89.579467058515803</v>
      </c>
      <c r="T8" s="214">
        <v>101.36928215841353</v>
      </c>
      <c r="U8" s="214">
        <v>107.51396891677859</v>
      </c>
      <c r="V8" s="136">
        <f t="shared" ref="V8:V18" si="1">U8/T8-1</f>
        <v>6.0616851846327036E-2</v>
      </c>
      <c r="W8" s="212">
        <v>57.12</v>
      </c>
      <c r="X8" s="215">
        <v>88.4</v>
      </c>
      <c r="Y8" s="215">
        <v>98.48</v>
      </c>
      <c r="Z8" s="215">
        <v>108.09</v>
      </c>
      <c r="AA8" s="215">
        <v>114.23</v>
      </c>
      <c r="AB8" s="136">
        <f t="shared" ref="AB8:AB18" si="2">AA8/Z8-1</f>
        <v>5.6804514756221725E-2</v>
      </c>
      <c r="AD8" s="65" t="s">
        <v>46</v>
      </c>
      <c r="AE8" s="216">
        <v>226823305.99000001</v>
      </c>
      <c r="AF8" s="135">
        <v>965949441.74999976</v>
      </c>
      <c r="AG8" s="135">
        <v>1145544683.48</v>
      </c>
      <c r="AH8" s="135">
        <v>1317355458.4700003</v>
      </c>
      <c r="AI8" s="135">
        <v>1375032768.2600002</v>
      </c>
      <c r="AJ8" s="136">
        <f t="shared" ref="AJ8:AJ18" si="3">AI8/AH8-1</f>
        <v>4.37826475907932E-2</v>
      </c>
      <c r="AK8" s="135">
        <f t="shared" ref="AK8:AK18" si="4">AI8-AH8</f>
        <v>57677309.789999962</v>
      </c>
      <c r="AL8" s="137">
        <f t="shared" ref="AL8:AL18" si="5">AI8/AI$8</f>
        <v>1</v>
      </c>
      <c r="AM8" s="217">
        <v>72974583.25</v>
      </c>
      <c r="AN8" s="218">
        <v>143721654.31</v>
      </c>
      <c r="AO8" s="218">
        <v>159824731.65000001</v>
      </c>
      <c r="AP8" s="218">
        <v>180138085.19000003</v>
      </c>
      <c r="AQ8" s="218">
        <v>186178545.42999998</v>
      </c>
      <c r="AR8" s="136">
        <f t="shared" ref="AR8:AR18" si="6">AQ8/AP8-1</f>
        <v>3.353238840986239E-2</v>
      </c>
      <c r="AS8" s="135">
        <f t="shared" ref="AS8:AS18" si="7">AQ8-AP8</f>
        <v>6040460.2399999499</v>
      </c>
      <c r="AT8" s="136">
        <f t="shared" ref="AT8:AT18" si="8">AQ8/AM8-1</f>
        <v>1.551279324092611</v>
      </c>
      <c r="AU8" s="135">
        <f t="shared" ref="AU8:AU18" si="9">AQ8-AM8</f>
        <v>113203962.17999998</v>
      </c>
      <c r="AV8" s="137">
        <f t="shared" ref="AV8:AV18" si="10">AQ8/AQ$8</f>
        <v>1</v>
      </c>
    </row>
    <row r="9" spans="2:48" x14ac:dyDescent="0.25">
      <c r="B9" s="15" t="s">
        <v>47</v>
      </c>
      <c r="C9" s="219">
        <v>118.12938654500434</v>
      </c>
      <c r="D9" s="220">
        <v>129.41671689371671</v>
      </c>
      <c r="E9" s="220">
        <v>135.32938384930677</v>
      </c>
      <c r="F9" s="220">
        <v>148.20504294707598</v>
      </c>
      <c r="G9" s="220">
        <v>156.55667762312632</v>
      </c>
      <c r="H9" s="76">
        <f>G9/F9-1</f>
        <v>5.6351892688514704E-2</v>
      </c>
      <c r="I9" s="219">
        <v>116.97</v>
      </c>
      <c r="J9" s="220">
        <v>137.88999999999999</v>
      </c>
      <c r="K9" s="220">
        <v>141.62</v>
      </c>
      <c r="L9" s="220">
        <v>154.12</v>
      </c>
      <c r="M9" s="220">
        <v>159.91999999999999</v>
      </c>
      <c r="N9" s="76">
        <f t="shared" si="0"/>
        <v>3.7633013236439083E-2</v>
      </c>
      <c r="P9" s="15" t="s">
        <v>47</v>
      </c>
      <c r="Q9" s="219">
        <v>48.734157324451068</v>
      </c>
      <c r="R9" s="220">
        <v>103.86893611994266</v>
      </c>
      <c r="S9" s="220">
        <v>115.22566619359142</v>
      </c>
      <c r="T9" s="220">
        <v>126.89903352038823</v>
      </c>
      <c r="U9" s="220">
        <v>133.51187596215124</v>
      </c>
      <c r="V9" s="76">
        <f t="shared" si="1"/>
        <v>5.2111054421076775E-2</v>
      </c>
      <c r="W9" s="219">
        <v>78.06</v>
      </c>
      <c r="X9" s="220">
        <v>120.98</v>
      </c>
      <c r="Y9" s="220">
        <v>123.56</v>
      </c>
      <c r="Z9" s="220">
        <v>134.58000000000001</v>
      </c>
      <c r="AA9" s="220">
        <v>137.81</v>
      </c>
      <c r="AB9" s="76">
        <f t="shared" si="2"/>
        <v>2.4000594441967449E-2</v>
      </c>
      <c r="AD9" s="15" t="s">
        <v>47</v>
      </c>
      <c r="AE9" s="221">
        <v>118972466.24000001</v>
      </c>
      <c r="AF9" s="54">
        <v>474431950.38</v>
      </c>
      <c r="AG9" s="54">
        <v>547891105.71999991</v>
      </c>
      <c r="AH9" s="54">
        <v>613491327.10000002</v>
      </c>
      <c r="AI9" s="54">
        <v>611263097.56999993</v>
      </c>
      <c r="AJ9" s="76">
        <f t="shared" si="3"/>
        <v>-3.6320473192881231E-3</v>
      </c>
      <c r="AK9" s="54">
        <f t="shared" si="4"/>
        <v>-2228229.5300000906</v>
      </c>
      <c r="AL9" s="100">
        <f t="shared" si="5"/>
        <v>0.44454438590834972</v>
      </c>
      <c r="AM9" s="222">
        <v>39162329.240000002</v>
      </c>
      <c r="AN9" s="223">
        <v>70775134.710000008</v>
      </c>
      <c r="AO9" s="223">
        <v>73918162.939999998</v>
      </c>
      <c r="AP9" s="223">
        <v>82515651.780000001</v>
      </c>
      <c r="AQ9" s="223">
        <v>81176820.569999993</v>
      </c>
      <c r="AR9" s="76">
        <f t="shared" si="6"/>
        <v>-1.6225178873573554E-2</v>
      </c>
      <c r="AS9" s="54">
        <f t="shared" si="7"/>
        <v>-1338831.2100000083</v>
      </c>
      <c r="AT9" s="76">
        <f t="shared" si="8"/>
        <v>1.072829225057605</v>
      </c>
      <c r="AU9" s="54">
        <f t="shared" si="9"/>
        <v>42014491.329999991</v>
      </c>
      <c r="AV9" s="100">
        <f t="shared" si="10"/>
        <v>0.43601597800924446</v>
      </c>
    </row>
    <row r="10" spans="2:48" x14ac:dyDescent="0.25">
      <c r="B10" s="19" t="s">
        <v>48</v>
      </c>
      <c r="C10" s="219">
        <v>74.977259295375148</v>
      </c>
      <c r="D10" s="220">
        <v>91.037579419350834</v>
      </c>
      <c r="E10" s="220">
        <v>98.796151955843285</v>
      </c>
      <c r="F10" s="220">
        <v>112.77171354055929</v>
      </c>
      <c r="G10" s="220">
        <v>123.113952698508</v>
      </c>
      <c r="H10" s="76">
        <f>G10/F10-1</f>
        <v>9.1709515030371946E-2</v>
      </c>
      <c r="I10" s="219">
        <v>79.650000000000006</v>
      </c>
      <c r="J10" s="220">
        <v>93.63</v>
      </c>
      <c r="K10" s="220">
        <v>105.79</v>
      </c>
      <c r="L10" s="220">
        <v>121.88</v>
      </c>
      <c r="M10" s="220">
        <v>130.28</v>
      </c>
      <c r="N10" s="76">
        <f t="shared" si="0"/>
        <v>6.8920249425664659E-2</v>
      </c>
      <c r="P10" s="19" t="s">
        <v>48</v>
      </c>
      <c r="Q10" s="219">
        <v>23.894748836172461</v>
      </c>
      <c r="R10" s="220">
        <v>66.784818024891734</v>
      </c>
      <c r="S10" s="220">
        <v>80.158697360179417</v>
      </c>
      <c r="T10" s="220">
        <v>94.13841659649637</v>
      </c>
      <c r="U10" s="220">
        <v>100.6779401189861</v>
      </c>
      <c r="V10" s="76">
        <f t="shared" si="1"/>
        <v>6.9467107679535012E-2</v>
      </c>
      <c r="W10" s="219">
        <v>45.19</v>
      </c>
      <c r="X10" s="220">
        <v>75.23</v>
      </c>
      <c r="Y10" s="220">
        <v>86.88</v>
      </c>
      <c r="Z10" s="220">
        <v>101.61</v>
      </c>
      <c r="AA10" s="220">
        <v>107.68</v>
      </c>
      <c r="AB10" s="76">
        <f t="shared" si="2"/>
        <v>5.9738214742643514E-2</v>
      </c>
      <c r="AD10" s="19" t="s">
        <v>48</v>
      </c>
      <c r="AE10" s="221">
        <v>37311445.389999993</v>
      </c>
      <c r="AF10" s="54">
        <v>235016125.90000004</v>
      </c>
      <c r="AG10" s="54">
        <v>277934126.69999999</v>
      </c>
      <c r="AH10" s="54">
        <v>331116061.97000003</v>
      </c>
      <c r="AI10" s="54">
        <v>354015925.15000004</v>
      </c>
      <c r="AJ10" s="76">
        <f t="shared" si="3"/>
        <v>6.9159626518132455E-2</v>
      </c>
      <c r="AK10" s="54">
        <f t="shared" si="4"/>
        <v>22899863.180000007</v>
      </c>
      <c r="AL10" s="100">
        <f t="shared" si="5"/>
        <v>0.25745999173385548</v>
      </c>
      <c r="AM10" s="222">
        <v>13794386</v>
      </c>
      <c r="AN10" s="223">
        <v>34927582.460000001</v>
      </c>
      <c r="AO10" s="223">
        <v>38148885.149999999</v>
      </c>
      <c r="AP10" s="223">
        <v>46238626.32</v>
      </c>
      <c r="AQ10" s="223">
        <v>47888266.18</v>
      </c>
      <c r="AR10" s="76">
        <f t="shared" si="6"/>
        <v>3.5676662377110091E-2</v>
      </c>
      <c r="AS10" s="54">
        <f t="shared" si="7"/>
        <v>1649639.8599999994</v>
      </c>
      <c r="AT10" s="76">
        <f t="shared" si="8"/>
        <v>2.4715764935097511</v>
      </c>
      <c r="AU10" s="54">
        <f t="shared" si="9"/>
        <v>34093880.18</v>
      </c>
      <c r="AV10" s="100">
        <f t="shared" si="10"/>
        <v>0.25721688860226477</v>
      </c>
    </row>
    <row r="11" spans="2:48" x14ac:dyDescent="0.25">
      <c r="B11" s="19" t="s">
        <v>49</v>
      </c>
      <c r="C11" s="219">
        <v>61.230435263999155</v>
      </c>
      <c r="D11" s="220">
        <v>72.462571077646572</v>
      </c>
      <c r="E11" s="220">
        <v>76.989629021676237</v>
      </c>
      <c r="F11" s="220">
        <v>85.66016840512124</v>
      </c>
      <c r="G11" s="220">
        <v>99.261257213774954</v>
      </c>
      <c r="H11" s="76">
        <f>G11/F11-1</f>
        <v>0.15877961790045414</v>
      </c>
      <c r="I11" s="219">
        <v>73.180000000000007</v>
      </c>
      <c r="J11" s="220">
        <v>83.27</v>
      </c>
      <c r="K11" s="220">
        <v>71.260000000000005</v>
      </c>
      <c r="L11" s="220">
        <v>93.58</v>
      </c>
      <c r="M11" s="220">
        <v>92.89</v>
      </c>
      <c r="N11" s="76">
        <f t="shared" si="0"/>
        <v>-7.3733703782858928E-3</v>
      </c>
      <c r="P11" s="19" t="s">
        <v>49</v>
      </c>
      <c r="Q11" s="219">
        <v>25.684427335737865</v>
      </c>
      <c r="R11" s="220">
        <v>48.95399893243102</v>
      </c>
      <c r="S11" s="220">
        <v>48.969435702641469</v>
      </c>
      <c r="T11" s="220">
        <v>59.573104626880848</v>
      </c>
      <c r="U11" s="220">
        <v>66.293443877018944</v>
      </c>
      <c r="V11" s="76">
        <f t="shared" si="1"/>
        <v>0.11280827635606738</v>
      </c>
      <c r="W11" s="219">
        <v>42.89</v>
      </c>
      <c r="X11" s="220">
        <v>57.78</v>
      </c>
      <c r="Y11" s="220">
        <v>38.6</v>
      </c>
      <c r="Z11" s="220">
        <v>67.22</v>
      </c>
      <c r="AA11" s="220">
        <v>65.599999999999994</v>
      </c>
      <c r="AB11" s="76">
        <f t="shared" si="2"/>
        <v>-2.4099970246950431E-2</v>
      </c>
      <c r="AD11" s="19" t="s">
        <v>49</v>
      </c>
      <c r="AE11" s="221">
        <v>1832087.3199999998</v>
      </c>
      <c r="AF11" s="54">
        <v>4813822.7299999995</v>
      </c>
      <c r="AG11" s="54">
        <v>5242528.4400000004</v>
      </c>
      <c r="AH11" s="54">
        <v>6408679.5099999988</v>
      </c>
      <c r="AI11" s="54">
        <v>7277567.1799999997</v>
      </c>
      <c r="AJ11" s="76">
        <f t="shared" si="3"/>
        <v>0.13557982867519014</v>
      </c>
      <c r="AK11" s="54">
        <f t="shared" si="4"/>
        <v>868887.67000000086</v>
      </c>
      <c r="AL11" s="100">
        <f t="shared" si="5"/>
        <v>5.292649999322714E-3</v>
      </c>
      <c r="AM11" s="222">
        <v>515927.91</v>
      </c>
      <c r="AN11" s="223">
        <v>734438.98</v>
      </c>
      <c r="AO11" s="223">
        <v>538467.41999999993</v>
      </c>
      <c r="AP11" s="223">
        <v>937731.08</v>
      </c>
      <c r="AQ11" s="223">
        <v>919175.02</v>
      </c>
      <c r="AR11" s="76">
        <f t="shared" si="6"/>
        <v>-1.9788253152492219E-2</v>
      </c>
      <c r="AS11" s="54">
        <f t="shared" si="7"/>
        <v>-18556.059999999939</v>
      </c>
      <c r="AT11" s="76">
        <f t="shared" si="8"/>
        <v>0.78159584349681732</v>
      </c>
      <c r="AU11" s="54">
        <f t="shared" si="9"/>
        <v>403247.11000000004</v>
      </c>
      <c r="AV11" s="100">
        <f t="shared" si="10"/>
        <v>4.9370619900218011E-3</v>
      </c>
    </row>
    <row r="12" spans="2:48" x14ac:dyDescent="0.25">
      <c r="B12" s="19" t="s">
        <v>50</v>
      </c>
      <c r="C12" s="219">
        <v>144.99240061998114</v>
      </c>
      <c r="D12" s="220">
        <v>208.47447148793341</v>
      </c>
      <c r="E12" s="220">
        <v>189.0541788468316</v>
      </c>
      <c r="F12" s="220">
        <v>196.30720748943347</v>
      </c>
      <c r="G12" s="220">
        <v>211.10420364618412</v>
      </c>
      <c r="H12" s="76">
        <f t="shared" ref="H12:H18" si="11">G12/F12-1</f>
        <v>7.5376733977264188E-2</v>
      </c>
      <c r="I12" s="219">
        <v>98.08</v>
      </c>
      <c r="J12" s="220">
        <v>148.46</v>
      </c>
      <c r="K12" s="220">
        <v>260.63</v>
      </c>
      <c r="L12" s="220">
        <v>181.59</v>
      </c>
      <c r="M12" s="220">
        <v>250.09</v>
      </c>
      <c r="N12" s="76">
        <f t="shared" si="0"/>
        <v>0.37722341538630988</v>
      </c>
      <c r="P12" s="19" t="s">
        <v>50</v>
      </c>
      <c r="Q12" s="219">
        <v>27.032096047740101</v>
      </c>
      <c r="R12" s="220">
        <v>102.86059202015834</v>
      </c>
      <c r="S12" s="220">
        <v>102.69527251033416</v>
      </c>
      <c r="T12" s="220">
        <v>117.35860497486014</v>
      </c>
      <c r="U12" s="220">
        <v>156.94064439203603</v>
      </c>
      <c r="V12" s="76">
        <f t="shared" si="1"/>
        <v>0.33727428359986833</v>
      </c>
      <c r="W12" s="219">
        <v>19.96</v>
      </c>
      <c r="X12" s="220">
        <v>75.36</v>
      </c>
      <c r="Y12" s="220">
        <v>149.65</v>
      </c>
      <c r="Z12" s="220">
        <v>108.8</v>
      </c>
      <c r="AA12" s="220">
        <v>189.75</v>
      </c>
      <c r="AB12" s="76">
        <f t="shared" si="2"/>
        <v>0.74402573529411775</v>
      </c>
      <c r="AD12" s="19" t="s">
        <v>50</v>
      </c>
      <c r="AE12" s="221">
        <v>8544019.1500000022</v>
      </c>
      <c r="AF12" s="54">
        <v>40796466.149999999</v>
      </c>
      <c r="AG12" s="54">
        <v>38216897.450000003</v>
      </c>
      <c r="AH12" s="54">
        <v>36476203.179999992</v>
      </c>
      <c r="AI12" s="54">
        <v>64450859.650000006</v>
      </c>
      <c r="AJ12" s="76">
        <f t="shared" si="3"/>
        <v>0.76692895726983434</v>
      </c>
      <c r="AK12" s="54">
        <f t="shared" si="4"/>
        <v>27974656.470000014</v>
      </c>
      <c r="AL12" s="100">
        <f t="shared" si="5"/>
        <v>4.6872235438838075E-2</v>
      </c>
      <c r="AM12" s="222">
        <v>948643.2</v>
      </c>
      <c r="AN12" s="223">
        <v>3856905.8200000003</v>
      </c>
      <c r="AO12" s="223">
        <v>7097745.8899999997</v>
      </c>
      <c r="AP12" s="223">
        <v>5217668.8299999991</v>
      </c>
      <c r="AQ12" s="223">
        <v>9940820.9699999988</v>
      </c>
      <c r="AR12" s="76">
        <f t="shared" si="6"/>
        <v>0.90522267585158334</v>
      </c>
      <c r="AS12" s="54">
        <f t="shared" si="7"/>
        <v>4723152.1399999997</v>
      </c>
      <c r="AT12" s="76">
        <f t="shared" si="8"/>
        <v>9.4789882750437666</v>
      </c>
      <c r="AU12" s="54">
        <f t="shared" si="9"/>
        <v>8992177.7699999996</v>
      </c>
      <c r="AV12" s="100">
        <f t="shared" si="10"/>
        <v>5.339401995563222E-2</v>
      </c>
    </row>
    <row r="13" spans="2:48" x14ac:dyDescent="0.25">
      <c r="B13" s="19" t="s">
        <v>51</v>
      </c>
      <c r="C13" s="219">
        <v>44.030417051368687</v>
      </c>
      <c r="D13" s="220">
        <v>57.076518254425906</v>
      </c>
      <c r="E13" s="220">
        <v>64.343901682205754</v>
      </c>
      <c r="F13" s="220">
        <v>73.191215889220231</v>
      </c>
      <c r="G13" s="220">
        <v>81.085597892832936</v>
      </c>
      <c r="H13" s="76">
        <f t="shared" si="11"/>
        <v>0.10785969200950807</v>
      </c>
      <c r="I13" s="219">
        <v>54.27</v>
      </c>
      <c r="J13" s="220">
        <v>65.010000000000005</v>
      </c>
      <c r="K13" s="220">
        <v>73.63</v>
      </c>
      <c r="L13" s="220">
        <v>80.91</v>
      </c>
      <c r="M13" s="220">
        <v>89.9</v>
      </c>
      <c r="N13" s="76">
        <f t="shared" si="0"/>
        <v>0.11111111111111116</v>
      </c>
      <c r="P13" s="19" t="s">
        <v>51</v>
      </c>
      <c r="Q13" s="219">
        <v>19.599767421952055</v>
      </c>
      <c r="R13" s="220">
        <v>38.609511754839708</v>
      </c>
      <c r="S13" s="220">
        <v>50.259848423024231</v>
      </c>
      <c r="T13" s="220">
        <v>59.215273964141907</v>
      </c>
      <c r="U13" s="220">
        <v>65.495358189624184</v>
      </c>
      <c r="V13" s="76">
        <f t="shared" si="1"/>
        <v>0.10605514093011226</v>
      </c>
      <c r="W13" s="219">
        <v>33.47</v>
      </c>
      <c r="X13" s="220">
        <v>48.64</v>
      </c>
      <c r="Y13" s="220">
        <v>58.27</v>
      </c>
      <c r="Z13" s="220">
        <v>68.53</v>
      </c>
      <c r="AA13" s="220">
        <v>74.45</v>
      </c>
      <c r="AB13" s="76">
        <f t="shared" si="2"/>
        <v>8.6385524587771823E-2</v>
      </c>
      <c r="AD13" s="19" t="s">
        <v>51</v>
      </c>
      <c r="AE13" s="221">
        <v>19133745.280000001</v>
      </c>
      <c r="AF13" s="54">
        <v>83874492.519999996</v>
      </c>
      <c r="AG13" s="54">
        <v>113707442.28</v>
      </c>
      <c r="AH13" s="54">
        <v>140702341.95000002</v>
      </c>
      <c r="AI13" s="54">
        <v>153750896.55999997</v>
      </c>
      <c r="AJ13" s="76">
        <f t="shared" si="3"/>
        <v>9.2738716564056078E-2</v>
      </c>
      <c r="AK13" s="54">
        <f t="shared" si="4"/>
        <v>13048554.609999955</v>
      </c>
      <c r="AL13" s="100">
        <f t="shared" si="5"/>
        <v>0.11181616911905312</v>
      </c>
      <c r="AM13" s="222">
        <v>7643395.96</v>
      </c>
      <c r="AN13" s="223">
        <v>13682782.65</v>
      </c>
      <c r="AO13" s="223">
        <v>17087761.27</v>
      </c>
      <c r="AP13" s="223">
        <v>20812913.180000003</v>
      </c>
      <c r="AQ13" s="223">
        <v>22422006.719999999</v>
      </c>
      <c r="AR13" s="76">
        <f t="shared" si="6"/>
        <v>7.7312268882485879E-2</v>
      </c>
      <c r="AS13" s="54">
        <f t="shared" si="7"/>
        <v>1609093.5399999954</v>
      </c>
      <c r="AT13" s="76">
        <f t="shared" si="8"/>
        <v>1.9335136943500699</v>
      </c>
      <c r="AU13" s="54">
        <f t="shared" si="9"/>
        <v>14778610.759999998</v>
      </c>
      <c r="AV13" s="100">
        <f t="shared" si="10"/>
        <v>0.12043281715524144</v>
      </c>
    </row>
    <row r="14" spans="2:48" x14ac:dyDescent="0.25">
      <c r="B14" s="19" t="s">
        <v>52</v>
      </c>
      <c r="C14" s="219">
        <v>79.301158521526375</v>
      </c>
      <c r="D14" s="220">
        <v>85.975341818393218</v>
      </c>
      <c r="E14" s="220">
        <v>94.394828433056773</v>
      </c>
      <c r="F14" s="220">
        <v>106.55347393097286</v>
      </c>
      <c r="G14" s="220">
        <v>114.18903512476601</v>
      </c>
      <c r="H14" s="76">
        <f t="shared" si="11"/>
        <v>7.1659429881559822E-2</v>
      </c>
      <c r="I14" s="219">
        <v>78.88</v>
      </c>
      <c r="J14" s="220">
        <v>79.42</v>
      </c>
      <c r="K14" s="220">
        <v>84.54</v>
      </c>
      <c r="L14" s="220">
        <v>95.3</v>
      </c>
      <c r="M14" s="220">
        <v>98.67</v>
      </c>
      <c r="N14" s="76">
        <f t="shared" si="0"/>
        <v>3.5362014690451193E-2</v>
      </c>
      <c r="P14" s="19" t="s">
        <v>52</v>
      </c>
      <c r="Q14" s="219">
        <v>35.227038524077322</v>
      </c>
      <c r="R14" s="220">
        <v>61.943336896333975</v>
      </c>
      <c r="S14" s="220">
        <v>70.046581956766403</v>
      </c>
      <c r="T14" s="220">
        <v>78.804999289677511</v>
      </c>
      <c r="U14" s="220">
        <v>85.372475145397459</v>
      </c>
      <c r="V14" s="76">
        <f t="shared" si="1"/>
        <v>8.3338315017029707E-2</v>
      </c>
      <c r="W14" s="219">
        <v>44.01</v>
      </c>
      <c r="X14" s="220">
        <v>51.14</v>
      </c>
      <c r="Y14" s="220">
        <v>54.98</v>
      </c>
      <c r="Z14" s="220">
        <v>52.09</v>
      </c>
      <c r="AA14" s="220">
        <v>55.95</v>
      </c>
      <c r="AB14" s="76">
        <f t="shared" si="2"/>
        <v>7.4102514878095604E-2</v>
      </c>
      <c r="AD14" s="19" t="s">
        <v>52</v>
      </c>
      <c r="AE14" s="221">
        <v>2114985.92</v>
      </c>
      <c r="AF14" s="54">
        <v>4974362.24</v>
      </c>
      <c r="AG14" s="54">
        <v>5726977.3300000001</v>
      </c>
      <c r="AH14" s="54">
        <v>6614600.9800000004</v>
      </c>
      <c r="AI14" s="54">
        <v>7136559.6099999994</v>
      </c>
      <c r="AJ14" s="76">
        <f t="shared" si="3"/>
        <v>7.8910070551224454E-2</v>
      </c>
      <c r="AK14" s="54">
        <f t="shared" si="4"/>
        <v>521958.62999999896</v>
      </c>
      <c r="AL14" s="100">
        <f t="shared" si="5"/>
        <v>5.1901014832037599E-3</v>
      </c>
      <c r="AM14" s="222">
        <v>431078.06000000006</v>
      </c>
      <c r="AN14" s="223">
        <v>537391.92000000004</v>
      </c>
      <c r="AO14" s="223">
        <v>543731.87</v>
      </c>
      <c r="AP14" s="223">
        <v>555536.89</v>
      </c>
      <c r="AQ14" s="223">
        <v>596673.21</v>
      </c>
      <c r="AR14" s="76">
        <f t="shared" si="6"/>
        <v>7.4047863860129848E-2</v>
      </c>
      <c r="AS14" s="54">
        <f t="shared" si="7"/>
        <v>41136.319999999949</v>
      </c>
      <c r="AT14" s="76">
        <f t="shared" si="8"/>
        <v>0.38414191156005462</v>
      </c>
      <c r="AU14" s="54">
        <f t="shared" si="9"/>
        <v>165595.14999999991</v>
      </c>
      <c r="AV14" s="100">
        <f t="shared" si="10"/>
        <v>3.204844084595876E-3</v>
      </c>
    </row>
    <row r="15" spans="2:48" x14ac:dyDescent="0.25">
      <c r="B15" s="19" t="s">
        <v>53</v>
      </c>
      <c r="C15" s="219">
        <v>129.7009515327868</v>
      </c>
      <c r="D15" s="220">
        <v>120.42144123126558</v>
      </c>
      <c r="E15" s="220">
        <v>143.34713873791705</v>
      </c>
      <c r="F15" s="220">
        <v>162.68820632090561</v>
      </c>
      <c r="G15" s="220">
        <v>190.1966956236553</v>
      </c>
      <c r="H15" s="76">
        <f t="shared" si="11"/>
        <v>0.16908717555400843</v>
      </c>
      <c r="I15" s="219">
        <v>135.93</v>
      </c>
      <c r="J15" s="220">
        <v>132.41</v>
      </c>
      <c r="K15" s="220">
        <v>156.97999999999999</v>
      </c>
      <c r="L15" s="220">
        <v>166.04</v>
      </c>
      <c r="M15" s="220">
        <v>197.41</v>
      </c>
      <c r="N15" s="76">
        <f t="shared" si="0"/>
        <v>0.18893037822211523</v>
      </c>
      <c r="P15" s="19" t="s">
        <v>53</v>
      </c>
      <c r="Q15" s="219">
        <v>71.736066580859273</v>
      </c>
      <c r="R15" s="220">
        <v>89.172009659933622</v>
      </c>
      <c r="S15" s="220">
        <v>115.57206133466974</v>
      </c>
      <c r="T15" s="220">
        <v>139.01766777122504</v>
      </c>
      <c r="U15" s="220">
        <v>159.84171342198567</v>
      </c>
      <c r="V15" s="76">
        <f t="shared" si="1"/>
        <v>0.1497942382764601</v>
      </c>
      <c r="W15" s="219">
        <v>101.59</v>
      </c>
      <c r="X15" s="220">
        <v>108.38</v>
      </c>
      <c r="Y15" s="220">
        <v>137.04</v>
      </c>
      <c r="Z15" s="220">
        <v>143.49</v>
      </c>
      <c r="AA15" s="220">
        <v>170.33</v>
      </c>
      <c r="AB15" s="76">
        <f t="shared" si="2"/>
        <v>0.18705136246428333</v>
      </c>
      <c r="AD15" s="19" t="s">
        <v>53</v>
      </c>
      <c r="AE15" s="221">
        <v>13995281.300000001</v>
      </c>
      <c r="AF15" s="54">
        <v>34504689.640000001</v>
      </c>
      <c r="AG15" s="54">
        <v>50130026.820000008</v>
      </c>
      <c r="AH15" s="54">
        <v>60648852.359999999</v>
      </c>
      <c r="AI15" s="54">
        <v>68514328.269999996</v>
      </c>
      <c r="AJ15" s="76">
        <f t="shared" si="3"/>
        <v>0.12968878394123662</v>
      </c>
      <c r="AK15" s="54">
        <f t="shared" si="4"/>
        <v>7865475.9099999964</v>
      </c>
      <c r="AL15" s="100">
        <f t="shared" si="5"/>
        <v>4.9827414918045689E-2</v>
      </c>
      <c r="AM15" s="222">
        <v>3968219.13</v>
      </c>
      <c r="AN15" s="223">
        <v>5997202.2400000002</v>
      </c>
      <c r="AO15" s="223">
        <v>7583290.4500000002</v>
      </c>
      <c r="AP15" s="223">
        <v>7953121.9199999999</v>
      </c>
      <c r="AQ15" s="223">
        <v>8955104.7799999993</v>
      </c>
      <c r="AR15" s="76">
        <f t="shared" si="6"/>
        <v>0.12598610584357783</v>
      </c>
      <c r="AS15" s="54">
        <f t="shared" si="7"/>
        <v>1001982.8599999994</v>
      </c>
      <c r="AT15" s="76">
        <f t="shared" si="8"/>
        <v>1.2567062167254859</v>
      </c>
      <c r="AU15" s="54">
        <f t="shared" si="9"/>
        <v>4986885.6499999994</v>
      </c>
      <c r="AV15" s="100">
        <f t="shared" si="10"/>
        <v>4.8099552820746301E-2</v>
      </c>
    </row>
    <row r="16" spans="2:48" x14ac:dyDescent="0.25">
      <c r="B16" s="19" t="s">
        <v>54</v>
      </c>
      <c r="C16" s="219">
        <v>64.32738906088548</v>
      </c>
      <c r="D16" s="220">
        <v>75.413031864888026</v>
      </c>
      <c r="E16" s="220">
        <v>84.925570738005305</v>
      </c>
      <c r="F16" s="220">
        <v>94.179165418846281</v>
      </c>
      <c r="G16" s="220">
        <v>101.25062461795463</v>
      </c>
      <c r="H16" s="76">
        <f t="shared" si="11"/>
        <v>7.5085175873657484E-2</v>
      </c>
      <c r="I16" s="219">
        <v>68.739999999999995</v>
      </c>
      <c r="J16" s="220">
        <v>74.67</v>
      </c>
      <c r="K16" s="220">
        <v>81.05</v>
      </c>
      <c r="L16" s="220">
        <v>86.31</v>
      </c>
      <c r="M16" s="220">
        <v>90.57</v>
      </c>
      <c r="N16" s="76">
        <f t="shared" si="0"/>
        <v>4.9356969064998202E-2</v>
      </c>
      <c r="P16" s="19" t="s">
        <v>54</v>
      </c>
      <c r="Q16" s="219">
        <v>29.352674122227871</v>
      </c>
      <c r="R16" s="220">
        <v>52.286470934342148</v>
      </c>
      <c r="S16" s="220">
        <v>59.272140632292185</v>
      </c>
      <c r="T16" s="220">
        <v>66.379128271953292</v>
      </c>
      <c r="U16" s="220">
        <v>73.61130157718307</v>
      </c>
      <c r="V16" s="76">
        <f t="shared" si="1"/>
        <v>0.10895252006925715</v>
      </c>
      <c r="W16" s="219">
        <v>39.479999999999997</v>
      </c>
      <c r="X16" s="220">
        <v>43.06</v>
      </c>
      <c r="Y16" s="220">
        <v>52.08</v>
      </c>
      <c r="Z16" s="220">
        <v>48.28</v>
      </c>
      <c r="AA16" s="220">
        <v>60.5</v>
      </c>
      <c r="AB16" s="76">
        <f t="shared" si="2"/>
        <v>0.25310687655343833</v>
      </c>
      <c r="AD16" s="19" t="s">
        <v>54</v>
      </c>
      <c r="AE16" s="221">
        <v>8192789.7700000005</v>
      </c>
      <c r="AF16" s="54">
        <v>17576637.32</v>
      </c>
      <c r="AG16" s="54">
        <v>21415033.379999995</v>
      </c>
      <c r="AH16" s="54">
        <v>23661745.129999999</v>
      </c>
      <c r="AI16" s="54">
        <v>25011680.260000005</v>
      </c>
      <c r="AJ16" s="76">
        <f t="shared" si="3"/>
        <v>5.7051376497520678E-2</v>
      </c>
      <c r="AK16" s="54">
        <f t="shared" si="4"/>
        <v>1349935.1300000064</v>
      </c>
      <c r="AL16" s="100">
        <f t="shared" si="5"/>
        <v>1.8189879424946643E-2</v>
      </c>
      <c r="AM16" s="222">
        <v>1451658.94</v>
      </c>
      <c r="AN16" s="223">
        <v>1879355.71</v>
      </c>
      <c r="AO16" s="223">
        <v>2279634.65</v>
      </c>
      <c r="AP16" s="223">
        <v>2092574.4700000002</v>
      </c>
      <c r="AQ16" s="223">
        <v>2501854.11</v>
      </c>
      <c r="AR16" s="76">
        <f t="shared" si="6"/>
        <v>0.19558665455762703</v>
      </c>
      <c r="AS16" s="54">
        <f t="shared" si="7"/>
        <v>409279.63999999966</v>
      </c>
      <c r="AT16" s="76">
        <f t="shared" si="8"/>
        <v>0.72344484028734746</v>
      </c>
      <c r="AU16" s="54">
        <f t="shared" si="9"/>
        <v>1050195.17</v>
      </c>
      <c r="AV16" s="100">
        <f t="shared" si="10"/>
        <v>1.3437929189003441E-2</v>
      </c>
    </row>
    <row r="17" spans="2:48" x14ac:dyDescent="0.25">
      <c r="B17" s="19" t="s">
        <v>55</v>
      </c>
      <c r="C17" s="219">
        <v>90.201237109804381</v>
      </c>
      <c r="D17" s="220">
        <v>115.27242808419555</v>
      </c>
      <c r="E17" s="220">
        <v>128.77591964319672</v>
      </c>
      <c r="F17" s="220">
        <v>142.32967242878595</v>
      </c>
      <c r="G17" s="220">
        <v>117.19953835226218</v>
      </c>
      <c r="H17" s="76">
        <f t="shared" si="11"/>
        <v>-0.17656286034872681</v>
      </c>
      <c r="I17" s="219">
        <v>100.03</v>
      </c>
      <c r="J17" s="220">
        <v>137.72</v>
      </c>
      <c r="K17" s="220">
        <v>146.53</v>
      </c>
      <c r="L17" s="220">
        <v>158.72999999999999</v>
      </c>
      <c r="M17" s="220">
        <v>130.43</v>
      </c>
      <c r="N17" s="76">
        <f t="shared" si="0"/>
        <v>-0.17829017829017824</v>
      </c>
      <c r="P17" s="19" t="s">
        <v>55</v>
      </c>
      <c r="Q17" s="219">
        <v>34.722434348412641</v>
      </c>
      <c r="R17" s="220">
        <v>86.068517521212058</v>
      </c>
      <c r="S17" s="220">
        <v>107.31673270801484</v>
      </c>
      <c r="T17" s="220">
        <v>122.28447539009764</v>
      </c>
      <c r="U17" s="220">
        <v>100.1088048526041</v>
      </c>
      <c r="V17" s="76">
        <f t="shared" si="1"/>
        <v>-0.18134493742358804</v>
      </c>
      <c r="W17" s="219">
        <v>61.03</v>
      </c>
      <c r="X17" s="220">
        <v>115.74</v>
      </c>
      <c r="Y17" s="220">
        <v>128.71</v>
      </c>
      <c r="Z17" s="220">
        <v>140.74</v>
      </c>
      <c r="AA17" s="220">
        <v>114.55</v>
      </c>
      <c r="AB17" s="76">
        <f t="shared" si="2"/>
        <v>-0.18608782151485015</v>
      </c>
      <c r="AD17" s="19" t="s">
        <v>55</v>
      </c>
      <c r="AE17" s="221">
        <v>11072042.780000001</v>
      </c>
      <c r="AF17" s="54">
        <v>56910984.090000004</v>
      </c>
      <c r="AG17" s="54">
        <v>69851556.950000003</v>
      </c>
      <c r="AH17" s="54">
        <v>81216232.75</v>
      </c>
      <c r="AI17" s="54">
        <v>66678959.129999995</v>
      </c>
      <c r="AJ17" s="76">
        <f t="shared" si="3"/>
        <v>-0.17899468034609134</v>
      </c>
      <c r="AK17" s="54">
        <f t="shared" si="4"/>
        <v>-14537273.620000005</v>
      </c>
      <c r="AL17" s="100">
        <f t="shared" si="5"/>
        <v>4.8492632807854583E-2</v>
      </c>
      <c r="AM17" s="222">
        <v>3716039.46</v>
      </c>
      <c r="AN17" s="223">
        <v>9766291.2300000004</v>
      </c>
      <c r="AO17" s="223">
        <v>10861089.319999998</v>
      </c>
      <c r="AP17" s="223">
        <v>11875846.74</v>
      </c>
      <c r="AQ17" s="223">
        <v>9733594.3200000003</v>
      </c>
      <c r="AR17" s="76">
        <f t="shared" si="6"/>
        <v>-0.18038734137453172</v>
      </c>
      <c r="AS17" s="54">
        <f t="shared" si="7"/>
        <v>-2142252.42</v>
      </c>
      <c r="AT17" s="76">
        <f t="shared" si="8"/>
        <v>1.6193463295462425</v>
      </c>
      <c r="AU17" s="54">
        <f t="shared" si="9"/>
        <v>6017554.8600000003</v>
      </c>
      <c r="AV17" s="100">
        <f t="shared" si="10"/>
        <v>5.2280966625446484E-2</v>
      </c>
    </row>
    <row r="18" spans="2:48" x14ac:dyDescent="0.25">
      <c r="B18" s="23" t="s">
        <v>56</v>
      </c>
      <c r="C18" s="219">
        <v>75.289454508021706</v>
      </c>
      <c r="D18" s="220">
        <v>61.688600774017914</v>
      </c>
      <c r="E18" s="220">
        <v>67.467318762677237</v>
      </c>
      <c r="F18" s="220">
        <v>71.385524022416874</v>
      </c>
      <c r="G18" s="220">
        <v>72.628790126556297</v>
      </c>
      <c r="H18" s="76">
        <f t="shared" si="11"/>
        <v>1.7416221582249758E-2</v>
      </c>
      <c r="I18" s="219">
        <v>73.599999999999994</v>
      </c>
      <c r="J18" s="220">
        <v>63.68</v>
      </c>
      <c r="K18" s="220">
        <v>66.11</v>
      </c>
      <c r="L18" s="220">
        <v>69.209999999999994</v>
      </c>
      <c r="M18" s="220">
        <v>69.36</v>
      </c>
      <c r="N18" s="76">
        <f t="shared" si="0"/>
        <v>2.1673168617253324E-3</v>
      </c>
      <c r="P18" s="23" t="s">
        <v>56</v>
      </c>
      <c r="Q18" s="219">
        <v>20.932237655117316</v>
      </c>
      <c r="R18" s="220">
        <v>40.372639265276575</v>
      </c>
      <c r="S18" s="220">
        <v>52.05593848523857</v>
      </c>
      <c r="T18" s="220">
        <v>55.16183427473873</v>
      </c>
      <c r="U18" s="220">
        <v>54.845158261358044</v>
      </c>
      <c r="V18" s="76">
        <f t="shared" si="1"/>
        <v>-5.7408535728425969E-3</v>
      </c>
      <c r="W18" s="219">
        <v>36.99</v>
      </c>
      <c r="X18" s="220">
        <v>41.81</v>
      </c>
      <c r="Y18" s="220">
        <v>47.08</v>
      </c>
      <c r="Z18" s="220">
        <v>49.71</v>
      </c>
      <c r="AA18" s="220">
        <v>52.42</v>
      </c>
      <c r="AB18" s="76">
        <f t="shared" si="2"/>
        <v>5.451619392476359E-2</v>
      </c>
      <c r="AD18" s="23" t="s">
        <v>56</v>
      </c>
      <c r="AE18" s="221">
        <v>5654442.8399999999</v>
      </c>
      <c r="AF18" s="54">
        <v>13049910.789999999</v>
      </c>
      <c r="AG18" s="54">
        <v>15428988.439999999</v>
      </c>
      <c r="AH18" s="54">
        <v>17019413.530000001</v>
      </c>
      <c r="AI18" s="54">
        <v>16932894.870000001</v>
      </c>
      <c r="AJ18" s="76">
        <f t="shared" si="3"/>
        <v>-5.083527693095502E-3</v>
      </c>
      <c r="AK18" s="54">
        <f t="shared" si="4"/>
        <v>-86518.660000000149</v>
      </c>
      <c r="AL18" s="100">
        <f t="shared" si="5"/>
        <v>1.2314539159257488E-2</v>
      </c>
      <c r="AM18" s="222">
        <v>1342905.3399999999</v>
      </c>
      <c r="AN18" s="223">
        <v>1564568.6</v>
      </c>
      <c r="AO18" s="223">
        <v>1765962.6900000002</v>
      </c>
      <c r="AP18" s="223">
        <v>1938413.99</v>
      </c>
      <c r="AQ18" s="223">
        <v>2044229.54</v>
      </c>
      <c r="AR18" s="76">
        <f t="shared" si="6"/>
        <v>5.4588725909886726E-2</v>
      </c>
      <c r="AS18" s="54">
        <f t="shared" si="7"/>
        <v>105815.55000000005</v>
      </c>
      <c r="AT18" s="76">
        <f t="shared" si="8"/>
        <v>0.52224395801419643</v>
      </c>
      <c r="AU18" s="54">
        <f t="shared" si="9"/>
        <v>701324.20000000019</v>
      </c>
      <c r="AV18" s="100">
        <f t="shared" si="10"/>
        <v>1.0979941514091355E-2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172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173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174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175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176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9895.306491549145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177</v>
      </c>
      <c r="C27" s="283"/>
      <c r="D27" s="283"/>
      <c r="E27" s="283"/>
      <c r="F27" s="283"/>
      <c r="G27" s="283"/>
      <c r="H27" s="283"/>
      <c r="I27" s="146"/>
      <c r="P27" s="283" t="s">
        <v>178</v>
      </c>
      <c r="Q27" s="283"/>
      <c r="R27" s="283"/>
      <c r="S27" s="283"/>
      <c r="T27" s="283"/>
      <c r="U27" s="283"/>
      <c r="V27" s="283"/>
      <c r="W27" s="283"/>
      <c r="AE27" s="283" t="s">
        <v>179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46</v>
      </c>
      <c r="Q30" s="212">
        <v>48.13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46</v>
      </c>
      <c r="AF30" s="217">
        <v>476771371.47999996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47</v>
      </c>
      <c r="Q31" s="219">
        <v>61.17</v>
      </c>
      <c r="R31" s="220">
        <v>72.88000000000001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47</v>
      </c>
      <c r="AF31" s="222">
        <v>217815325.03999999</v>
      </c>
      <c r="AG31" s="223">
        <v>333738906.92999995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4">
        <f t="shared" ref="AL31:AL40" si="17">AJ31-AI31</f>
        <v>93822261.339999914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48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48</v>
      </c>
      <c r="AF32" s="222">
        <v>122348722.31</v>
      </c>
      <c r="AG32" s="223">
        <v>137154616.22</v>
      </c>
      <c r="AH32" s="223">
        <v>381071528.47999996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4">
        <f t="shared" si="17"/>
        <v>76749003.269999981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49</v>
      </c>
      <c r="Q33" s="219">
        <v>38.090000000000003</v>
      </c>
      <c r="R33" s="220">
        <v>36.92</v>
      </c>
      <c r="S33" s="220">
        <v>53.92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49</v>
      </c>
      <c r="AF33" s="222">
        <v>2812428.07</v>
      </c>
      <c r="AG33" s="223">
        <v>4381169.17</v>
      </c>
      <c r="AH33" s="223">
        <v>8179727.9700000007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4">
        <f t="shared" si="17"/>
        <v>1618704.4699999988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185.51</v>
      </c>
      <c r="F34" s="219">
        <v>208.16</v>
      </c>
      <c r="G34" s="219">
        <v>202.39</v>
      </c>
      <c r="H34" s="76">
        <f t="shared" si="12"/>
        <v>-2.7719062259800253E-2</v>
      </c>
      <c r="I34" s="220">
        <f t="shared" si="13"/>
        <v>-5.7700000000000102</v>
      </c>
      <c r="P34" s="19" t="s">
        <v>50</v>
      </c>
      <c r="Q34" s="219">
        <v>52.22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50</v>
      </c>
      <c r="AF34" s="222">
        <v>19577887.920000002</v>
      </c>
      <c r="AG34" s="223">
        <v>22694182.549999997</v>
      </c>
      <c r="AH34" s="223">
        <v>56687870.049999997</v>
      </c>
      <c r="AI34" s="223">
        <v>62672686.410000004</v>
      </c>
      <c r="AJ34" s="223">
        <v>65406733.899999999</v>
      </c>
      <c r="AK34" s="76">
        <f t="shared" si="16"/>
        <v>4.3624226861986859E-2</v>
      </c>
      <c r="AL34" s="54">
        <f t="shared" si="17"/>
        <v>2734047.4899999946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51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51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4">
        <f t="shared" si="17"/>
        <v>39915798.200000018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4">
        <f t="shared" si="17"/>
        <v>3042012.0500000007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55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55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118898417.72000001</v>
      </c>
      <c r="AK39" s="76">
        <f t="shared" si="16"/>
        <v>0.11100296735704518</v>
      </c>
      <c r="AL39" s="54">
        <f t="shared" si="17"/>
        <v>11879425.680000007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56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56</v>
      </c>
      <c r="AF40" s="222">
        <v>7215296.4500000002</v>
      </c>
      <c r="AG40" s="223">
        <v>12828760.219999999</v>
      </c>
      <c r="AH40" s="223">
        <v>20416665.23</v>
      </c>
      <c r="AI40" s="223">
        <v>24141003.859999999</v>
      </c>
      <c r="AJ40" s="223">
        <v>26195575.009999998</v>
      </c>
      <c r="AK40" s="76">
        <f t="shared" si="16"/>
        <v>8.5107113271469359E-2</v>
      </c>
      <c r="AL40" s="54">
        <f t="shared" si="17"/>
        <v>2054571.1499999985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172</v>
      </c>
      <c r="C43" s="281"/>
      <c r="D43" s="281"/>
      <c r="E43" s="281"/>
      <c r="F43" s="281"/>
      <c r="G43" s="281"/>
      <c r="H43" s="281"/>
      <c r="P43" s="281" t="s">
        <v>173</v>
      </c>
      <c r="Q43" s="281"/>
      <c r="R43" s="281"/>
      <c r="S43" s="281"/>
      <c r="T43" s="281"/>
      <c r="U43" s="281"/>
      <c r="V43" s="281"/>
      <c r="W43" s="281"/>
      <c r="AE43" s="319" t="s">
        <v>174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175</v>
      </c>
      <c r="C44" s="281"/>
      <c r="D44" s="281"/>
      <c r="E44" s="281"/>
      <c r="F44" s="281"/>
      <c r="G44" s="281"/>
      <c r="H44" s="281"/>
      <c r="P44" s="320" t="s">
        <v>176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B9615-2530-4E91-8858-4FE826812124}">
  <sheetPr>
    <tabColor theme="2" tint="-9.9978637043366805E-2"/>
  </sheetPr>
  <dimension ref="B1:Q5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232</v>
      </c>
      <c r="L5" s="92" t="s">
        <v>233</v>
      </c>
      <c r="M5" s="92" t="s">
        <v>234</v>
      </c>
      <c r="N5" s="92" t="s">
        <v>235</v>
      </c>
      <c r="O5" s="92" t="s">
        <v>236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87.94</v>
      </c>
      <c r="D6" s="228">
        <v>95.01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93.95</v>
      </c>
      <c r="L6" s="229">
        <v>110.19</v>
      </c>
      <c r="M6" s="229">
        <v>119.89</v>
      </c>
      <c r="N6" s="229">
        <v>129.44999999999999</v>
      </c>
      <c r="O6" s="229">
        <v>137.16</v>
      </c>
      <c r="P6" s="95">
        <f t="shared" ref="P6:P51" si="2">IFERROR(O6/N6-1,"-")</f>
        <v>5.9559675550405533E-2</v>
      </c>
      <c r="Q6" s="228">
        <f t="shared" ref="Q6:Q51" si="3">IFERROR(O6-N6,"-")</f>
        <v>7.710000000000008</v>
      </c>
    </row>
    <row r="7" spans="2:17" x14ac:dyDescent="0.25">
      <c r="B7" s="96" t="s">
        <v>63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99.12</v>
      </c>
      <c r="L7" s="231">
        <v>118.15</v>
      </c>
      <c r="M7" s="231">
        <v>129.24</v>
      </c>
      <c r="N7" s="231">
        <v>139.91</v>
      </c>
      <c r="O7" s="231">
        <v>146.91</v>
      </c>
      <c r="P7" s="98">
        <f t="shared" si="2"/>
        <v>5.0032163533700214E-2</v>
      </c>
      <c r="Q7" s="230">
        <f t="shared" si="3"/>
        <v>7</v>
      </c>
    </row>
    <row r="8" spans="2:17" x14ac:dyDescent="0.25">
      <c r="B8" s="99" t="s">
        <v>64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107.11</v>
      </c>
      <c r="L8" s="233">
        <v>127.7</v>
      </c>
      <c r="M8" s="233">
        <v>139.02000000000001</v>
      </c>
      <c r="N8" s="233">
        <v>149.94</v>
      </c>
      <c r="O8" s="233">
        <v>158.28</v>
      </c>
      <c r="P8" s="100">
        <f t="shared" si="2"/>
        <v>5.5622248899559912E-2</v>
      </c>
      <c r="Q8" s="232">
        <f t="shared" si="3"/>
        <v>8.3400000000000034</v>
      </c>
    </row>
    <row r="9" spans="2:17" x14ac:dyDescent="0.25">
      <c r="B9" s="99" t="s">
        <v>65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56.54</v>
      </c>
      <c r="L9" s="233">
        <v>68.3</v>
      </c>
      <c r="M9" s="233">
        <v>74.459999999999994</v>
      </c>
      <c r="N9" s="233">
        <v>83.29</v>
      </c>
      <c r="O9" s="233">
        <v>85.05</v>
      </c>
      <c r="P9" s="100">
        <f t="shared" si="2"/>
        <v>2.1130988113819082E-2</v>
      </c>
      <c r="Q9" s="232">
        <f t="shared" si="3"/>
        <v>1.7599999999999909</v>
      </c>
    </row>
    <row r="10" spans="2:17" x14ac:dyDescent="0.25">
      <c r="B10" s="96" t="s">
        <v>66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72.7</v>
      </c>
      <c r="L10" s="231">
        <v>79.63</v>
      </c>
      <c r="M10" s="231">
        <v>84.69</v>
      </c>
      <c r="N10" s="231">
        <v>91.47</v>
      </c>
      <c r="O10" s="231">
        <v>103.43</v>
      </c>
      <c r="P10" s="98">
        <f t="shared" si="2"/>
        <v>0.1307532524324917</v>
      </c>
      <c r="Q10" s="230">
        <f t="shared" si="3"/>
        <v>11.960000000000008</v>
      </c>
    </row>
    <row r="11" spans="2:17" x14ac:dyDescent="0.25">
      <c r="B11" s="93" t="s">
        <v>47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116.97</v>
      </c>
      <c r="L11" s="235">
        <v>137.88999999999999</v>
      </c>
      <c r="M11" s="235">
        <v>141.62</v>
      </c>
      <c r="N11" s="235">
        <v>154.12</v>
      </c>
      <c r="O11" s="235">
        <v>159.91999999999999</v>
      </c>
      <c r="P11" s="102">
        <f t="shared" si="2"/>
        <v>3.7633013236439083E-2</v>
      </c>
      <c r="Q11" s="234">
        <f t="shared" si="3"/>
        <v>5.7999999999999829</v>
      </c>
    </row>
    <row r="12" spans="2:17" x14ac:dyDescent="0.25">
      <c r="B12" s="96" t="s">
        <v>63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122.16</v>
      </c>
      <c r="L12" s="231">
        <v>147.56</v>
      </c>
      <c r="M12" s="231">
        <v>153.29</v>
      </c>
      <c r="N12" s="231">
        <v>169.46</v>
      </c>
      <c r="O12" s="231">
        <v>174.61</v>
      </c>
      <c r="P12" s="98">
        <f t="shared" si="2"/>
        <v>3.0390652661395068E-2</v>
      </c>
      <c r="Q12" s="230">
        <f t="shared" si="3"/>
        <v>5.1500000000000057</v>
      </c>
    </row>
    <row r="13" spans="2:17" x14ac:dyDescent="0.25">
      <c r="B13" s="99" t="s">
        <v>64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129.4</v>
      </c>
      <c r="L13" s="233">
        <v>158.71</v>
      </c>
      <c r="M13" s="233">
        <v>164.7</v>
      </c>
      <c r="N13" s="233">
        <v>180.78</v>
      </c>
      <c r="O13" s="233">
        <v>186.56</v>
      </c>
      <c r="P13" s="100">
        <f t="shared" si="2"/>
        <v>3.1972563336652327E-2</v>
      </c>
      <c r="Q13" s="232">
        <f t="shared" si="3"/>
        <v>5.7800000000000011</v>
      </c>
    </row>
    <row r="14" spans="2:17" x14ac:dyDescent="0.25">
      <c r="B14" s="99" t="s">
        <v>65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50.79</v>
      </c>
      <c r="L14" s="233">
        <v>63.49</v>
      </c>
      <c r="M14" s="233">
        <v>57.32</v>
      </c>
      <c r="N14" s="233">
        <v>58.23</v>
      </c>
      <c r="O14" s="233">
        <v>70.02</v>
      </c>
      <c r="P14" s="100">
        <f t="shared" si="2"/>
        <v>0.20247295208655336</v>
      </c>
      <c r="Q14" s="232">
        <f t="shared" si="3"/>
        <v>11.79</v>
      </c>
    </row>
    <row r="15" spans="2:17" x14ac:dyDescent="0.25">
      <c r="B15" s="96" t="s">
        <v>66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82.93</v>
      </c>
      <c r="L15" s="231">
        <v>84.79</v>
      </c>
      <c r="M15" s="231">
        <v>86.44</v>
      </c>
      <c r="N15" s="231">
        <v>84.95</v>
      </c>
      <c r="O15" s="231">
        <v>100.45</v>
      </c>
      <c r="P15" s="98">
        <f t="shared" si="2"/>
        <v>0.18246027074749849</v>
      </c>
      <c r="Q15" s="230">
        <f t="shared" si="3"/>
        <v>15.5</v>
      </c>
    </row>
    <row r="16" spans="2:17" x14ac:dyDescent="0.25">
      <c r="B16" s="93" t="s">
        <v>50</v>
      </c>
      <c r="C16" s="234">
        <v>145.08000000000001</v>
      </c>
      <c r="D16" s="234">
        <v>134.75</v>
      </c>
      <c r="E16" s="234">
        <v>154.08000000000001</v>
      </c>
      <c r="F16" s="234">
        <v>185.51</v>
      </c>
      <c r="G16" s="234">
        <v>208.16</v>
      </c>
      <c r="H16" s="234">
        <v>202.39</v>
      </c>
      <c r="I16" s="102">
        <f t="shared" si="0"/>
        <v>-2.7719062259800253E-2</v>
      </c>
      <c r="J16" s="234">
        <f t="shared" si="1"/>
        <v>-5.7700000000000102</v>
      </c>
      <c r="K16" s="235">
        <v>98.08</v>
      </c>
      <c r="L16" s="235">
        <v>148.46</v>
      </c>
      <c r="M16" s="235">
        <v>260.63</v>
      </c>
      <c r="N16" s="235">
        <v>181.59</v>
      </c>
      <c r="O16" s="235">
        <v>250.09</v>
      </c>
      <c r="P16" s="102">
        <f t="shared" si="2"/>
        <v>0.37722341538630988</v>
      </c>
      <c r="Q16" s="234">
        <f t="shared" si="3"/>
        <v>68.5</v>
      </c>
    </row>
    <row r="17" spans="2:17" x14ac:dyDescent="0.25">
      <c r="B17" s="96" t="s">
        <v>63</v>
      </c>
      <c r="C17" s="230">
        <v>146.07</v>
      </c>
      <c r="D17" s="230">
        <v>134.66999999999999</v>
      </c>
      <c r="E17" s="230">
        <v>151.52000000000001</v>
      </c>
      <c r="F17" s="230">
        <v>180.18</v>
      </c>
      <c r="G17" s="230">
        <v>200.83</v>
      </c>
      <c r="H17" s="230">
        <v>207.41</v>
      </c>
      <c r="I17" s="98">
        <f t="shared" si="0"/>
        <v>3.2764029278494089E-2</v>
      </c>
      <c r="J17" s="230">
        <f t="shared" si="1"/>
        <v>6.5799999999999841</v>
      </c>
      <c r="K17" s="231">
        <v>75.66</v>
      </c>
      <c r="L17" s="231">
        <v>138.68</v>
      </c>
      <c r="M17" s="231">
        <v>256.45999999999998</v>
      </c>
      <c r="N17" s="231">
        <v>189.21</v>
      </c>
      <c r="O17" s="231">
        <v>263.27</v>
      </c>
      <c r="P17" s="98">
        <f t="shared" si="2"/>
        <v>0.39141694413614481</v>
      </c>
      <c r="Q17" s="230">
        <f t="shared" si="3"/>
        <v>74.059999999999974</v>
      </c>
    </row>
    <row r="18" spans="2:17" x14ac:dyDescent="0.25">
      <c r="B18" s="99" t="s">
        <v>64</v>
      </c>
      <c r="C18" s="232">
        <v>159.44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75.66</v>
      </c>
      <c r="L18" s="233">
        <v>0</v>
      </c>
      <c r="M18" s="233">
        <v>256.45999999999998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38.79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237</v>
      </c>
      <c r="L20" s="231" t="s">
        <v>237</v>
      </c>
      <c r="M20" s="231" t="s">
        <v>237</v>
      </c>
      <c r="N20" s="231" t="s">
        <v>237</v>
      </c>
      <c r="O20" s="231" t="s">
        <v>237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49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73.180000000000007</v>
      </c>
      <c r="L21" s="235">
        <v>83.27</v>
      </c>
      <c r="M21" s="235">
        <v>71.260000000000005</v>
      </c>
      <c r="N21" s="235">
        <v>93.58</v>
      </c>
      <c r="O21" s="235">
        <v>92.89</v>
      </c>
      <c r="P21" s="102">
        <f t="shared" si="2"/>
        <v>-7.3733703782858928E-3</v>
      </c>
      <c r="Q21" s="234">
        <f t="shared" si="3"/>
        <v>-0.68999999999999773</v>
      </c>
    </row>
    <row r="22" spans="2:17" x14ac:dyDescent="0.25">
      <c r="B22" s="96" t="s">
        <v>63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73.180000000000007</v>
      </c>
      <c r="L22" s="231">
        <v>83.27</v>
      </c>
      <c r="M22" s="231">
        <v>71.28</v>
      </c>
      <c r="N22" s="231">
        <v>93.81</v>
      </c>
      <c r="O22" s="231">
        <v>92.93</v>
      </c>
      <c r="P22" s="98">
        <f t="shared" si="2"/>
        <v>-9.3806630423195481E-3</v>
      </c>
      <c r="Q22" s="230">
        <f t="shared" si="3"/>
        <v>-0.87999999999999545</v>
      </c>
    </row>
    <row r="23" spans="2:17" x14ac:dyDescent="0.25">
      <c r="B23" s="96" t="s">
        <v>66</v>
      </c>
      <c r="C23" s="230">
        <v>81.73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145.08000000000001</v>
      </c>
      <c r="D24" s="234">
        <v>134.75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98.08</v>
      </c>
      <c r="L24" s="235">
        <v>148.46</v>
      </c>
      <c r="M24" s="235">
        <v>260.63</v>
      </c>
      <c r="N24" s="235">
        <v>181.59</v>
      </c>
      <c r="O24" s="235">
        <v>250.09</v>
      </c>
      <c r="P24" s="102">
        <f t="shared" si="2"/>
        <v>0.37722341538630988</v>
      </c>
      <c r="Q24" s="234">
        <f t="shared" si="3"/>
        <v>68.5</v>
      </c>
    </row>
    <row r="25" spans="2:17" x14ac:dyDescent="0.25">
      <c r="B25" s="96" t="s">
        <v>63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75.66</v>
      </c>
      <c r="L25" s="231">
        <v>138.68</v>
      </c>
      <c r="M25" s="231">
        <v>256.45999999999998</v>
      </c>
      <c r="N25" s="231">
        <v>189.21</v>
      </c>
      <c r="O25" s="231">
        <v>263.27</v>
      </c>
      <c r="P25" s="98">
        <f t="shared" si="2"/>
        <v>0.39141694413614481</v>
      </c>
      <c r="Q25" s="230">
        <f t="shared" si="3"/>
        <v>74.059999999999974</v>
      </c>
    </row>
    <row r="26" spans="2:17" x14ac:dyDescent="0.25">
      <c r="B26" s="99" t="s">
        <v>64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75.66</v>
      </c>
      <c r="L26" s="233">
        <v>0</v>
      </c>
      <c r="M26" s="233">
        <v>256.45999999999998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54.27</v>
      </c>
      <c r="L28" s="235">
        <v>65.010000000000005</v>
      </c>
      <c r="M28" s="235">
        <v>73.63</v>
      </c>
      <c r="N28" s="235">
        <v>80.91</v>
      </c>
      <c r="O28" s="235">
        <v>89.9</v>
      </c>
      <c r="P28" s="102">
        <f t="shared" si="2"/>
        <v>0.11111111111111116</v>
      </c>
      <c r="Q28" s="234">
        <f t="shared" si="3"/>
        <v>8.9900000000000091</v>
      </c>
    </row>
    <row r="29" spans="2:17" x14ac:dyDescent="0.25">
      <c r="B29" s="96" t="s">
        <v>63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55.58</v>
      </c>
      <c r="L29" s="231">
        <v>68.739999999999995</v>
      </c>
      <c r="M29" s="231">
        <v>77.790000000000006</v>
      </c>
      <c r="N29" s="231">
        <v>85.31</v>
      </c>
      <c r="O29" s="231">
        <v>96.43</v>
      </c>
      <c r="P29" s="98">
        <f t="shared" si="2"/>
        <v>0.13034814207009737</v>
      </c>
      <c r="Q29" s="230">
        <f t="shared" si="3"/>
        <v>11.120000000000005</v>
      </c>
    </row>
    <row r="30" spans="2:17" x14ac:dyDescent="0.25">
      <c r="B30" s="99" t="s">
        <v>64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58.18</v>
      </c>
      <c r="L30" s="233">
        <v>70.95</v>
      </c>
      <c r="M30" s="233">
        <v>80.98</v>
      </c>
      <c r="N30" s="233">
        <v>88.78</v>
      </c>
      <c r="O30" s="233">
        <v>102.08</v>
      </c>
      <c r="P30" s="100">
        <f t="shared" si="2"/>
        <v>0.1498085154314035</v>
      </c>
      <c r="Q30" s="232">
        <f t="shared" si="3"/>
        <v>13.299999999999997</v>
      </c>
    </row>
    <row r="31" spans="2:17" x14ac:dyDescent="0.25">
      <c r="B31" s="99" t="s">
        <v>65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41.84</v>
      </c>
      <c r="L31" s="233">
        <v>50.56</v>
      </c>
      <c r="M31" s="233">
        <v>53.01</v>
      </c>
      <c r="N31" s="233">
        <v>60.38</v>
      </c>
      <c r="O31" s="233">
        <v>59.41</v>
      </c>
      <c r="P31" s="100">
        <f t="shared" si="2"/>
        <v>-1.6064922159655604E-2</v>
      </c>
      <c r="Q31" s="232">
        <f t="shared" si="3"/>
        <v>-0.97000000000000597</v>
      </c>
    </row>
    <row r="32" spans="2:17" x14ac:dyDescent="0.25">
      <c r="B32" s="96" t="s">
        <v>66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48.49</v>
      </c>
      <c r="L32" s="231">
        <v>49.07</v>
      </c>
      <c r="M32" s="231">
        <v>52.93</v>
      </c>
      <c r="N32" s="231">
        <v>60.67</v>
      </c>
      <c r="O32" s="231">
        <v>61.66</v>
      </c>
      <c r="P32" s="98">
        <f t="shared" si="2"/>
        <v>1.6317784737102325E-2</v>
      </c>
      <c r="Q32" s="230">
        <f t="shared" si="3"/>
        <v>0.98999999999999488</v>
      </c>
    </row>
    <row r="33" spans="2:17" x14ac:dyDescent="0.25">
      <c r="B33" s="93" t="s">
        <v>52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78.88</v>
      </c>
      <c r="L33" s="235">
        <v>79.42</v>
      </c>
      <c r="M33" s="235">
        <v>84.54</v>
      </c>
      <c r="N33" s="235">
        <v>95.3</v>
      </c>
      <c r="O33" s="235">
        <v>98.67</v>
      </c>
      <c r="P33" s="102">
        <f t="shared" si="2"/>
        <v>3.5362014690451193E-2</v>
      </c>
      <c r="Q33" s="234">
        <f t="shared" si="3"/>
        <v>3.3700000000000045</v>
      </c>
    </row>
    <row r="34" spans="2:17" x14ac:dyDescent="0.25">
      <c r="B34" s="96" t="s">
        <v>63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78.88</v>
      </c>
      <c r="L34" s="231">
        <v>79.42</v>
      </c>
      <c r="M34" s="231">
        <v>84.54</v>
      </c>
      <c r="N34" s="231">
        <v>95.3</v>
      </c>
      <c r="O34" s="231">
        <v>98.67</v>
      </c>
      <c r="P34" s="98">
        <f t="shared" si="2"/>
        <v>3.5362014690451193E-2</v>
      </c>
      <c r="Q34" s="230">
        <f t="shared" si="3"/>
        <v>3.3700000000000045</v>
      </c>
    </row>
    <row r="35" spans="2:17" x14ac:dyDescent="0.25">
      <c r="B35" s="93" t="s">
        <v>53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135.93</v>
      </c>
      <c r="L35" s="235">
        <v>132.41</v>
      </c>
      <c r="M35" s="235">
        <v>156.97999999999999</v>
      </c>
      <c r="N35" s="235">
        <v>166.04</v>
      </c>
      <c r="O35" s="235">
        <v>197.41</v>
      </c>
      <c r="P35" s="102">
        <f t="shared" si="2"/>
        <v>0.18893037822211523</v>
      </c>
      <c r="Q35" s="234">
        <f t="shared" si="3"/>
        <v>31.370000000000005</v>
      </c>
    </row>
    <row r="36" spans="2:17" x14ac:dyDescent="0.25">
      <c r="B36" s="96" t="s">
        <v>63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147.53</v>
      </c>
      <c r="L36" s="231">
        <v>138.25</v>
      </c>
      <c r="M36" s="231">
        <v>165.98</v>
      </c>
      <c r="N36" s="231">
        <v>178.28</v>
      </c>
      <c r="O36" s="231">
        <v>211.18</v>
      </c>
      <c r="P36" s="98">
        <f t="shared" si="2"/>
        <v>0.18454117119138447</v>
      </c>
      <c r="Q36" s="230">
        <f t="shared" si="3"/>
        <v>32.900000000000006</v>
      </c>
    </row>
    <row r="37" spans="2:17" x14ac:dyDescent="0.25">
      <c r="B37" s="96" t="s">
        <v>66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50.19</v>
      </c>
      <c r="L37" s="231">
        <v>99.44</v>
      </c>
      <c r="M37" s="231">
        <v>105.3</v>
      </c>
      <c r="N37" s="231">
        <v>98.73</v>
      </c>
      <c r="O37" s="231">
        <v>131.96</v>
      </c>
      <c r="P37" s="98">
        <f t="shared" si="2"/>
        <v>0.33657449610047596</v>
      </c>
      <c r="Q37" s="230">
        <f t="shared" si="3"/>
        <v>33.230000000000004</v>
      </c>
    </row>
    <row r="38" spans="2:17" x14ac:dyDescent="0.25">
      <c r="B38" s="93" t="s">
        <v>54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68.739999999999995</v>
      </c>
      <c r="L38" s="235">
        <v>74.67</v>
      </c>
      <c r="M38" s="235">
        <v>81.05</v>
      </c>
      <c r="N38" s="235">
        <v>86.31</v>
      </c>
      <c r="O38" s="235">
        <v>90.57</v>
      </c>
      <c r="P38" s="102">
        <f t="shared" si="2"/>
        <v>4.9356969064998202E-2</v>
      </c>
      <c r="Q38" s="234">
        <f t="shared" si="3"/>
        <v>4.2599999999999909</v>
      </c>
    </row>
    <row r="39" spans="2:17" x14ac:dyDescent="0.25">
      <c r="B39" s="96" t="s">
        <v>63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68.739999999999995</v>
      </c>
      <c r="L39" s="231">
        <v>74.67</v>
      </c>
      <c r="M39" s="231">
        <v>81.05</v>
      </c>
      <c r="N39" s="231">
        <v>86.31</v>
      </c>
      <c r="O39" s="231">
        <v>90.57</v>
      </c>
      <c r="P39" s="98">
        <f t="shared" si="2"/>
        <v>4.9356969064998202E-2</v>
      </c>
      <c r="Q39" s="230">
        <f t="shared" si="3"/>
        <v>4.2599999999999909</v>
      </c>
    </row>
    <row r="40" spans="2:17" x14ac:dyDescent="0.25">
      <c r="B40" s="99" t="s">
        <v>64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75.22</v>
      </c>
      <c r="L40" s="233">
        <v>87.84</v>
      </c>
      <c r="M40" s="233">
        <v>94.99</v>
      </c>
      <c r="N40" s="233">
        <v>99.16</v>
      </c>
      <c r="O40" s="233">
        <v>102.76</v>
      </c>
      <c r="P40" s="100">
        <f t="shared" si="2"/>
        <v>3.6304961678096159E-2</v>
      </c>
      <c r="Q40" s="232">
        <f t="shared" si="3"/>
        <v>3.6000000000000085</v>
      </c>
    </row>
    <row r="41" spans="2:17" x14ac:dyDescent="0.25">
      <c r="B41" s="99" t="s">
        <v>65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56.85</v>
      </c>
      <c r="L41" s="233">
        <v>55.36</v>
      </c>
      <c r="M41" s="233">
        <v>61.68</v>
      </c>
      <c r="N41" s="233">
        <v>61.85</v>
      </c>
      <c r="O41" s="233">
        <v>64.349999999999994</v>
      </c>
      <c r="P41" s="100">
        <f t="shared" si="2"/>
        <v>4.0420371867420979E-2</v>
      </c>
      <c r="Q41" s="232">
        <f t="shared" si="3"/>
        <v>2.4999999999999929</v>
      </c>
    </row>
    <row r="42" spans="2:17" x14ac:dyDescent="0.25">
      <c r="B42" s="93" t="s">
        <v>55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100.03</v>
      </c>
      <c r="L42" s="235">
        <v>137.72</v>
      </c>
      <c r="M42" s="235">
        <v>146.53</v>
      </c>
      <c r="N42" s="235">
        <v>158.72999999999999</v>
      </c>
      <c r="O42" s="235">
        <v>130.43</v>
      </c>
      <c r="P42" s="102">
        <f t="shared" si="2"/>
        <v>-0.17829017829017824</v>
      </c>
      <c r="Q42" s="234">
        <f t="shared" si="3"/>
        <v>-28.299999999999983</v>
      </c>
    </row>
    <row r="43" spans="2:17" x14ac:dyDescent="0.25">
      <c r="B43" s="96" t="s">
        <v>63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103.73</v>
      </c>
      <c r="L43" s="231">
        <v>145.44999999999999</v>
      </c>
      <c r="M43" s="231">
        <v>155.81</v>
      </c>
      <c r="N43" s="231">
        <v>168.83</v>
      </c>
      <c r="O43" s="231">
        <v>134.97</v>
      </c>
      <c r="P43" s="98">
        <f t="shared" si="2"/>
        <v>-0.20055677308535225</v>
      </c>
      <c r="Q43" s="230">
        <f t="shared" si="3"/>
        <v>-33.860000000000014</v>
      </c>
    </row>
    <row r="44" spans="2:17" x14ac:dyDescent="0.25">
      <c r="B44" s="99" t="s">
        <v>64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112.16</v>
      </c>
      <c r="L44" s="233">
        <v>154.55000000000001</v>
      </c>
      <c r="M44" s="233">
        <v>166.67</v>
      </c>
      <c r="N44" s="233">
        <v>180.68</v>
      </c>
      <c r="O44" s="233">
        <v>139.66999999999999</v>
      </c>
      <c r="P44" s="100">
        <f t="shared" si="2"/>
        <v>-0.22697586893956179</v>
      </c>
      <c r="Q44" s="232">
        <f t="shared" si="3"/>
        <v>-41.010000000000019</v>
      </c>
    </row>
    <row r="45" spans="2:17" x14ac:dyDescent="0.25">
      <c r="B45" s="99" t="s">
        <v>65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85.74</v>
      </c>
      <c r="L45" s="233">
        <v>112.24</v>
      </c>
      <c r="M45" s="233">
        <v>113.52</v>
      </c>
      <c r="N45" s="233">
        <v>124.47</v>
      </c>
      <c r="O45" s="233">
        <v>117.89</v>
      </c>
      <c r="P45" s="100">
        <f t="shared" si="2"/>
        <v>-5.2864143970434596E-2</v>
      </c>
      <c r="Q45" s="232">
        <f t="shared" si="3"/>
        <v>-6.5799999999999983</v>
      </c>
    </row>
    <row r="46" spans="2:17" x14ac:dyDescent="0.25">
      <c r="B46" s="96" t="s">
        <v>66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79.25</v>
      </c>
      <c r="L46" s="231">
        <v>85.38</v>
      </c>
      <c r="M46" s="231">
        <v>88.33</v>
      </c>
      <c r="N46" s="231">
        <v>97.81</v>
      </c>
      <c r="O46" s="231">
        <v>105.21</v>
      </c>
      <c r="P46" s="98">
        <f t="shared" si="2"/>
        <v>7.5656885798997875E-2</v>
      </c>
      <c r="Q46" s="230">
        <f t="shared" si="3"/>
        <v>7.3999999999999915</v>
      </c>
    </row>
    <row r="47" spans="2:17" x14ac:dyDescent="0.25">
      <c r="B47" s="93" t="s">
        <v>56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73.599999999999994</v>
      </c>
      <c r="L47" s="235">
        <v>63.68</v>
      </c>
      <c r="M47" s="235">
        <v>66.11</v>
      </c>
      <c r="N47" s="235">
        <v>69.209999999999994</v>
      </c>
      <c r="O47" s="235">
        <v>69.36</v>
      </c>
      <c r="P47" s="102">
        <f t="shared" si="2"/>
        <v>2.1673168617253324E-3</v>
      </c>
      <c r="Q47" s="234">
        <f t="shared" si="3"/>
        <v>0.15000000000000568</v>
      </c>
    </row>
    <row r="48" spans="2:17" x14ac:dyDescent="0.25">
      <c r="B48" s="96" t="s">
        <v>63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74.03</v>
      </c>
      <c r="L48" s="231">
        <v>64.430000000000007</v>
      </c>
      <c r="M48" s="231">
        <v>67.19</v>
      </c>
      <c r="N48" s="231">
        <v>70.260000000000005</v>
      </c>
      <c r="O48" s="231">
        <v>70.55</v>
      </c>
      <c r="P48" s="98">
        <f t="shared" si="2"/>
        <v>4.1275263307714027E-3</v>
      </c>
      <c r="Q48" s="230">
        <f t="shared" si="3"/>
        <v>0.28999999999999204</v>
      </c>
    </row>
    <row r="49" spans="2:17" x14ac:dyDescent="0.25">
      <c r="B49" s="99" t="s">
        <v>64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79.37</v>
      </c>
      <c r="L49" s="233">
        <v>70.930000000000007</v>
      </c>
      <c r="M49" s="233">
        <v>73.83</v>
      </c>
      <c r="N49" s="233">
        <v>72.260000000000005</v>
      </c>
      <c r="O49" s="233">
        <v>72.8</v>
      </c>
      <c r="P49" s="100">
        <f t="shared" si="2"/>
        <v>7.4730141156931218E-3</v>
      </c>
      <c r="Q49" s="232">
        <f t="shared" si="3"/>
        <v>0.53999999999999204</v>
      </c>
    </row>
    <row r="50" spans="2:17" x14ac:dyDescent="0.25">
      <c r="B50" s="99" t="s">
        <v>65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58.23</v>
      </c>
      <c r="L50" s="233">
        <v>44.88</v>
      </c>
      <c r="M50" s="233">
        <v>42.53</v>
      </c>
      <c r="N50" s="233">
        <v>65.03</v>
      </c>
      <c r="O50" s="233">
        <v>64.709999999999994</v>
      </c>
      <c r="P50" s="100">
        <f t="shared" si="2"/>
        <v>-4.9208057819468687E-3</v>
      </c>
      <c r="Q50" s="232">
        <f t="shared" si="3"/>
        <v>-0.32000000000000739</v>
      </c>
    </row>
    <row r="51" spans="2:17" x14ac:dyDescent="0.25">
      <c r="B51" s="96" t="s">
        <v>66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265.31</v>
      </c>
      <c r="L51" s="231">
        <v>191.67</v>
      </c>
      <c r="M51" s="231">
        <v>166.38</v>
      </c>
      <c r="N51" s="231">
        <v>107.01</v>
      </c>
      <c r="O51" s="231">
        <v>103.52</v>
      </c>
      <c r="P51" s="98">
        <f t="shared" si="2"/>
        <v>-3.2613774413606245E-2</v>
      </c>
      <c r="Q51" s="230">
        <f t="shared" si="3"/>
        <v>-3.4900000000000091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8B1C3-1E7D-4FFF-9FCF-3B1742B8D65F}">
  <sheetPr>
    <tabColor theme="2" tint="-9.9978637043366805E-2"/>
  </sheetPr>
  <dimension ref="B1:Q5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232</v>
      </c>
      <c r="L5" s="92" t="s">
        <v>233</v>
      </c>
      <c r="M5" s="92" t="s">
        <v>234</v>
      </c>
      <c r="N5" s="92" t="s">
        <v>235</v>
      </c>
      <c r="O5" s="92" t="s">
        <v>236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70.459999999999994</v>
      </c>
      <c r="D6" s="228">
        <v>48.13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57.12</v>
      </c>
      <c r="L6" s="229">
        <v>88.4</v>
      </c>
      <c r="M6" s="229">
        <v>98.48</v>
      </c>
      <c r="N6" s="229">
        <v>108.09</v>
      </c>
      <c r="O6" s="229">
        <v>114.23</v>
      </c>
      <c r="P6" s="95">
        <f t="shared" ref="P6:P51" si="2">IFERROR(O6/N6-1,"-")</f>
        <v>5.6804514756221725E-2</v>
      </c>
      <c r="Q6" s="228">
        <f t="shared" ref="Q6:Q51" si="3">IFERROR(O6-N6,"-")</f>
        <v>6.1400000000000006</v>
      </c>
    </row>
    <row r="7" spans="2:17" x14ac:dyDescent="0.25">
      <c r="B7" s="96" t="s">
        <v>63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61.61</v>
      </c>
      <c r="L7" s="231">
        <v>96.63</v>
      </c>
      <c r="M7" s="231">
        <v>108.93</v>
      </c>
      <c r="N7" s="231">
        <v>117.9</v>
      </c>
      <c r="O7" s="231">
        <v>123.32</v>
      </c>
      <c r="P7" s="98">
        <f t="shared" si="2"/>
        <v>4.5971162001696264E-2</v>
      </c>
      <c r="Q7" s="230">
        <f t="shared" si="3"/>
        <v>5.4199999999999875</v>
      </c>
    </row>
    <row r="8" spans="2:17" x14ac:dyDescent="0.25">
      <c r="B8" s="99" t="s">
        <v>64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66.97</v>
      </c>
      <c r="L8" s="233">
        <v>106.4</v>
      </c>
      <c r="M8" s="233">
        <v>118.46</v>
      </c>
      <c r="N8" s="233">
        <v>127.93</v>
      </c>
      <c r="O8" s="233">
        <v>133.34</v>
      </c>
      <c r="P8" s="100">
        <f t="shared" si="2"/>
        <v>4.2288751661064605E-2</v>
      </c>
      <c r="Q8" s="232">
        <f t="shared" si="3"/>
        <v>5.4099999999999966</v>
      </c>
    </row>
    <row r="9" spans="2:17" x14ac:dyDescent="0.25">
      <c r="B9" s="99" t="s">
        <v>65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34.090000000000003</v>
      </c>
      <c r="L9" s="233">
        <v>50.96</v>
      </c>
      <c r="M9" s="233">
        <v>59.15</v>
      </c>
      <c r="N9" s="233">
        <v>65.62</v>
      </c>
      <c r="O9" s="233">
        <v>70.03</v>
      </c>
      <c r="P9" s="100">
        <f t="shared" si="2"/>
        <v>6.7205120390124939E-2</v>
      </c>
      <c r="Q9" s="232">
        <f t="shared" si="3"/>
        <v>4.4099999999999966</v>
      </c>
    </row>
    <row r="10" spans="2:17" x14ac:dyDescent="0.25">
      <c r="B10" s="96" t="s">
        <v>66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40.53</v>
      </c>
      <c r="L10" s="231">
        <v>59.53</v>
      </c>
      <c r="M10" s="231">
        <v>63.5</v>
      </c>
      <c r="N10" s="231">
        <v>73.91</v>
      </c>
      <c r="O10" s="231">
        <v>83.84</v>
      </c>
      <c r="P10" s="98">
        <f t="shared" si="2"/>
        <v>0.13435259098904084</v>
      </c>
      <c r="Q10" s="230">
        <f t="shared" si="3"/>
        <v>9.9300000000000068</v>
      </c>
    </row>
    <row r="11" spans="2:17" x14ac:dyDescent="0.25">
      <c r="B11" s="93" t="s">
        <v>47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78.06</v>
      </c>
      <c r="L11" s="235">
        <v>120.98</v>
      </c>
      <c r="M11" s="235">
        <v>123.56</v>
      </c>
      <c r="N11" s="235">
        <v>134.58000000000001</v>
      </c>
      <c r="O11" s="235">
        <v>137.81</v>
      </c>
      <c r="P11" s="102">
        <f t="shared" si="2"/>
        <v>2.4000594441967449E-2</v>
      </c>
      <c r="Q11" s="234">
        <f t="shared" si="3"/>
        <v>3.2299999999999898</v>
      </c>
    </row>
    <row r="12" spans="2:17" x14ac:dyDescent="0.25">
      <c r="B12" s="96" t="s">
        <v>63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82.32</v>
      </c>
      <c r="L12" s="231">
        <v>131.59</v>
      </c>
      <c r="M12" s="231">
        <v>135.46</v>
      </c>
      <c r="N12" s="231">
        <v>149.91</v>
      </c>
      <c r="O12" s="231">
        <v>151.35</v>
      </c>
      <c r="P12" s="98">
        <f t="shared" si="2"/>
        <v>9.6057634580748452E-3</v>
      </c>
      <c r="Q12" s="230">
        <f t="shared" si="3"/>
        <v>1.4399999999999977</v>
      </c>
    </row>
    <row r="13" spans="2:17" x14ac:dyDescent="0.25">
      <c r="B13" s="99" t="s">
        <v>64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87.92</v>
      </c>
      <c r="L13" s="233">
        <v>141.72999999999999</v>
      </c>
      <c r="M13" s="233">
        <v>145.88999999999999</v>
      </c>
      <c r="N13" s="233">
        <v>160.72999999999999</v>
      </c>
      <c r="O13" s="233">
        <v>161.78</v>
      </c>
      <c r="P13" s="100">
        <f t="shared" si="2"/>
        <v>6.5326945809742742E-3</v>
      </c>
      <c r="Q13" s="232">
        <f t="shared" si="3"/>
        <v>1.0500000000000114</v>
      </c>
    </row>
    <row r="14" spans="2:17" x14ac:dyDescent="0.25">
      <c r="B14" s="99" t="s">
        <v>65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31.62</v>
      </c>
      <c r="L14" s="233">
        <v>56.05</v>
      </c>
      <c r="M14" s="233">
        <v>49.64</v>
      </c>
      <c r="N14" s="233">
        <v>49.12</v>
      </c>
      <c r="O14" s="233">
        <v>60.44</v>
      </c>
      <c r="P14" s="100">
        <f t="shared" si="2"/>
        <v>0.23045602605863191</v>
      </c>
      <c r="Q14" s="232">
        <f t="shared" si="3"/>
        <v>11.32</v>
      </c>
    </row>
    <row r="15" spans="2:17" x14ac:dyDescent="0.25">
      <c r="B15" s="96" t="s">
        <v>66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52.03</v>
      </c>
      <c r="L15" s="231">
        <v>68.319999999999993</v>
      </c>
      <c r="M15" s="231">
        <v>71.14</v>
      </c>
      <c r="N15" s="231">
        <v>70.099999999999994</v>
      </c>
      <c r="O15" s="231">
        <v>84.58</v>
      </c>
      <c r="P15" s="98">
        <f t="shared" si="2"/>
        <v>0.206562054208274</v>
      </c>
      <c r="Q15" s="230">
        <f t="shared" si="3"/>
        <v>14.480000000000004</v>
      </c>
    </row>
    <row r="16" spans="2:17" x14ac:dyDescent="0.25">
      <c r="B16" s="93" t="s">
        <v>50</v>
      </c>
      <c r="C16" s="234">
        <v>107</v>
      </c>
      <c r="D16" s="234">
        <v>52.22</v>
      </c>
      <c r="E16" s="234">
        <v>46.13</v>
      </c>
      <c r="F16" s="234">
        <v>94.79</v>
      </c>
      <c r="G16" s="234">
        <v>114.31</v>
      </c>
      <c r="H16" s="234">
        <v>127.83</v>
      </c>
      <c r="I16" s="102">
        <f t="shared" si="0"/>
        <v>0.11827486659084951</v>
      </c>
      <c r="J16" s="234">
        <f t="shared" si="1"/>
        <v>13.519999999999996</v>
      </c>
      <c r="K16" s="235">
        <v>19.96</v>
      </c>
      <c r="L16" s="235">
        <v>75.36</v>
      </c>
      <c r="M16" s="235">
        <v>149.65</v>
      </c>
      <c r="N16" s="235">
        <v>108.8</v>
      </c>
      <c r="O16" s="235">
        <v>189.75</v>
      </c>
      <c r="P16" s="102">
        <f t="shared" si="2"/>
        <v>0.74402573529411775</v>
      </c>
      <c r="Q16" s="234">
        <f t="shared" si="3"/>
        <v>80.95</v>
      </c>
    </row>
    <row r="17" spans="2:17" x14ac:dyDescent="0.25">
      <c r="B17" s="96" t="s">
        <v>63</v>
      </c>
      <c r="C17" s="230">
        <v>107.84</v>
      </c>
      <c r="D17" s="230">
        <v>55.84</v>
      </c>
      <c r="E17" s="230">
        <v>48.11</v>
      </c>
      <c r="F17" s="230">
        <v>95.49</v>
      </c>
      <c r="G17" s="230">
        <v>114.77</v>
      </c>
      <c r="H17" s="230">
        <v>128.08000000000001</v>
      </c>
      <c r="I17" s="98">
        <f t="shared" si="0"/>
        <v>0.11597107257994255</v>
      </c>
      <c r="J17" s="230">
        <f t="shared" si="1"/>
        <v>13.310000000000016</v>
      </c>
      <c r="K17" s="231">
        <v>15.5</v>
      </c>
      <c r="L17" s="231">
        <v>72.22</v>
      </c>
      <c r="M17" s="231">
        <v>151.94</v>
      </c>
      <c r="N17" s="231">
        <v>106.16</v>
      </c>
      <c r="O17" s="231">
        <v>196.25</v>
      </c>
      <c r="P17" s="98">
        <f t="shared" si="2"/>
        <v>0.84862471740768664</v>
      </c>
      <c r="Q17" s="230">
        <f t="shared" si="3"/>
        <v>90.09</v>
      </c>
    </row>
    <row r="18" spans="2:17" x14ac:dyDescent="0.25">
      <c r="B18" s="99" t="s">
        <v>64</v>
      </c>
      <c r="C18" s="232">
        <v>117.01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15.5</v>
      </c>
      <c r="L18" s="233">
        <v>0</v>
      </c>
      <c r="M18" s="233">
        <v>151.94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30.06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237</v>
      </c>
      <c r="L20" s="231" t="s">
        <v>237</v>
      </c>
      <c r="M20" s="231" t="s">
        <v>237</v>
      </c>
      <c r="N20" s="231" t="s">
        <v>237</v>
      </c>
      <c r="O20" s="231" t="s">
        <v>237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49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42.89</v>
      </c>
      <c r="L21" s="235">
        <v>57.78</v>
      </c>
      <c r="M21" s="235">
        <v>38.6</v>
      </c>
      <c r="N21" s="235">
        <v>67.22</v>
      </c>
      <c r="O21" s="235">
        <v>65.599999999999994</v>
      </c>
      <c r="P21" s="102">
        <f t="shared" si="2"/>
        <v>-2.4099970246950431E-2</v>
      </c>
      <c r="Q21" s="234">
        <f t="shared" si="3"/>
        <v>-1.6200000000000045</v>
      </c>
    </row>
    <row r="22" spans="2:17" x14ac:dyDescent="0.25">
      <c r="B22" s="96" t="s">
        <v>63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42.89</v>
      </c>
      <c r="L22" s="231">
        <v>57.78</v>
      </c>
      <c r="M22" s="231">
        <v>38.51</v>
      </c>
      <c r="N22" s="231">
        <v>67.34</v>
      </c>
      <c r="O22" s="231">
        <v>65.959999999999994</v>
      </c>
      <c r="P22" s="98">
        <f t="shared" si="2"/>
        <v>-2.0493020493020597E-2</v>
      </c>
      <c r="Q22" s="230">
        <f t="shared" si="3"/>
        <v>-1.3800000000000097</v>
      </c>
    </row>
    <row r="23" spans="2:17" x14ac:dyDescent="0.25">
      <c r="B23" s="96" t="s">
        <v>66</v>
      </c>
      <c r="C23" s="230">
        <v>51.12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107</v>
      </c>
      <c r="D24" s="234">
        <v>52.22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19.96</v>
      </c>
      <c r="L24" s="235">
        <v>75.36</v>
      </c>
      <c r="M24" s="235">
        <v>149.65</v>
      </c>
      <c r="N24" s="235">
        <v>108.8</v>
      </c>
      <c r="O24" s="235">
        <v>189.75</v>
      </c>
      <c r="P24" s="102">
        <f t="shared" si="2"/>
        <v>0.74402573529411775</v>
      </c>
      <c r="Q24" s="234">
        <f t="shared" si="3"/>
        <v>80.95</v>
      </c>
    </row>
    <row r="25" spans="2:17" x14ac:dyDescent="0.25">
      <c r="B25" s="96" t="s">
        <v>63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15.5</v>
      </c>
      <c r="L25" s="231">
        <v>72.22</v>
      </c>
      <c r="M25" s="231">
        <v>151.94</v>
      </c>
      <c r="N25" s="231">
        <v>106.16</v>
      </c>
      <c r="O25" s="231">
        <v>196.25</v>
      </c>
      <c r="P25" s="98">
        <f t="shared" si="2"/>
        <v>0.84862471740768664</v>
      </c>
      <c r="Q25" s="230">
        <f t="shared" si="3"/>
        <v>90.09</v>
      </c>
    </row>
    <row r="26" spans="2:17" x14ac:dyDescent="0.25">
      <c r="B26" s="99" t="s">
        <v>64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15.5</v>
      </c>
      <c r="L26" s="233">
        <v>0</v>
      </c>
      <c r="M26" s="233">
        <v>151.94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33.47</v>
      </c>
      <c r="L28" s="235">
        <v>48.64</v>
      </c>
      <c r="M28" s="235">
        <v>58.27</v>
      </c>
      <c r="N28" s="235">
        <v>68.53</v>
      </c>
      <c r="O28" s="235">
        <v>74.45</v>
      </c>
      <c r="P28" s="102">
        <f t="shared" si="2"/>
        <v>8.6385524587771823E-2</v>
      </c>
      <c r="Q28" s="234">
        <f t="shared" si="3"/>
        <v>5.9200000000000017</v>
      </c>
    </row>
    <row r="29" spans="2:17" x14ac:dyDescent="0.25">
      <c r="B29" s="96" t="s">
        <v>63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33.950000000000003</v>
      </c>
      <c r="L29" s="231">
        <v>52.38</v>
      </c>
      <c r="M29" s="231">
        <v>63.75</v>
      </c>
      <c r="N29" s="231">
        <v>73.260000000000005</v>
      </c>
      <c r="O29" s="231">
        <v>80.290000000000006</v>
      </c>
      <c r="P29" s="98">
        <f t="shared" si="2"/>
        <v>9.5959595959596022E-2</v>
      </c>
      <c r="Q29" s="230">
        <f t="shared" si="3"/>
        <v>7.0300000000000011</v>
      </c>
    </row>
    <row r="30" spans="2:17" x14ac:dyDescent="0.25">
      <c r="B30" s="99" t="s">
        <v>64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35.380000000000003</v>
      </c>
      <c r="L30" s="233">
        <v>55.36</v>
      </c>
      <c r="M30" s="233">
        <v>67.97</v>
      </c>
      <c r="N30" s="233">
        <v>76.88</v>
      </c>
      <c r="O30" s="233">
        <v>85.21</v>
      </c>
      <c r="P30" s="100">
        <f t="shared" si="2"/>
        <v>0.10835067637877205</v>
      </c>
      <c r="Q30" s="232">
        <f t="shared" si="3"/>
        <v>8.3299999999999983</v>
      </c>
    </row>
    <row r="31" spans="2:17" x14ac:dyDescent="0.25">
      <c r="B31" s="99" t="s">
        <v>65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26.15</v>
      </c>
      <c r="L31" s="233">
        <v>32.299999999999997</v>
      </c>
      <c r="M31" s="233">
        <v>36.72</v>
      </c>
      <c r="N31" s="233">
        <v>48.9</v>
      </c>
      <c r="O31" s="233">
        <v>48.68</v>
      </c>
      <c r="P31" s="100">
        <f t="shared" si="2"/>
        <v>-4.4989775051124115E-3</v>
      </c>
      <c r="Q31" s="232">
        <f t="shared" si="3"/>
        <v>-0.21999999999999886</v>
      </c>
    </row>
    <row r="32" spans="2:17" x14ac:dyDescent="0.25">
      <c r="B32" s="96" t="s">
        <v>66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31.28</v>
      </c>
      <c r="L32" s="231">
        <v>34.07</v>
      </c>
      <c r="M32" s="231">
        <v>35.770000000000003</v>
      </c>
      <c r="N32" s="231">
        <v>48.33</v>
      </c>
      <c r="O32" s="231">
        <v>49.89</v>
      </c>
      <c r="P32" s="98">
        <f t="shared" si="2"/>
        <v>3.2278088144009898E-2</v>
      </c>
      <c r="Q32" s="230">
        <f t="shared" si="3"/>
        <v>1.5600000000000023</v>
      </c>
    </row>
    <row r="33" spans="2:17" x14ac:dyDescent="0.25">
      <c r="B33" s="93" t="s">
        <v>52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44.01</v>
      </c>
      <c r="L33" s="235">
        <v>51.14</v>
      </c>
      <c r="M33" s="235">
        <v>54.98</v>
      </c>
      <c r="N33" s="235">
        <v>52.09</v>
      </c>
      <c r="O33" s="235">
        <v>55.95</v>
      </c>
      <c r="P33" s="102">
        <f t="shared" si="2"/>
        <v>7.4102514878095604E-2</v>
      </c>
      <c r="Q33" s="234">
        <f t="shared" si="3"/>
        <v>3.8599999999999994</v>
      </c>
    </row>
    <row r="34" spans="2:17" x14ac:dyDescent="0.25">
      <c r="B34" s="96" t="s">
        <v>63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44.01</v>
      </c>
      <c r="L34" s="231">
        <v>51.14</v>
      </c>
      <c r="M34" s="231">
        <v>54.98</v>
      </c>
      <c r="N34" s="231">
        <v>52.09</v>
      </c>
      <c r="O34" s="231">
        <v>55.95</v>
      </c>
      <c r="P34" s="98">
        <f t="shared" si="2"/>
        <v>7.4102514878095604E-2</v>
      </c>
      <c r="Q34" s="230">
        <f t="shared" si="3"/>
        <v>3.8599999999999994</v>
      </c>
    </row>
    <row r="35" spans="2:17" x14ac:dyDescent="0.25">
      <c r="B35" s="93" t="s">
        <v>53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101.59</v>
      </c>
      <c r="L35" s="235">
        <v>108.38</v>
      </c>
      <c r="M35" s="235">
        <v>137.04</v>
      </c>
      <c r="N35" s="235">
        <v>143.49</v>
      </c>
      <c r="O35" s="235">
        <v>170.33</v>
      </c>
      <c r="P35" s="102">
        <f t="shared" si="2"/>
        <v>0.18705136246428333</v>
      </c>
      <c r="Q35" s="234">
        <f t="shared" si="3"/>
        <v>26.840000000000003</v>
      </c>
    </row>
    <row r="36" spans="2:17" x14ac:dyDescent="0.25">
      <c r="B36" s="96" t="s">
        <v>63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110.15</v>
      </c>
      <c r="L36" s="231">
        <v>112.97</v>
      </c>
      <c r="M36" s="231">
        <v>145.02000000000001</v>
      </c>
      <c r="N36" s="231">
        <v>153.44999999999999</v>
      </c>
      <c r="O36" s="231">
        <v>178.92</v>
      </c>
      <c r="P36" s="98">
        <f t="shared" si="2"/>
        <v>0.16598240469208214</v>
      </c>
      <c r="Q36" s="230">
        <f t="shared" si="3"/>
        <v>25.47</v>
      </c>
    </row>
    <row r="37" spans="2:17" x14ac:dyDescent="0.25">
      <c r="B37" s="96" t="s">
        <v>66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37.81</v>
      </c>
      <c r="L37" s="231">
        <v>82.14</v>
      </c>
      <c r="M37" s="231">
        <v>91.47</v>
      </c>
      <c r="N37" s="231">
        <v>87.25</v>
      </c>
      <c r="O37" s="231">
        <v>124.74</v>
      </c>
      <c r="P37" s="98">
        <f t="shared" si="2"/>
        <v>0.42968481375358158</v>
      </c>
      <c r="Q37" s="230">
        <f t="shared" si="3"/>
        <v>37.489999999999995</v>
      </c>
    </row>
    <row r="38" spans="2:17" x14ac:dyDescent="0.25">
      <c r="B38" s="93" t="s">
        <v>54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39.479999999999997</v>
      </c>
      <c r="L38" s="235">
        <v>43.06</v>
      </c>
      <c r="M38" s="235">
        <v>52.08</v>
      </c>
      <c r="N38" s="235">
        <v>48.28</v>
      </c>
      <c r="O38" s="235">
        <v>60.5</v>
      </c>
      <c r="P38" s="102">
        <f t="shared" si="2"/>
        <v>0.25310687655343833</v>
      </c>
      <c r="Q38" s="234">
        <f t="shared" si="3"/>
        <v>12.219999999999999</v>
      </c>
    </row>
    <row r="39" spans="2:17" x14ac:dyDescent="0.25">
      <c r="B39" s="96" t="s">
        <v>63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39.479999999999997</v>
      </c>
      <c r="L39" s="231">
        <v>43.06</v>
      </c>
      <c r="M39" s="231">
        <v>52.08</v>
      </c>
      <c r="N39" s="231">
        <v>48.28</v>
      </c>
      <c r="O39" s="231">
        <v>60.5</v>
      </c>
      <c r="P39" s="98">
        <f t="shared" si="2"/>
        <v>0.25310687655343833</v>
      </c>
      <c r="Q39" s="230">
        <f t="shared" si="3"/>
        <v>12.219999999999999</v>
      </c>
    </row>
    <row r="40" spans="2:17" x14ac:dyDescent="0.25">
      <c r="B40" s="99" t="s">
        <v>64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44.12</v>
      </c>
      <c r="L40" s="233">
        <v>55.8</v>
      </c>
      <c r="M40" s="233">
        <v>60.73</v>
      </c>
      <c r="N40" s="233">
        <v>66.81</v>
      </c>
      <c r="O40" s="233">
        <v>74.05</v>
      </c>
      <c r="P40" s="100">
        <f t="shared" si="2"/>
        <v>0.10836701092650802</v>
      </c>
      <c r="Q40" s="232">
        <f t="shared" si="3"/>
        <v>7.2399999999999949</v>
      </c>
    </row>
    <row r="41" spans="2:17" x14ac:dyDescent="0.25">
      <c r="B41" s="99" t="s">
        <v>65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31.45</v>
      </c>
      <c r="L41" s="233">
        <v>28.11</v>
      </c>
      <c r="M41" s="233">
        <v>39.92</v>
      </c>
      <c r="N41" s="233">
        <v>26.15</v>
      </c>
      <c r="O41" s="233">
        <v>37.15</v>
      </c>
      <c r="P41" s="100">
        <f t="shared" si="2"/>
        <v>0.42065009560229449</v>
      </c>
      <c r="Q41" s="232">
        <f t="shared" si="3"/>
        <v>11</v>
      </c>
    </row>
    <row r="42" spans="2:17" x14ac:dyDescent="0.25">
      <c r="B42" s="93" t="s">
        <v>55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61.03</v>
      </c>
      <c r="L42" s="235">
        <v>115.74</v>
      </c>
      <c r="M42" s="235">
        <v>128.71</v>
      </c>
      <c r="N42" s="235">
        <v>140.74</v>
      </c>
      <c r="O42" s="235">
        <v>114.55</v>
      </c>
      <c r="P42" s="102">
        <f t="shared" si="2"/>
        <v>-0.18608782151485015</v>
      </c>
      <c r="Q42" s="234">
        <f t="shared" si="3"/>
        <v>-26.190000000000012</v>
      </c>
    </row>
    <row r="43" spans="2:17" x14ac:dyDescent="0.25">
      <c r="B43" s="96" t="s">
        <v>63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69.14</v>
      </c>
      <c r="L43" s="231">
        <v>126.93</v>
      </c>
      <c r="M43" s="231">
        <v>140.68</v>
      </c>
      <c r="N43" s="231">
        <v>153.03</v>
      </c>
      <c r="O43" s="231">
        <v>120.56</v>
      </c>
      <c r="P43" s="98">
        <f t="shared" si="2"/>
        <v>-0.21218061817944189</v>
      </c>
      <c r="Q43" s="230">
        <f t="shared" si="3"/>
        <v>-32.47</v>
      </c>
    </row>
    <row r="44" spans="2:17" x14ac:dyDescent="0.25">
      <c r="B44" s="99" t="s">
        <v>64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72.27</v>
      </c>
      <c r="L44" s="233">
        <v>131.88999999999999</v>
      </c>
      <c r="M44" s="233">
        <v>149.19999999999999</v>
      </c>
      <c r="N44" s="233">
        <v>161.05000000000001</v>
      </c>
      <c r="O44" s="233">
        <v>121.9</v>
      </c>
      <c r="P44" s="100">
        <f t="shared" si="2"/>
        <v>-0.24309220738900961</v>
      </c>
      <c r="Q44" s="232">
        <f t="shared" si="3"/>
        <v>-39.150000000000006</v>
      </c>
    </row>
    <row r="45" spans="2:17" x14ac:dyDescent="0.25">
      <c r="B45" s="99" t="s">
        <v>65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61.67</v>
      </c>
      <c r="L45" s="233">
        <v>106.78</v>
      </c>
      <c r="M45" s="233">
        <v>106.07</v>
      </c>
      <c r="N45" s="233">
        <v>120.44</v>
      </c>
      <c r="O45" s="233">
        <v>115.09</v>
      </c>
      <c r="P45" s="100">
        <f t="shared" si="2"/>
        <v>-4.4420458319495149E-2</v>
      </c>
      <c r="Q45" s="232">
        <f t="shared" si="3"/>
        <v>-5.3499999999999943</v>
      </c>
    </row>
    <row r="46" spans="2:17" x14ac:dyDescent="0.25">
      <c r="B46" s="96" t="s">
        <v>66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32.81</v>
      </c>
      <c r="L46" s="231">
        <v>57.36</v>
      </c>
      <c r="M46" s="231">
        <v>66.3</v>
      </c>
      <c r="N46" s="231">
        <v>76.64</v>
      </c>
      <c r="O46" s="231">
        <v>84.55</v>
      </c>
      <c r="P46" s="98">
        <f t="shared" si="2"/>
        <v>0.1032098121085594</v>
      </c>
      <c r="Q46" s="230">
        <f t="shared" si="3"/>
        <v>7.9099999999999966</v>
      </c>
    </row>
    <row r="47" spans="2:17" x14ac:dyDescent="0.25">
      <c r="B47" s="93" t="s">
        <v>56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36.99</v>
      </c>
      <c r="L47" s="235">
        <v>41.81</v>
      </c>
      <c r="M47" s="235">
        <v>47.08</v>
      </c>
      <c r="N47" s="235">
        <v>49.71</v>
      </c>
      <c r="O47" s="235">
        <v>52.42</v>
      </c>
      <c r="P47" s="102">
        <f t="shared" si="2"/>
        <v>5.451619392476359E-2</v>
      </c>
      <c r="Q47" s="234">
        <f t="shared" si="3"/>
        <v>2.7100000000000009</v>
      </c>
    </row>
    <row r="48" spans="2:17" x14ac:dyDescent="0.25">
      <c r="B48" s="96" t="s">
        <v>63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37.04</v>
      </c>
      <c r="L48" s="231">
        <v>42.12</v>
      </c>
      <c r="M48" s="231">
        <v>47.98</v>
      </c>
      <c r="N48" s="231">
        <v>50.39</v>
      </c>
      <c r="O48" s="231">
        <v>53.32</v>
      </c>
      <c r="P48" s="98">
        <f t="shared" si="2"/>
        <v>5.8146457630482207E-2</v>
      </c>
      <c r="Q48" s="230">
        <f t="shared" si="3"/>
        <v>2.9299999999999997</v>
      </c>
    </row>
    <row r="49" spans="2:17" x14ac:dyDescent="0.25">
      <c r="B49" s="99" t="s">
        <v>64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38.78</v>
      </c>
      <c r="L49" s="233">
        <v>49.17</v>
      </c>
      <c r="M49" s="233">
        <v>55.28</v>
      </c>
      <c r="N49" s="233">
        <v>51.11</v>
      </c>
      <c r="O49" s="233">
        <v>54.16</v>
      </c>
      <c r="P49" s="100">
        <f t="shared" si="2"/>
        <v>5.9675210330659256E-2</v>
      </c>
      <c r="Q49" s="232">
        <f t="shared" si="3"/>
        <v>3.0499999999999972</v>
      </c>
    </row>
    <row r="50" spans="2:17" x14ac:dyDescent="0.25">
      <c r="B50" s="99" t="s">
        <v>65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31.39</v>
      </c>
      <c r="L50" s="233">
        <v>25.05</v>
      </c>
      <c r="M50" s="233">
        <v>25.92</v>
      </c>
      <c r="N50" s="233">
        <v>48.42</v>
      </c>
      <c r="O50" s="233">
        <v>51</v>
      </c>
      <c r="P50" s="100">
        <f t="shared" si="2"/>
        <v>5.3283767038413865E-2</v>
      </c>
      <c r="Q50" s="232">
        <f t="shared" si="3"/>
        <v>2.5799999999999983</v>
      </c>
    </row>
    <row r="51" spans="2:17" x14ac:dyDescent="0.25">
      <c r="B51" s="96" t="s">
        <v>66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59.26</v>
      </c>
      <c r="L51" s="231">
        <v>88.67</v>
      </c>
      <c r="M51" s="231">
        <v>88.97</v>
      </c>
      <c r="N51" s="231">
        <v>90.12</v>
      </c>
      <c r="O51" s="231">
        <v>85.63</v>
      </c>
      <c r="P51" s="98">
        <f t="shared" si="2"/>
        <v>-4.9822458943630799E-2</v>
      </c>
      <c r="Q51" s="230">
        <f t="shared" si="3"/>
        <v>-4.4900000000000091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2274C-B6A8-4B1F-B3FB-3CEC025143BC}">
  <sheetPr>
    <tabColor rgb="FF336600"/>
  </sheetPr>
  <dimension ref="A3:A23"/>
  <sheetViews>
    <sheetView showGridLines="0" workbookViewId="0">
      <selection activeCell="G17" sqref="G17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96E47-C967-4706-8420-89FC1F17893F}">
  <sheetPr>
    <tabColor theme="4"/>
  </sheetPr>
  <dimension ref="B4:B25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168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9B343-AE36-4127-BCAA-12480CEEB2CD}">
  <sheetPr>
    <tabColor theme="4" tint="0.39997558519241921"/>
  </sheetPr>
  <dimension ref="A1:AE131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321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269</v>
      </c>
      <c r="D5" s="174" t="s">
        <v>270</v>
      </c>
      <c r="E5" s="174" t="s">
        <v>271</v>
      </c>
      <c r="F5" s="174" t="s">
        <v>272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273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274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180</v>
      </c>
      <c r="C6" s="238">
        <v>30708</v>
      </c>
      <c r="D6" s="238">
        <v>25824</v>
      </c>
      <c r="E6" s="238">
        <v>106797</v>
      </c>
      <c r="F6" s="238">
        <v>121209</v>
      </c>
      <c r="G6" s="239">
        <f t="shared" ref="G6:G11" si="0">F6/E6-1</f>
        <v>0.13494761088794638</v>
      </c>
      <c r="H6" s="238">
        <f t="shared" ref="H6:H11" si="1">F6-E6</f>
        <v>14412</v>
      </c>
      <c r="I6" s="239"/>
      <c r="J6" s="238">
        <v>158757</v>
      </c>
      <c r="K6" s="239">
        <f t="shared" ref="K6:K11" si="2">J6/F6-1</f>
        <v>0.30977897680865274</v>
      </c>
      <c r="L6" s="238">
        <f t="shared" ref="L6:L11" si="3">J6-F6</f>
        <v>37548</v>
      </c>
      <c r="M6" s="239"/>
      <c r="N6" s="238">
        <v>128099</v>
      </c>
      <c r="O6" s="239">
        <f t="shared" ref="O6:O11" si="4">N6/J6-1</f>
        <v>-0.19311274463488226</v>
      </c>
      <c r="P6" s="238">
        <f t="shared" ref="P6:P11" si="5">N6-J6</f>
        <v>-30658</v>
      </c>
      <c r="Q6" s="239">
        <f>N6/C6-1</f>
        <v>3.1715188224566884</v>
      </c>
      <c r="R6" s="238">
        <f>N6-C6</f>
        <v>97391</v>
      </c>
      <c r="S6" s="239"/>
      <c r="T6" s="239"/>
      <c r="V6" s="29"/>
      <c r="AE6" s="1"/>
    </row>
    <row r="7" spans="1:31" ht="18.75" x14ac:dyDescent="0.3">
      <c r="A7" s="4"/>
      <c r="B7" s="237" t="s">
        <v>181</v>
      </c>
      <c r="C7" s="238">
        <v>11442</v>
      </c>
      <c r="D7" s="238">
        <v>14930</v>
      </c>
      <c r="E7" s="238">
        <v>28193</v>
      </c>
      <c r="F7" s="238">
        <v>30315</v>
      </c>
      <c r="G7" s="239">
        <f t="shared" si="0"/>
        <v>7.5266910225942674E-2</v>
      </c>
      <c r="H7" s="238">
        <f t="shared" si="1"/>
        <v>2122</v>
      </c>
      <c r="I7" s="239">
        <f>F7/$F$7</f>
        <v>1</v>
      </c>
      <c r="J7" s="238">
        <v>41744</v>
      </c>
      <c r="K7" s="239">
        <f t="shared" si="2"/>
        <v>0.37700808180768597</v>
      </c>
      <c r="L7" s="238">
        <f t="shared" si="3"/>
        <v>11429</v>
      </c>
      <c r="M7" s="239">
        <f>J7/$J$7</f>
        <v>1</v>
      </c>
      <c r="N7" s="238">
        <v>30368</v>
      </c>
      <c r="O7" s="239">
        <f t="shared" si="4"/>
        <v>-0.27251820620927558</v>
      </c>
      <c r="P7" s="238">
        <f t="shared" si="5"/>
        <v>-11376</v>
      </c>
      <c r="Q7" s="239">
        <f t="shared" ref="Q7:Q11" si="6">N7/C7-1</f>
        <v>1.6540814542912079</v>
      </c>
      <c r="R7" s="238">
        <f t="shared" ref="R7:R11" si="7">N7-C7</f>
        <v>18926</v>
      </c>
      <c r="S7" s="239">
        <f>N7/$N$7</f>
        <v>1</v>
      </c>
      <c r="T7" s="239">
        <f>N7/$N$6</f>
        <v>0.23706664376771092</v>
      </c>
      <c r="V7" s="29"/>
      <c r="W7" s="81"/>
      <c r="AE7" s="1" t="s">
        <v>182</v>
      </c>
    </row>
    <row r="8" spans="1:31" ht="15.75" x14ac:dyDescent="0.25">
      <c r="A8" s="4"/>
      <c r="B8" s="240" t="s">
        <v>103</v>
      </c>
      <c r="C8" s="241">
        <v>7354</v>
      </c>
      <c r="D8" s="241">
        <v>1344</v>
      </c>
      <c r="E8" s="241">
        <v>5704</v>
      </c>
      <c r="F8" s="241">
        <v>9147</v>
      </c>
      <c r="G8" s="242">
        <f t="shared" si="0"/>
        <v>0.60361150070126235</v>
      </c>
      <c r="H8" s="241">
        <f t="shared" si="1"/>
        <v>3443</v>
      </c>
      <c r="I8" s="242">
        <f>F8/$F$7</f>
        <v>0.30173181593270659</v>
      </c>
      <c r="J8" s="241">
        <v>15926</v>
      </c>
      <c r="K8" s="242">
        <f t="shared" si="2"/>
        <v>0.74111730622061889</v>
      </c>
      <c r="L8" s="241">
        <f t="shared" si="3"/>
        <v>6779</v>
      </c>
      <c r="M8" s="242">
        <f>J8/$J$7</f>
        <v>0.3815159064775776</v>
      </c>
      <c r="N8" s="241">
        <v>19163</v>
      </c>
      <c r="O8" s="242">
        <f t="shared" si="4"/>
        <v>0.20325254301142781</v>
      </c>
      <c r="P8" s="241">
        <f t="shared" si="5"/>
        <v>3237</v>
      </c>
      <c r="Q8" s="242">
        <f t="shared" si="6"/>
        <v>1.6057927658417186</v>
      </c>
      <c r="R8" s="241">
        <f t="shared" si="7"/>
        <v>11809</v>
      </c>
      <c r="S8" s="242">
        <f>N8/$N$7</f>
        <v>0.63102608008429928</v>
      </c>
      <c r="T8" s="242">
        <f>N8/$N$6</f>
        <v>0.14959523493547958</v>
      </c>
      <c r="V8" s="29"/>
      <c r="W8" s="81"/>
      <c r="AE8" s="1" t="s">
        <v>183</v>
      </c>
    </row>
    <row r="9" spans="1:31" s="4" customFormat="1" x14ac:dyDescent="0.25">
      <c r="B9" s="243" t="s">
        <v>106</v>
      </c>
      <c r="C9" s="244">
        <v>4088</v>
      </c>
      <c r="D9" s="244">
        <v>13586</v>
      </c>
      <c r="E9" s="244">
        <v>22489</v>
      </c>
      <c r="F9" s="244">
        <v>21168</v>
      </c>
      <c r="G9" s="245">
        <f t="shared" si="0"/>
        <v>-5.8739828360531821E-2</v>
      </c>
      <c r="H9" s="246">
        <f t="shared" si="1"/>
        <v>-1321</v>
      </c>
      <c r="I9" s="247">
        <f>F9/$F$7</f>
        <v>0.69826818406729341</v>
      </c>
      <c r="J9" s="244">
        <v>25818</v>
      </c>
      <c r="K9" s="245">
        <f t="shared" si="2"/>
        <v>0.21967120181405897</v>
      </c>
      <c r="L9" s="246">
        <f t="shared" si="3"/>
        <v>4650</v>
      </c>
      <c r="M9" s="247">
        <f>J9/$J$7</f>
        <v>0.6184840935224224</v>
      </c>
      <c r="N9" s="244">
        <v>11205</v>
      </c>
      <c r="O9" s="245">
        <f t="shared" si="4"/>
        <v>-0.56600046479200561</v>
      </c>
      <c r="P9" s="246">
        <f t="shared" si="5"/>
        <v>-14613</v>
      </c>
      <c r="Q9" s="245">
        <f t="shared" si="6"/>
        <v>1.7409491193737767</v>
      </c>
      <c r="R9" s="246">
        <f t="shared" si="7"/>
        <v>7117</v>
      </c>
      <c r="S9" s="247">
        <f>N9/$N$7</f>
        <v>0.36897391991570072</v>
      </c>
      <c r="T9" s="247">
        <f>N9/$N$6</f>
        <v>8.7471408832231326E-2</v>
      </c>
      <c r="V9" s="29"/>
      <c r="W9" s="81"/>
      <c r="AE9" s="1" t="s">
        <v>184</v>
      </c>
    </row>
    <row r="10" spans="1:31" s="4" customFormat="1" x14ac:dyDescent="0.25">
      <c r="B10" s="248" t="s">
        <v>185</v>
      </c>
      <c r="C10" s="29">
        <v>4088</v>
      </c>
      <c r="D10" s="29">
        <v>4482</v>
      </c>
      <c r="E10" s="29">
        <v>13771</v>
      </c>
      <c r="F10" s="29">
        <v>4491</v>
      </c>
      <c r="G10" s="22">
        <f t="shared" si="0"/>
        <v>-0.6738798925277758</v>
      </c>
      <c r="H10" s="20">
        <f t="shared" si="1"/>
        <v>-9280</v>
      </c>
      <c r="I10" s="31">
        <f>F10/$F$7</f>
        <v>0.14814448292924295</v>
      </c>
      <c r="J10" s="29">
        <v>20633</v>
      </c>
      <c r="K10" s="22">
        <f t="shared" si="2"/>
        <v>3.5942997105321757</v>
      </c>
      <c r="L10" s="20">
        <f t="shared" si="3"/>
        <v>16142</v>
      </c>
      <c r="M10" s="31">
        <f>J10/$J$7</f>
        <v>0.49427462629359908</v>
      </c>
      <c r="N10" s="29">
        <v>4840</v>
      </c>
      <c r="O10" s="22">
        <f t="shared" si="4"/>
        <v>-0.76542432026365526</v>
      </c>
      <c r="P10" s="20">
        <f t="shared" si="5"/>
        <v>-15793</v>
      </c>
      <c r="Q10" s="22">
        <f t="shared" si="6"/>
        <v>0.18395303326810186</v>
      </c>
      <c r="R10" s="20">
        <f t="shared" si="7"/>
        <v>752</v>
      </c>
      <c r="S10" s="31">
        <f>N10/$N$7</f>
        <v>0.15937829293993677</v>
      </c>
      <c r="T10" s="31">
        <f>N10/$N$6</f>
        <v>3.7783276996697868E-2</v>
      </c>
      <c r="V10" s="29"/>
      <c r="W10" s="81"/>
      <c r="AE10" s="1" t="s">
        <v>186</v>
      </c>
    </row>
    <row r="11" spans="1:31" s="4" customFormat="1" x14ac:dyDescent="0.25">
      <c r="B11" s="248" t="s">
        <v>187</v>
      </c>
      <c r="C11" s="29">
        <f>C9-C10</f>
        <v>0</v>
      </c>
      <c r="D11" s="29">
        <f>D9-D10</f>
        <v>9104</v>
      </c>
      <c r="E11" s="29">
        <f>E9-E10</f>
        <v>8718</v>
      </c>
      <c r="F11" s="29">
        <f>F9-F10</f>
        <v>16677</v>
      </c>
      <c r="G11" s="22">
        <f t="shared" si="0"/>
        <v>0.91293874741913283</v>
      </c>
      <c r="H11" s="20">
        <f t="shared" si="1"/>
        <v>7959</v>
      </c>
      <c r="I11" s="31">
        <f>F11/$F$7</f>
        <v>0.55012370113805042</v>
      </c>
      <c r="J11" s="29">
        <f>J9-J10</f>
        <v>5185</v>
      </c>
      <c r="K11" s="22">
        <f t="shared" si="2"/>
        <v>-0.68909276248725793</v>
      </c>
      <c r="L11" s="20">
        <f t="shared" si="3"/>
        <v>-11492</v>
      </c>
      <c r="M11" s="31">
        <f>J11/$J$7</f>
        <v>0.1242094672288233</v>
      </c>
      <c r="N11" s="29">
        <f>N9-N10</f>
        <v>6365</v>
      </c>
      <c r="O11" s="22">
        <f t="shared" si="4"/>
        <v>0.22757955641272898</v>
      </c>
      <c r="P11" s="20">
        <f t="shared" si="5"/>
        <v>1180</v>
      </c>
      <c r="Q11" s="22" t="e">
        <f t="shared" si="6"/>
        <v>#DIV/0!</v>
      </c>
      <c r="R11" s="20">
        <f t="shared" si="7"/>
        <v>6365</v>
      </c>
      <c r="S11" s="31">
        <f>N11/$N$7</f>
        <v>0.20959562697576395</v>
      </c>
      <c r="T11" s="31">
        <f>N11/$N$6</f>
        <v>4.9688131835533451E-2</v>
      </c>
      <c r="V11" s="29"/>
      <c r="W11" s="81"/>
      <c r="AE11" s="1" t="s">
        <v>188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189</v>
      </c>
    </row>
    <row r="13" spans="1:31" s="4" customFormat="1" x14ac:dyDescent="0.25">
      <c r="B13" s="173" t="s">
        <v>190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192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193</v>
      </c>
      <c r="N39" s="14">
        <v>2021</v>
      </c>
      <c r="O39" s="14" t="s">
        <v>193</v>
      </c>
      <c r="P39" s="14" t="s">
        <v>194</v>
      </c>
      <c r="Q39" s="14" t="s">
        <v>195</v>
      </c>
      <c r="R39" s="14" t="s">
        <v>196</v>
      </c>
      <c r="S39" s="89"/>
      <c r="T39" s="89"/>
      <c r="AE39" s="1"/>
    </row>
    <row r="40" spans="2:31" s="4" customFormat="1" ht="18.75" hidden="1" x14ac:dyDescent="0.3">
      <c r="B40" s="237" t="s">
        <v>180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181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182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183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184</v>
      </c>
    </row>
    <row r="44" spans="2:31" s="4" customFormat="1" hidden="1" x14ac:dyDescent="0.25">
      <c r="B44" s="248" t="s">
        <v>185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186</v>
      </c>
    </row>
    <row r="45" spans="2:31" s="4" customFormat="1" hidden="1" x14ac:dyDescent="0.25">
      <c r="B45" s="248" t="s">
        <v>187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188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189</v>
      </c>
    </row>
    <row r="47" spans="2:31" s="4" customFormat="1" hidden="1" x14ac:dyDescent="0.25">
      <c r="B47" s="282" t="s">
        <v>190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191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322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180</v>
      </c>
      <c r="C124" s="238">
        <v>55313</v>
      </c>
      <c r="D124" s="238">
        <v>70304</v>
      </c>
      <c r="E124" s="238">
        <v>161080</v>
      </c>
      <c r="F124" s="238">
        <v>179837</v>
      </c>
      <c r="G124" s="239">
        <f t="shared" ref="G124:G129" si="8">F124/E124-1</f>
        <v>0.116445244598957</v>
      </c>
      <c r="H124" s="238">
        <f t="shared" ref="H124:H129" si="9">F124-E124</f>
        <v>18757</v>
      </c>
      <c r="I124" s="239"/>
      <c r="J124" s="238">
        <v>231856</v>
      </c>
      <c r="K124" s="239"/>
      <c r="L124" s="239">
        <f t="shared" ref="L124:L129" si="10">J124/F124-1</f>
        <v>0.28925638216829674</v>
      </c>
      <c r="M124" s="238">
        <f t="shared" ref="M124:M129" si="11">J124-F124</f>
        <v>52019</v>
      </c>
      <c r="N124" s="239">
        <f t="shared" ref="N124:N129" si="12">J124/D124-1</f>
        <v>2.2979062357760585</v>
      </c>
      <c r="O124" s="238">
        <f t="shared" ref="O124:O129" si="13">J124-D124</f>
        <v>161552</v>
      </c>
      <c r="Z124" s="1"/>
      <c r="AE124"/>
    </row>
    <row r="125" spans="2:31" ht="18.75" x14ac:dyDescent="0.3">
      <c r="B125" s="237" t="s">
        <v>181</v>
      </c>
      <c r="C125" s="238">
        <v>24273</v>
      </c>
      <c r="D125" s="238">
        <v>26311</v>
      </c>
      <c r="E125" s="238">
        <v>32375</v>
      </c>
      <c r="F125" s="238">
        <v>47068</v>
      </c>
      <c r="G125" s="239">
        <f t="shared" si="8"/>
        <v>0.45383783783783782</v>
      </c>
      <c r="H125" s="238">
        <f t="shared" si="9"/>
        <v>14693</v>
      </c>
      <c r="I125" s="239">
        <f>F125/$F$7</f>
        <v>1.5526307108692066</v>
      </c>
      <c r="J125" s="238">
        <v>61312</v>
      </c>
      <c r="K125" s="239">
        <f>J125/$J$125</f>
        <v>1</v>
      </c>
      <c r="L125" s="239">
        <f t="shared" si="10"/>
        <v>0.30262598793235318</v>
      </c>
      <c r="M125" s="238">
        <f t="shared" si="11"/>
        <v>14244</v>
      </c>
      <c r="N125" s="239">
        <f t="shared" si="12"/>
        <v>1.3302801109801985</v>
      </c>
      <c r="O125" s="238">
        <f t="shared" si="13"/>
        <v>35001</v>
      </c>
      <c r="Z125" s="1"/>
      <c r="AE125"/>
    </row>
    <row r="126" spans="2:31" ht="15.75" x14ac:dyDescent="0.25">
      <c r="B126" s="240" t="s">
        <v>103</v>
      </c>
      <c r="C126" s="241">
        <v>15343</v>
      </c>
      <c r="D126" s="241">
        <v>4744</v>
      </c>
      <c r="E126" s="241">
        <v>9037</v>
      </c>
      <c r="F126" s="241">
        <v>15069</v>
      </c>
      <c r="G126" s="242">
        <f t="shared" si="8"/>
        <v>0.66747814540223516</v>
      </c>
      <c r="H126" s="241">
        <f t="shared" si="9"/>
        <v>6032</v>
      </c>
      <c r="I126" s="242">
        <f>F126/$F$7</f>
        <v>0.49708065314200889</v>
      </c>
      <c r="J126" s="241">
        <v>23750</v>
      </c>
      <c r="K126" s="242">
        <f>J126/$J$125</f>
        <v>0.38736299582463468</v>
      </c>
      <c r="L126" s="242">
        <f t="shared" si="10"/>
        <v>0.57608334992368437</v>
      </c>
      <c r="M126" s="241">
        <f t="shared" si="11"/>
        <v>8681</v>
      </c>
      <c r="N126" s="242">
        <f t="shared" si="12"/>
        <v>4.0063237774030354</v>
      </c>
      <c r="O126" s="241">
        <f t="shared" si="13"/>
        <v>19006</v>
      </c>
      <c r="Z126" s="1"/>
      <c r="AE126"/>
    </row>
    <row r="127" spans="2:31" x14ac:dyDescent="0.25">
      <c r="B127" s="243" t="s">
        <v>106</v>
      </c>
      <c r="C127" s="244">
        <v>8930</v>
      </c>
      <c r="D127" s="244">
        <v>21567</v>
      </c>
      <c r="E127" s="244">
        <v>23338</v>
      </c>
      <c r="F127" s="244">
        <v>31999</v>
      </c>
      <c r="G127" s="245">
        <f t="shared" si="8"/>
        <v>0.37111149198731685</v>
      </c>
      <c r="H127" s="246">
        <f t="shared" si="9"/>
        <v>8661</v>
      </c>
      <c r="I127" s="247">
        <f>F127/$F$7</f>
        <v>1.0555500577271977</v>
      </c>
      <c r="J127" s="244">
        <v>37562</v>
      </c>
      <c r="K127" s="247">
        <f>J127/$J$125</f>
        <v>0.61263700417536537</v>
      </c>
      <c r="L127" s="245">
        <f t="shared" si="10"/>
        <v>0.17384918278696215</v>
      </c>
      <c r="M127" s="246">
        <f t="shared" si="11"/>
        <v>5563</v>
      </c>
      <c r="N127" s="245">
        <f t="shared" si="12"/>
        <v>0.74164232392080498</v>
      </c>
      <c r="O127" s="246">
        <f t="shared" si="13"/>
        <v>15995</v>
      </c>
      <c r="Z127" s="1"/>
      <c r="AE127"/>
    </row>
    <row r="128" spans="2:31" x14ac:dyDescent="0.25">
      <c r="B128" s="248" t="s">
        <v>185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0.49971961075375226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48" t="s">
        <v>187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16850</v>
      </c>
      <c r="G129" s="22">
        <f t="shared" si="8"/>
        <v>0.78817786267642997</v>
      </c>
      <c r="H129" s="20">
        <f t="shared" si="9"/>
        <v>7427</v>
      </c>
      <c r="I129" s="31">
        <f>F129/$F$7</f>
        <v>0.55583044697344552</v>
      </c>
      <c r="J129" s="29">
        <f>J127-J128</f>
        <v>14202</v>
      </c>
      <c r="K129" s="31">
        <f>J129/$J$125</f>
        <v>0.2316349164926931</v>
      </c>
      <c r="L129" s="22">
        <f t="shared" si="10"/>
        <v>-0.15715133531157266</v>
      </c>
      <c r="M129" s="20">
        <f t="shared" si="11"/>
        <v>-2648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190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0B9E8-17C1-4EDD-88FC-0736FE4E6F90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198</v>
      </c>
      <c r="C6" s="256">
        <v>11442</v>
      </c>
      <c r="D6" s="256">
        <v>14930</v>
      </c>
      <c r="E6" s="256">
        <v>28193</v>
      </c>
      <c r="F6" s="257">
        <f>E6/$E$6</f>
        <v>1</v>
      </c>
      <c r="G6" s="256">
        <v>30315</v>
      </c>
      <c r="H6" s="257">
        <f>G6/E6-1</f>
        <v>7.5266910225942674E-2</v>
      </c>
      <c r="I6" s="256">
        <f>G6-E6</f>
        <v>2122</v>
      </c>
      <c r="J6" s="257">
        <f>G6/$G$6</f>
        <v>1</v>
      </c>
      <c r="K6" s="256">
        <v>41744</v>
      </c>
      <c r="L6" s="257">
        <f t="shared" ref="L6:L12" si="0">K6/G6-1</f>
        <v>0.37700808180768597</v>
      </c>
      <c r="M6" s="256">
        <f t="shared" ref="M6:M12" si="1">K6-G6</f>
        <v>11429</v>
      </c>
      <c r="N6" s="257">
        <f>K6/$K$6</f>
        <v>1</v>
      </c>
      <c r="O6" s="256">
        <v>30368</v>
      </c>
      <c r="P6" s="257">
        <f t="shared" ref="P6:P11" si="2">O6/K6-1</f>
        <v>-0.27251820620927558</v>
      </c>
      <c r="Q6" s="256">
        <f t="shared" ref="Q6:Q12" si="3">O6-K6</f>
        <v>-11376</v>
      </c>
      <c r="R6" s="257">
        <f>O6/C6-1</f>
        <v>1.6540814542912079</v>
      </c>
      <c r="S6" s="256">
        <f>O6-C6</f>
        <v>18926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11351</v>
      </c>
      <c r="D7" s="259">
        <v>14677</v>
      </c>
      <c r="E7" s="259">
        <v>27176</v>
      </c>
      <c r="F7" s="260">
        <f t="shared" ref="F7:F12" si="4">E7/$E$6</f>
        <v>0.96392721597559683</v>
      </c>
      <c r="G7" s="259">
        <v>29241</v>
      </c>
      <c r="H7" s="261">
        <f>G7/E7-1</f>
        <v>7.5986164262584532E-2</v>
      </c>
      <c r="I7" s="262">
        <f>G7-E7</f>
        <v>2065</v>
      </c>
      <c r="J7" s="260">
        <f>G7/$G$6</f>
        <v>0.96457199406234539</v>
      </c>
      <c r="K7" s="259">
        <v>39888</v>
      </c>
      <c r="L7" s="263">
        <f t="shared" si="0"/>
        <v>0.36411203447214535</v>
      </c>
      <c r="M7" s="264">
        <f t="shared" si="1"/>
        <v>10647</v>
      </c>
      <c r="N7" s="260">
        <f>K7/$K$6</f>
        <v>0.95553852050594101</v>
      </c>
      <c r="O7" s="259">
        <v>29124</v>
      </c>
      <c r="P7" s="261">
        <f t="shared" si="2"/>
        <v>-0.26985559566786999</v>
      </c>
      <c r="Q7" s="262">
        <f t="shared" si="3"/>
        <v>-10764</v>
      </c>
      <c r="R7" s="261">
        <f t="shared" ref="R7:R10" si="5">O7/C7-1</f>
        <v>1.5657651308254779</v>
      </c>
      <c r="S7" s="262">
        <f t="shared" ref="S7:S10" si="6">O7-C7</f>
        <v>17773</v>
      </c>
      <c r="T7" s="260">
        <f>O7/$O$6</f>
        <v>0.95903582718651215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97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-97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11254</v>
      </c>
      <c r="D9" s="265">
        <v>14677</v>
      </c>
      <c r="E9" s="265">
        <v>0</v>
      </c>
      <c r="F9" s="271">
        <f t="shared" si="4"/>
        <v>0</v>
      </c>
      <c r="G9" s="265">
        <v>23432</v>
      </c>
      <c r="H9" s="267" t="str">
        <f>IFERROR(G9/E9-1,"-")</f>
        <v>-</v>
      </c>
      <c r="I9" s="272">
        <f t="shared" si="7"/>
        <v>23432</v>
      </c>
      <c r="J9" s="271">
        <f t="shared" si="8"/>
        <v>0.77295068447963056</v>
      </c>
      <c r="K9" s="265">
        <v>0</v>
      </c>
      <c r="L9" s="269">
        <f>IFERROR(K9/G9-1,"-")</f>
        <v>-1</v>
      </c>
      <c r="M9" s="270">
        <f>IF(G9=0,"nd",K9-G9)</f>
        <v>-23432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-11254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200</v>
      </c>
      <c r="C10" s="274" t="e">
        <v>#REF!</v>
      </c>
      <c r="D10" s="274" t="e">
        <v>#REF!</v>
      </c>
      <c r="E10" s="274" t="e">
        <v>#REF!</v>
      </c>
      <c r="F10" s="275" t="str">
        <f>IFERROR(E10/$E$6,"-")</f>
        <v>-</v>
      </c>
      <c r="G10" s="274" t="e">
        <v>#REF!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e">
        <v>#REF!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e">
        <v>#REF!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#REF!</v>
      </c>
      <c r="S10" s="264" t="e">
        <f t="shared" si="6"/>
        <v>#REF!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8" spans="1:27" x14ac:dyDescent="0.25">
      <c r="A18" t="s">
        <v>201</v>
      </c>
    </row>
    <row r="19" spans="1:27" x14ac:dyDescent="0.25">
      <c r="AA19" t="str">
        <f>CONCATENATE("Hoteles: 
",FIXED(O7,0)," viajeros 
cuota: ",FIXED(T7*100,1),"%")</f>
        <v>Hoteles: 
29.124 viajeros 
cuota: 95,9%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202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198</v>
      </c>
      <c r="C134" s="256">
        <v>11442</v>
      </c>
      <c r="D134" s="241">
        <v>4744</v>
      </c>
      <c r="E134" s="241">
        <v>9037</v>
      </c>
      <c r="F134" s="241">
        <v>15069</v>
      </c>
      <c r="G134" s="242">
        <f>F134/E134-1</f>
        <v>0.66747814540223516</v>
      </c>
      <c r="H134" s="241">
        <f>F134-E134</f>
        <v>6032</v>
      </c>
      <c r="I134" s="242">
        <f>F134/F$134</f>
        <v>1</v>
      </c>
      <c r="J134" s="241">
        <v>23750</v>
      </c>
      <c r="K134" s="242">
        <f>J134/J$134</f>
        <v>1</v>
      </c>
      <c r="L134" s="242">
        <f>J134/F134-1</f>
        <v>0.57608334992368437</v>
      </c>
      <c r="M134" s="241">
        <f>J134-F134</f>
        <v>8681</v>
      </c>
      <c r="N134" s="242">
        <f>J134/D134-1</f>
        <v>4.0063237774030354</v>
      </c>
      <c r="O134" s="241">
        <f>J134-D134</f>
        <v>19006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11351</v>
      </c>
      <c r="D135" s="259">
        <v>4596</v>
      </c>
      <c r="E135" s="259">
        <v>8021</v>
      </c>
      <c r="F135" s="259">
        <v>14084</v>
      </c>
      <c r="G135" s="263">
        <f>IFERROR(F135/E135-1,"-")</f>
        <v>0.75589078668495202</v>
      </c>
      <c r="H135" s="259">
        <f t="shared" ref="H135:H138" si="14">F135-E135</f>
        <v>6063</v>
      </c>
      <c r="I135" s="261">
        <f>F135/F$134</f>
        <v>0.93463401685579672</v>
      </c>
      <c r="J135" s="259">
        <v>23750</v>
      </c>
      <c r="K135" s="260">
        <f t="shared" ref="K135:K138" si="15">J135/J$134</f>
        <v>1</v>
      </c>
      <c r="L135" s="261">
        <f t="shared" ref="L135:L138" si="16">J135/F135-1</f>
        <v>0.68631070718545861</v>
      </c>
      <c r="M135" s="262">
        <f t="shared" ref="M135:M138" si="17">J135-F135</f>
        <v>9666</v>
      </c>
      <c r="N135" s="260">
        <f t="shared" ref="N135:N138" si="18">J135/D135-1</f>
        <v>4.1675369886858133</v>
      </c>
      <c r="O135" s="259">
        <f t="shared" ref="O135:O138" si="19">J135-D135</f>
        <v>19154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97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200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5091D-614A-433A-A0DF-E9FB5B5CD46C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7354</v>
      </c>
      <c r="D6" s="256">
        <v>1344</v>
      </c>
      <c r="E6" s="256">
        <v>5704</v>
      </c>
      <c r="F6" s="257">
        <f>E6/$E$6</f>
        <v>1</v>
      </c>
      <c r="G6" s="256">
        <v>9147</v>
      </c>
      <c r="H6" s="257">
        <f>G6/E6-1</f>
        <v>0.60361150070126235</v>
      </c>
      <c r="I6" s="256">
        <f>G6-E6</f>
        <v>3443</v>
      </c>
      <c r="J6" s="257">
        <f>G6/$G$6</f>
        <v>1</v>
      </c>
      <c r="K6" s="256">
        <v>15926</v>
      </c>
      <c r="L6" s="257">
        <f t="shared" ref="L6:L12" si="0">K6/G6-1</f>
        <v>0.74111730622061889</v>
      </c>
      <c r="M6" s="256">
        <f t="shared" ref="M6:M12" si="1">K6-G6</f>
        <v>6779</v>
      </c>
      <c r="N6" s="257">
        <f>K6/$K$6</f>
        <v>1</v>
      </c>
      <c r="O6" s="256">
        <v>19163</v>
      </c>
      <c r="P6" s="257">
        <f t="shared" ref="P6:P11" si="2">O6/K6-1</f>
        <v>0.20325254301142781</v>
      </c>
      <c r="Q6" s="256">
        <f t="shared" ref="Q6:Q12" si="3">O6-K6</f>
        <v>3237</v>
      </c>
      <c r="R6" s="257">
        <f>O6/C6-1</f>
        <v>1.6057927658417186</v>
      </c>
      <c r="S6" s="256">
        <f>O6-C6</f>
        <v>11809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7348</v>
      </c>
      <c r="D7" s="259">
        <v>1196</v>
      </c>
      <c r="E7" s="259">
        <v>4996</v>
      </c>
      <c r="F7" s="260">
        <f t="shared" ref="F7:F12" si="4">E7/$E$6</f>
        <v>0.87587657784011219</v>
      </c>
      <c r="G7" s="259">
        <v>8397</v>
      </c>
      <c r="H7" s="261">
        <f>G7/E7-1</f>
        <v>0.68074459567654122</v>
      </c>
      <c r="I7" s="262">
        <f>G7-E7</f>
        <v>3401</v>
      </c>
      <c r="J7" s="260">
        <f>G7/$G$6</f>
        <v>0.91800590357494261</v>
      </c>
      <c r="K7" s="259">
        <v>15926</v>
      </c>
      <c r="L7" s="263">
        <f t="shared" si="0"/>
        <v>0.89662974871978096</v>
      </c>
      <c r="M7" s="264">
        <f t="shared" si="1"/>
        <v>7529</v>
      </c>
      <c r="N7" s="260">
        <f>K7/$K$6</f>
        <v>1</v>
      </c>
      <c r="O7" s="259">
        <v>19163</v>
      </c>
      <c r="P7" s="261">
        <f t="shared" si="2"/>
        <v>0.20325254301142781</v>
      </c>
      <c r="Q7" s="262">
        <f t="shared" si="3"/>
        <v>3237</v>
      </c>
      <c r="R7" s="261">
        <f t="shared" ref="R7:R10" si="5">O7/C7-1</f>
        <v>1.6079205225911815</v>
      </c>
      <c r="S7" s="262">
        <f t="shared" ref="S7:S10" si="6">O7-C7</f>
        <v>11815</v>
      </c>
      <c r="T7" s="260">
        <f>O7/$O$6</f>
        <v>1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40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-40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7308</v>
      </c>
      <c r="D9" s="265">
        <v>1196</v>
      </c>
      <c r="E9" s="265">
        <v>0</v>
      </c>
      <c r="F9" s="271">
        <f t="shared" si="4"/>
        <v>0</v>
      </c>
      <c r="G9" s="265">
        <v>6939</v>
      </c>
      <c r="H9" s="267" t="str">
        <f>IFERROR(G9/E9-1,"-")</f>
        <v>-</v>
      </c>
      <c r="I9" s="272">
        <f t="shared" si="7"/>
        <v>6939</v>
      </c>
      <c r="J9" s="271">
        <f t="shared" si="8"/>
        <v>0.75860938012463097</v>
      </c>
      <c r="K9" s="265">
        <v>0</v>
      </c>
      <c r="L9" s="269">
        <f>IFERROR(K9/G9-1,"-")</f>
        <v>-1</v>
      </c>
      <c r="M9" s="270">
        <f>IF(G9=0,"nd",K9-G9)</f>
        <v>-6939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-7308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200</v>
      </c>
      <c r="C10" s="274" t="s">
        <v>237</v>
      </c>
      <c r="D10" s="274" t="s">
        <v>237</v>
      </c>
      <c r="E10" s="274" t="s">
        <v>237</v>
      </c>
      <c r="F10" s="275" t="str">
        <f>IFERROR(E10/$E$6,"-")</f>
        <v>-</v>
      </c>
      <c r="G10" s="274" t="s">
        <v>237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237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237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19.163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205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204</v>
      </c>
      <c r="C134" s="241">
        <v>15343</v>
      </c>
      <c r="D134" s="241">
        <v>4744</v>
      </c>
      <c r="E134" s="241">
        <v>9037</v>
      </c>
      <c r="F134" s="241">
        <v>15069</v>
      </c>
      <c r="G134" s="242">
        <f>F134/E134-1</f>
        <v>0.66747814540223516</v>
      </c>
      <c r="H134" s="241">
        <f>F134-E134</f>
        <v>6032</v>
      </c>
      <c r="I134" s="242">
        <f>F134/F$134</f>
        <v>1</v>
      </c>
      <c r="J134" s="241">
        <v>23750</v>
      </c>
      <c r="K134" s="242">
        <f>J134/J$134</f>
        <v>1</v>
      </c>
      <c r="L134" s="242">
        <f>J134/F134-1</f>
        <v>0.57608334992368437</v>
      </c>
      <c r="M134" s="241">
        <f>J134-F134</f>
        <v>8681</v>
      </c>
      <c r="N134" s="242">
        <f>J134/D134-1</f>
        <v>4.0063237774030354</v>
      </c>
      <c r="O134" s="241">
        <f>J134-D134</f>
        <v>19006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15218</v>
      </c>
      <c r="D135" s="259">
        <v>4596</v>
      </c>
      <c r="E135" s="259">
        <v>8021</v>
      </c>
      <c r="F135" s="259">
        <v>14084</v>
      </c>
      <c r="G135" s="263">
        <f>IFERROR(F135/E135-1,"-")</f>
        <v>0.75589078668495202</v>
      </c>
      <c r="H135" s="259">
        <f t="shared" ref="H135:H138" si="14">F135-E135</f>
        <v>6063</v>
      </c>
      <c r="I135" s="261">
        <f>F135/F$134</f>
        <v>0.93463401685579672</v>
      </c>
      <c r="J135" s="259">
        <v>23750</v>
      </c>
      <c r="K135" s="260">
        <f t="shared" ref="K135:K138" si="15">J135/J$134</f>
        <v>1</v>
      </c>
      <c r="L135" s="261">
        <f t="shared" ref="L135:L138" si="16">J135/F135-1</f>
        <v>0.68631070718545861</v>
      </c>
      <c r="M135" s="262">
        <f t="shared" ref="M135:M138" si="17">J135-F135</f>
        <v>9666</v>
      </c>
      <c r="N135" s="260">
        <f t="shared" ref="N135:N138" si="18">J135/D135-1</f>
        <v>4.1675369886858133</v>
      </c>
      <c r="O135" s="259">
        <f t="shared" ref="O135:O138" si="19">J135-D135</f>
        <v>19154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200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A5B04-7E7B-4C19-B1F4-7A7EA492ABAC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325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4088</v>
      </c>
      <c r="D6" s="256">
        <v>13586</v>
      </c>
      <c r="E6" s="256">
        <v>22489</v>
      </c>
      <c r="F6" s="257">
        <f>E6/$E$6</f>
        <v>1</v>
      </c>
      <c r="G6" s="256">
        <v>21168</v>
      </c>
      <c r="H6" s="257">
        <f>G6/E6-1</f>
        <v>-5.8739828360531821E-2</v>
      </c>
      <c r="I6" s="256">
        <f>G6-E6</f>
        <v>-1321</v>
      </c>
      <c r="J6" s="257">
        <f>G6/$G$6</f>
        <v>1</v>
      </c>
      <c r="K6" s="256">
        <v>25818</v>
      </c>
      <c r="L6" s="257">
        <f t="shared" ref="L6:L12" si="0">K6/G6-1</f>
        <v>0.21967120181405897</v>
      </c>
      <c r="M6" s="256">
        <f t="shared" ref="M6:M12" si="1">K6-G6</f>
        <v>4650</v>
      </c>
      <c r="N6" s="257">
        <f>K6/$K$6</f>
        <v>1</v>
      </c>
      <c r="O6" s="256">
        <v>11205</v>
      </c>
      <c r="P6" s="257">
        <f t="shared" ref="P6:P11" si="2">O6/K6-1</f>
        <v>-0.56600046479200561</v>
      </c>
      <c r="Q6" s="256">
        <f t="shared" ref="Q6:Q12" si="3">O6-K6</f>
        <v>-14613</v>
      </c>
      <c r="R6" s="257">
        <f>O6/C6-1</f>
        <v>1.7409491193737767</v>
      </c>
      <c r="S6" s="256">
        <f>O6-C6</f>
        <v>7117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4003</v>
      </c>
      <c r="D7" s="259">
        <v>13481</v>
      </c>
      <c r="E7" s="259">
        <v>22180</v>
      </c>
      <c r="F7" s="260">
        <f t="shared" ref="F7:F12" si="4">E7/$E$6</f>
        <v>0.98625994930855088</v>
      </c>
      <c r="G7" s="259">
        <v>20844</v>
      </c>
      <c r="H7" s="261">
        <f>G7/E7-1</f>
        <v>-6.0234445446348039E-2</v>
      </c>
      <c r="I7" s="262">
        <f>G7-E7</f>
        <v>-1336</v>
      </c>
      <c r="J7" s="260">
        <f>G7/$G$6</f>
        <v>0.98469387755102045</v>
      </c>
      <c r="K7" s="259">
        <v>23962</v>
      </c>
      <c r="L7" s="263">
        <f t="shared" si="0"/>
        <v>0.14958741124544228</v>
      </c>
      <c r="M7" s="264">
        <f t="shared" si="1"/>
        <v>3118</v>
      </c>
      <c r="N7" s="260">
        <f>K7/$K$6</f>
        <v>0.92811216980401268</v>
      </c>
      <c r="O7" s="259">
        <v>9961</v>
      </c>
      <c r="P7" s="261">
        <f t="shared" si="2"/>
        <v>-0.58430014189132795</v>
      </c>
      <c r="Q7" s="262">
        <f t="shared" si="3"/>
        <v>-14001</v>
      </c>
      <c r="R7" s="261">
        <f t="shared" ref="R7:R10" si="5">O7/C7-1</f>
        <v>1.4883837122158381</v>
      </c>
      <c r="S7" s="262">
        <f t="shared" ref="S7:S10" si="6">O7-C7</f>
        <v>5958</v>
      </c>
      <c r="T7" s="260">
        <f>O7/$O$6</f>
        <v>0.8889781347612673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57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-57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3946</v>
      </c>
      <c r="D9" s="265">
        <v>13481</v>
      </c>
      <c r="E9" s="265">
        <v>0</v>
      </c>
      <c r="F9" s="271">
        <f t="shared" si="4"/>
        <v>0</v>
      </c>
      <c r="G9" s="265">
        <v>16493</v>
      </c>
      <c r="H9" s="267" t="str">
        <f>IFERROR(G9/E9-1,"-")</f>
        <v>-</v>
      </c>
      <c r="I9" s="272">
        <f t="shared" si="7"/>
        <v>16493</v>
      </c>
      <c r="J9" s="271">
        <f t="shared" si="8"/>
        <v>0.77914777021919879</v>
      </c>
      <c r="K9" s="265">
        <v>0</v>
      </c>
      <c r="L9" s="269">
        <f>IFERROR(K9/G9-1,"-")</f>
        <v>-1</v>
      </c>
      <c r="M9" s="270">
        <f>IF(G9=0,"nd",K9-G9)</f>
        <v>-16493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-3946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200</v>
      </c>
      <c r="C10" s="274" t="s">
        <v>237</v>
      </c>
      <c r="D10" s="274" t="s">
        <v>237</v>
      </c>
      <c r="E10" s="274" t="s">
        <v>237</v>
      </c>
      <c r="F10" s="275" t="str">
        <f>IFERROR(E10/$E$6,"-")</f>
        <v>-</v>
      </c>
      <c r="G10" s="274" t="s">
        <v>237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237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237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9.961 viajeros 
cuota: 88,9%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207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206</v>
      </c>
      <c r="C134" s="241">
        <v>8930</v>
      </c>
      <c r="D134" s="241">
        <v>21567</v>
      </c>
      <c r="E134" s="241">
        <v>23338</v>
      </c>
      <c r="F134" s="241">
        <v>31999</v>
      </c>
      <c r="G134" s="242">
        <f>F134/E134-1</f>
        <v>0.37111149198731685</v>
      </c>
      <c r="H134" s="241">
        <f>F134-E134</f>
        <v>8661</v>
      </c>
      <c r="I134" s="242">
        <f>F134/F$134</f>
        <v>1</v>
      </c>
      <c r="J134" s="241">
        <v>37562</v>
      </c>
      <c r="K134" s="242">
        <f>J134/J$134</f>
        <v>1</v>
      </c>
      <c r="L134" s="242">
        <f>J134/F134-1</f>
        <v>0.17384918278696215</v>
      </c>
      <c r="M134" s="241">
        <f>J134-F134</f>
        <v>5563</v>
      </c>
      <c r="N134" s="242">
        <f>J134/D134-1</f>
        <v>0.74164232392080498</v>
      </c>
      <c r="O134" s="241">
        <f>J134-D134</f>
        <v>15995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8814</v>
      </c>
      <c r="D135" s="259">
        <v>21207</v>
      </c>
      <c r="E135" s="259">
        <v>22920</v>
      </c>
      <c r="F135" s="259">
        <v>31464</v>
      </c>
      <c r="G135" s="263">
        <f>IFERROR(F135/E135-1,"-")</f>
        <v>0.37277486910994773</v>
      </c>
      <c r="H135" s="259">
        <f t="shared" ref="H135:H138" si="14">F135-E135</f>
        <v>8544</v>
      </c>
      <c r="I135" s="261">
        <f>F135/F$134</f>
        <v>0.9832807275227351</v>
      </c>
      <c r="J135" s="259">
        <v>34800</v>
      </c>
      <c r="K135" s="260">
        <f t="shared" ref="K135:K138" si="15">J135/J$134</f>
        <v>0.92646823917789256</v>
      </c>
      <c r="L135" s="261">
        <f t="shared" ref="L135:L138" si="16">J135/F135-1</f>
        <v>0.10602593440122043</v>
      </c>
      <c r="M135" s="262">
        <f t="shared" ref="M135:M138" si="17">J135-F135</f>
        <v>3336</v>
      </c>
      <c r="N135" s="260">
        <f t="shared" ref="N135:N138" si="18">J135/D135-1</f>
        <v>0.64096760503607308</v>
      </c>
      <c r="O135" s="259">
        <f t="shared" ref="O135:O138" si="19">J135-D135</f>
        <v>13593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200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54C38-4BC5-4DCF-8496-5A0664F7732B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282431</v>
      </c>
      <c r="D6" s="256">
        <v>509135</v>
      </c>
      <c r="E6" s="256">
        <v>705987</v>
      </c>
      <c r="F6" s="257">
        <f>E6/$E$6</f>
        <v>1</v>
      </c>
      <c r="G6" s="256">
        <v>728517</v>
      </c>
      <c r="H6" s="257">
        <f>G6/E6-1</f>
        <v>3.1912768932005786E-2</v>
      </c>
      <c r="I6" s="256">
        <f>G6-E6</f>
        <v>22530</v>
      </c>
      <c r="J6" s="257">
        <f>G6/$G$6</f>
        <v>1</v>
      </c>
      <c r="K6" s="256">
        <v>733514</v>
      </c>
      <c r="L6" s="257">
        <f>K6/G6-1</f>
        <v>6.8591398690764915E-3</v>
      </c>
      <c r="M6" s="256">
        <f>K6-G6</f>
        <v>4997</v>
      </c>
      <c r="N6" s="257">
        <f>K6/$K$6</f>
        <v>1</v>
      </c>
      <c r="O6" s="256">
        <v>740840</v>
      </c>
      <c r="P6" s="257">
        <f>O6/K6-1</f>
        <v>9.9875394334667522E-3</v>
      </c>
      <c r="Q6" s="256">
        <f>O6-K6</f>
        <v>7326</v>
      </c>
      <c r="R6" s="257">
        <f>IFERROR(O6/C6-1,"-")</f>
        <v>1.6230831601346876</v>
      </c>
      <c r="S6" s="256">
        <f>O6-C6</f>
        <v>458409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51841</v>
      </c>
      <c r="D7" s="265">
        <v>181377</v>
      </c>
      <c r="E7" s="265">
        <v>152312</v>
      </c>
      <c r="F7" s="271">
        <f t="shared" ref="F7:F16" si="0">E7/$E$6</f>
        <v>0.21574334938178749</v>
      </c>
      <c r="G7" s="265">
        <v>130902</v>
      </c>
      <c r="H7" s="273">
        <f>G7/E7-1</f>
        <v>-0.14056673144597931</v>
      </c>
      <c r="I7" s="272">
        <f>G7-E7</f>
        <v>-21410</v>
      </c>
      <c r="J7" s="271">
        <f>G7/$G$6</f>
        <v>0.17968283512944791</v>
      </c>
      <c r="K7" s="265">
        <v>116116</v>
      </c>
      <c r="L7" s="273">
        <f>K7/G7-1</f>
        <v>-0.11295472949229191</v>
      </c>
      <c r="M7" s="272">
        <f>K7-G7</f>
        <v>-14786</v>
      </c>
      <c r="N7" s="271">
        <f>K7/$K$6</f>
        <v>0.15830100038990394</v>
      </c>
      <c r="O7" s="265">
        <v>105730</v>
      </c>
      <c r="P7" s="273">
        <f>O7/K7-1</f>
        <v>-8.9445037720899845E-2</v>
      </c>
      <c r="Q7" s="272">
        <f>O7-K7</f>
        <v>-10386</v>
      </c>
      <c r="R7" s="273">
        <f t="shared" ref="R7:R16" si="1">IFERROR(O7/C7-1,"-")</f>
        <v>1.0395054107752553</v>
      </c>
      <c r="S7" s="272">
        <f t="shared" ref="S7:S16" si="2">O7-C7</f>
        <v>53889</v>
      </c>
      <c r="T7" s="271">
        <f>O7/$O$6</f>
        <v>0.14271637600561524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27117</v>
      </c>
      <c r="D8" s="265">
        <v>53696</v>
      </c>
      <c r="E8" s="265">
        <v>89466</v>
      </c>
      <c r="F8" s="271">
        <f t="shared" si="0"/>
        <v>0.12672471306128866</v>
      </c>
      <c r="G8" s="265">
        <v>83652</v>
      </c>
      <c r="H8" s="273">
        <f t="shared" ref="H8:H16" si="3">G8/E8-1</f>
        <v>-6.4985581114613389E-2</v>
      </c>
      <c r="I8" s="272">
        <f t="shared" ref="I8:I16" si="4">G8-E8</f>
        <v>-5814</v>
      </c>
      <c r="J8" s="271">
        <f t="shared" ref="J8:J16" si="5">G8/$G$6</f>
        <v>0.11482504869481426</v>
      </c>
      <c r="K8" s="265">
        <v>80352</v>
      </c>
      <c r="L8" s="273">
        <f t="shared" ref="L8:L16" si="6">K8/G8-1</f>
        <v>-3.9449146463921947E-2</v>
      </c>
      <c r="M8" s="272">
        <f t="shared" ref="M8:M16" si="7">K8-G8</f>
        <v>-3300</v>
      </c>
      <c r="N8" s="271">
        <f t="shared" ref="N8:N16" si="8">K8/$K$6</f>
        <v>0.10954392145207863</v>
      </c>
      <c r="O8" s="265">
        <v>81062</v>
      </c>
      <c r="P8" s="273">
        <f t="shared" ref="P8:P16" si="9">O8/K8-1</f>
        <v>8.8361210673038038E-3</v>
      </c>
      <c r="Q8" s="272">
        <f t="shared" ref="Q8:Q16" si="10">O8-K8</f>
        <v>710</v>
      </c>
      <c r="R8" s="273">
        <f t="shared" si="1"/>
        <v>1.9893424788877825</v>
      </c>
      <c r="S8" s="272">
        <f t="shared" si="2"/>
        <v>53945</v>
      </c>
      <c r="T8" s="271">
        <f t="shared" ref="T8:T16" si="11">O8/$O$6</f>
        <v>0.10941903784892824</v>
      </c>
      <c r="V8" s="29"/>
      <c r="W8" s="81"/>
      <c r="AE8" s="1"/>
    </row>
    <row r="9" spans="1:31" s="4" customFormat="1" x14ac:dyDescent="0.25">
      <c r="B9" s="248" t="s">
        <v>49</v>
      </c>
      <c r="C9" s="265">
        <v>2013</v>
      </c>
      <c r="D9" s="265">
        <v>3305</v>
      </c>
      <c r="E9" s="265">
        <v>3711</v>
      </c>
      <c r="F9" s="266">
        <f t="shared" si="0"/>
        <v>5.2564707282145426E-3</v>
      </c>
      <c r="G9" s="265">
        <v>14682</v>
      </c>
      <c r="H9" s="277">
        <f t="shared" si="3"/>
        <v>2.9563459983831852</v>
      </c>
      <c r="I9" s="268">
        <f t="shared" si="4"/>
        <v>10971</v>
      </c>
      <c r="J9" s="266">
        <f t="shared" si="5"/>
        <v>2.015327027372045E-2</v>
      </c>
      <c r="K9" s="265">
        <v>7864</v>
      </c>
      <c r="L9" s="273">
        <f t="shared" si="6"/>
        <v>-0.46437815011578809</v>
      </c>
      <c r="M9" s="272">
        <f t="shared" si="7"/>
        <v>-6818</v>
      </c>
      <c r="N9" s="271">
        <f t="shared" si="8"/>
        <v>1.0720995100298017E-2</v>
      </c>
      <c r="O9" s="265">
        <v>5738</v>
      </c>
      <c r="P9" s="273">
        <f t="shared" si="9"/>
        <v>-0.27034587995930826</v>
      </c>
      <c r="Q9" s="272">
        <f t="shared" si="10"/>
        <v>-2126</v>
      </c>
      <c r="R9" s="273">
        <f t="shared" si="1"/>
        <v>1.8504719324391457</v>
      </c>
      <c r="S9" s="272">
        <f t="shared" si="2"/>
        <v>3725</v>
      </c>
      <c r="T9" s="271">
        <f t="shared" si="11"/>
        <v>7.7452621348739273E-3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61574</v>
      </c>
      <c r="D10" s="265">
        <v>99731</v>
      </c>
      <c r="E10" s="265">
        <v>234682</v>
      </c>
      <c r="F10" s="271">
        <f t="shared" si="0"/>
        <v>0.33241688586333745</v>
      </c>
      <c r="G10" s="265">
        <v>242862</v>
      </c>
      <c r="H10" s="273">
        <f t="shared" si="3"/>
        <v>3.4855677043829525E-2</v>
      </c>
      <c r="I10" s="272">
        <f t="shared" si="4"/>
        <v>8180</v>
      </c>
      <c r="J10" s="271">
        <f t="shared" si="5"/>
        <v>0.3333649043193227</v>
      </c>
      <c r="K10" s="265">
        <v>271228</v>
      </c>
      <c r="L10" s="273">
        <f t="shared" si="6"/>
        <v>0.11679884049377831</v>
      </c>
      <c r="M10" s="272">
        <f t="shared" si="7"/>
        <v>28366</v>
      </c>
      <c r="N10" s="271">
        <f t="shared" si="8"/>
        <v>0.36976526692060413</v>
      </c>
      <c r="O10" s="265">
        <v>283233</v>
      </c>
      <c r="P10" s="273">
        <f t="shared" si="9"/>
        <v>4.4261654401462902E-2</v>
      </c>
      <c r="Q10" s="272">
        <f t="shared" si="10"/>
        <v>12005</v>
      </c>
      <c r="R10" s="273">
        <f t="shared" si="1"/>
        <v>3.5998798194042942</v>
      </c>
      <c r="S10" s="272">
        <f t="shared" si="2"/>
        <v>221659</v>
      </c>
      <c r="T10" s="271">
        <f>O10/$O$6</f>
        <v>0.38231332001511797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15835</v>
      </c>
      <c r="D11" s="265">
        <v>31893</v>
      </c>
      <c r="E11" s="265">
        <v>32003</v>
      </c>
      <c r="F11" s="266">
        <f t="shared" si="0"/>
        <v>4.5330863032888705E-2</v>
      </c>
      <c r="G11" s="265">
        <v>38275</v>
      </c>
      <c r="H11" s="277">
        <f t="shared" si="3"/>
        <v>0.19598162672249475</v>
      </c>
      <c r="I11" s="268">
        <f t="shared" si="4"/>
        <v>6272</v>
      </c>
      <c r="J11" s="266">
        <f t="shared" si="5"/>
        <v>5.2538238640965136E-2</v>
      </c>
      <c r="K11" s="265">
        <v>34967</v>
      </c>
      <c r="L11" s="273">
        <f t="shared" si="6"/>
        <v>-8.6427171783148293E-2</v>
      </c>
      <c r="M11" s="272">
        <f t="shared" si="7"/>
        <v>-3308</v>
      </c>
      <c r="N11" s="271">
        <f t="shared" si="8"/>
        <v>4.7670528442538246E-2</v>
      </c>
      <c r="O11" s="265">
        <v>38450</v>
      </c>
      <c r="P11" s="273">
        <f t="shared" si="9"/>
        <v>9.9608202019046521E-2</v>
      </c>
      <c r="Q11" s="272">
        <f t="shared" si="10"/>
        <v>3483</v>
      </c>
      <c r="R11" s="273">
        <f t="shared" si="1"/>
        <v>1.4281654562677613</v>
      </c>
      <c r="S11" s="272">
        <f t="shared" si="2"/>
        <v>22615</v>
      </c>
      <c r="T11" s="271">
        <f t="shared" si="11"/>
        <v>5.1900545326926194E-2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31132</v>
      </c>
      <c r="D12" s="265">
        <v>57767</v>
      </c>
      <c r="E12" s="265">
        <v>84383</v>
      </c>
      <c r="F12" s="271">
        <f t="shared" si="0"/>
        <v>0.1195248637722791</v>
      </c>
      <c r="G12" s="265">
        <v>97014</v>
      </c>
      <c r="H12" s="273">
        <f t="shared" si="3"/>
        <v>0.14968654823838934</v>
      </c>
      <c r="I12" s="272">
        <f t="shared" si="4"/>
        <v>12631</v>
      </c>
      <c r="J12" s="271">
        <f t="shared" si="5"/>
        <v>0.13316641890305922</v>
      </c>
      <c r="K12" s="265">
        <v>101537</v>
      </c>
      <c r="L12" s="273">
        <f t="shared" si="6"/>
        <v>4.6622137011153031E-2</v>
      </c>
      <c r="M12" s="272">
        <f t="shared" si="7"/>
        <v>4523</v>
      </c>
      <c r="N12" s="271">
        <f t="shared" si="8"/>
        <v>0.13842544245917596</v>
      </c>
      <c r="O12" s="265">
        <v>116513</v>
      </c>
      <c r="P12" s="273">
        <f t="shared" si="9"/>
        <v>0.14749303209667408</v>
      </c>
      <c r="Q12" s="272">
        <f t="shared" si="10"/>
        <v>14976</v>
      </c>
      <c r="R12" s="273">
        <f t="shared" si="1"/>
        <v>2.7425478607220866</v>
      </c>
      <c r="S12" s="272">
        <f t="shared" si="2"/>
        <v>85381</v>
      </c>
      <c r="T12" s="271">
        <f t="shared" si="11"/>
        <v>0.15727147562226662</v>
      </c>
      <c r="V12" s="29"/>
      <c r="W12" s="81"/>
      <c r="AE12" s="1"/>
    </row>
    <row r="13" spans="1:31" s="4" customFormat="1" x14ac:dyDescent="0.25">
      <c r="B13" s="248" t="s">
        <v>52</v>
      </c>
      <c r="C13" s="265">
        <v>9589</v>
      </c>
      <c r="D13" s="265">
        <v>10854</v>
      </c>
      <c r="E13" s="265">
        <v>21277</v>
      </c>
      <c r="F13" s="266">
        <f t="shared" si="0"/>
        <v>3.0137948715769552E-2</v>
      </c>
      <c r="G13" s="265">
        <v>26478</v>
      </c>
      <c r="H13" s="277">
        <f t="shared" si="3"/>
        <v>0.24444235559524374</v>
      </c>
      <c r="I13" s="268">
        <f t="shared" si="4"/>
        <v>5201</v>
      </c>
      <c r="J13" s="266">
        <f t="shared" si="5"/>
        <v>3.6345068131560417E-2</v>
      </c>
      <c r="K13" s="265">
        <v>22061</v>
      </c>
      <c r="L13" s="273">
        <f t="shared" si="6"/>
        <v>-0.16681773547851042</v>
      </c>
      <c r="M13" s="272">
        <f t="shared" si="7"/>
        <v>-4417</v>
      </c>
      <c r="N13" s="271">
        <f t="shared" si="8"/>
        <v>3.0075772241565941E-2</v>
      </c>
      <c r="O13" s="265">
        <v>22038</v>
      </c>
      <c r="P13" s="273">
        <f t="shared" si="9"/>
        <v>-1.0425638003717097E-3</v>
      </c>
      <c r="Q13" s="272">
        <f t="shared" si="10"/>
        <v>-23</v>
      </c>
      <c r="R13" s="273">
        <f t="shared" si="1"/>
        <v>1.2982584211075192</v>
      </c>
      <c r="S13" s="272">
        <f t="shared" si="2"/>
        <v>12449</v>
      </c>
      <c r="T13" s="271">
        <f t="shared" si="11"/>
        <v>2.9747313859942767E-2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10674</v>
      </c>
      <c r="D14" s="265">
        <v>32424</v>
      </c>
      <c r="E14" s="265">
        <v>21054</v>
      </c>
      <c r="F14" s="271">
        <f t="shared" si="0"/>
        <v>2.9822078876806515E-2</v>
      </c>
      <c r="G14" s="265">
        <v>23092</v>
      </c>
      <c r="H14" s="273">
        <f t="shared" si="3"/>
        <v>9.6798708083974505E-2</v>
      </c>
      <c r="I14" s="272">
        <f t="shared" si="4"/>
        <v>2038</v>
      </c>
      <c r="J14" s="271">
        <f t="shared" si="5"/>
        <v>3.1697269933302859E-2</v>
      </c>
      <c r="K14" s="265">
        <v>20158</v>
      </c>
      <c r="L14" s="273">
        <f t="shared" si="6"/>
        <v>-0.12705698943357002</v>
      </c>
      <c r="M14" s="272">
        <f t="shared" si="7"/>
        <v>-2934</v>
      </c>
      <c r="N14" s="271">
        <f t="shared" si="8"/>
        <v>2.7481411397737465E-2</v>
      </c>
      <c r="O14" s="265">
        <v>21078</v>
      </c>
      <c r="P14" s="273">
        <f t="shared" si="9"/>
        <v>4.5639448357972068E-2</v>
      </c>
      <c r="Q14" s="272">
        <f t="shared" si="10"/>
        <v>920</v>
      </c>
      <c r="R14" s="273">
        <f t="shared" si="1"/>
        <v>0.97470489038785835</v>
      </c>
      <c r="S14" s="272">
        <f t="shared" si="2"/>
        <v>10404</v>
      </c>
      <c r="T14" s="271">
        <f t="shared" si="11"/>
        <v>2.8451487500674909E-2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11442</v>
      </c>
      <c r="D15" s="265">
        <v>14930</v>
      </c>
      <c r="E15" s="265">
        <v>28193</v>
      </c>
      <c r="F15" s="266">
        <f t="shared" si="0"/>
        <v>3.9934163093654697E-2</v>
      </c>
      <c r="G15" s="265">
        <v>30315</v>
      </c>
      <c r="H15" s="277">
        <f t="shared" si="3"/>
        <v>7.5266910225942674E-2</v>
      </c>
      <c r="I15" s="268">
        <f t="shared" si="4"/>
        <v>2122</v>
      </c>
      <c r="J15" s="266">
        <f t="shared" si="5"/>
        <v>4.1611932185522095E-2</v>
      </c>
      <c r="K15" s="265">
        <v>41744</v>
      </c>
      <c r="L15" s="273">
        <f t="shared" si="6"/>
        <v>0.37700808180768597</v>
      </c>
      <c r="M15" s="272">
        <f t="shared" si="7"/>
        <v>11429</v>
      </c>
      <c r="N15" s="271">
        <f t="shared" si="8"/>
        <v>5.6909615903718264E-2</v>
      </c>
      <c r="O15" s="265">
        <v>30368</v>
      </c>
      <c r="P15" s="273">
        <f t="shared" si="9"/>
        <v>-0.27251820620927558</v>
      </c>
      <c r="Q15" s="272">
        <f t="shared" si="10"/>
        <v>-11376</v>
      </c>
      <c r="R15" s="273">
        <f t="shared" si="1"/>
        <v>1.6540814542912079</v>
      </c>
      <c r="S15" s="272">
        <f t="shared" si="2"/>
        <v>18926</v>
      </c>
      <c r="T15" s="271">
        <f t="shared" si="11"/>
        <v>4.099130716483991E-2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61214</v>
      </c>
      <c r="D16" s="265">
        <f>D6-SUM(D7:D15)</f>
        <v>23158</v>
      </c>
      <c r="E16" s="265">
        <f>E6-SUM(E7:E15)</f>
        <v>38906</v>
      </c>
      <c r="F16" s="271">
        <f t="shared" si="0"/>
        <v>5.5108663473973314E-2</v>
      </c>
      <c r="G16" s="265">
        <f>G6-SUM(G7:G15)</f>
        <v>41245</v>
      </c>
      <c r="H16" s="273">
        <f t="shared" si="3"/>
        <v>6.0119261810517743E-2</v>
      </c>
      <c r="I16" s="272">
        <f t="shared" si="4"/>
        <v>2339</v>
      </c>
      <c r="J16" s="271">
        <f t="shared" si="5"/>
        <v>5.6615013788284971E-2</v>
      </c>
      <c r="K16" s="265">
        <f>K6-SUM(K7:K15)</f>
        <v>37487</v>
      </c>
      <c r="L16" s="273">
        <f t="shared" si="6"/>
        <v>-9.1114074433264691E-2</v>
      </c>
      <c r="M16" s="272">
        <f t="shared" si="7"/>
        <v>-3758</v>
      </c>
      <c r="N16" s="271">
        <f t="shared" si="8"/>
        <v>5.110604569237942E-2</v>
      </c>
      <c r="O16" s="265">
        <f>O6-SUM(O7:O15)</f>
        <v>36630</v>
      </c>
      <c r="P16" s="273">
        <f t="shared" si="9"/>
        <v>-2.2861258569637499E-2</v>
      </c>
      <c r="Q16" s="272">
        <f t="shared" si="10"/>
        <v>-857</v>
      </c>
      <c r="R16" s="273">
        <f t="shared" si="1"/>
        <v>-0.40160747541412101</v>
      </c>
      <c r="S16" s="272">
        <f t="shared" si="2"/>
        <v>-24584</v>
      </c>
      <c r="T16" s="271">
        <f t="shared" si="11"/>
        <v>4.944387452081421E-2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20CFE-63B9-4DD4-B56F-BDF8734CD117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162991</v>
      </c>
      <c r="D6" s="256">
        <v>227881</v>
      </c>
      <c r="E6" s="256">
        <v>401631</v>
      </c>
      <c r="F6" s="257">
        <f>E6/$E$6</f>
        <v>1</v>
      </c>
      <c r="G6" s="256">
        <v>425404</v>
      </c>
      <c r="H6" s="257">
        <f>G6/E6-1</f>
        <v>5.9191148093648227E-2</v>
      </c>
      <c r="I6" s="256">
        <f>G6-E6</f>
        <v>23773</v>
      </c>
      <c r="J6" s="257">
        <f>G6/$G$6</f>
        <v>1</v>
      </c>
      <c r="K6" s="256">
        <v>436787</v>
      </c>
      <c r="L6" s="257">
        <f>K6/G6-1</f>
        <v>2.6758093482901035E-2</v>
      </c>
      <c r="M6" s="256">
        <f>K6-G6</f>
        <v>11383</v>
      </c>
      <c r="N6" s="257">
        <f>K6/$K$6</f>
        <v>1</v>
      </c>
      <c r="O6" s="256">
        <v>452320</v>
      </c>
      <c r="P6" s="257">
        <f>O6/K6-1</f>
        <v>3.5561955827439817E-2</v>
      </c>
      <c r="Q6" s="256">
        <f>O6-K6</f>
        <v>15533</v>
      </c>
      <c r="R6" s="257">
        <f>IFERROR(O6/C6-1,"-")</f>
        <v>1.775122552778988</v>
      </c>
      <c r="S6" s="256">
        <f>O6-C6</f>
        <v>289329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24286</v>
      </c>
      <c r="D7" s="265">
        <v>82985</v>
      </c>
      <c r="E7" s="265">
        <v>86269</v>
      </c>
      <c r="F7" s="271">
        <f t="shared" ref="F7:F16" si="0">E7/$E$6</f>
        <v>0.21479666659197125</v>
      </c>
      <c r="G7" s="265">
        <v>74723</v>
      </c>
      <c r="H7" s="273">
        <f>G7/E7-1</f>
        <v>-0.13383718369286768</v>
      </c>
      <c r="I7" s="272">
        <f>G7-E7</f>
        <v>-11546</v>
      </c>
      <c r="J7" s="271">
        <f>G7/$G$6</f>
        <v>0.17565185094639449</v>
      </c>
      <c r="K7" s="265">
        <v>71166</v>
      </c>
      <c r="L7" s="273">
        <f>K7/G7-1</f>
        <v>-4.7602478487212774E-2</v>
      </c>
      <c r="M7" s="272">
        <f>K7-G7</f>
        <v>-3557</v>
      </c>
      <c r="N7" s="271">
        <f>K7/$K$6</f>
        <v>0.16293067330300581</v>
      </c>
      <c r="O7" s="265">
        <v>56847</v>
      </c>
      <c r="P7" s="273">
        <f>O7/K7-1</f>
        <v>-0.20120563190287499</v>
      </c>
      <c r="Q7" s="272">
        <f>O7-K7</f>
        <v>-14319</v>
      </c>
      <c r="R7" s="273">
        <f t="shared" ref="R7:R16" si="1">IFERROR(O7/C7-1,"-")</f>
        <v>1.3407312855142881</v>
      </c>
      <c r="S7" s="272">
        <f t="shared" ref="S7:S16" si="2">O7-C7</f>
        <v>32561</v>
      </c>
      <c r="T7" s="271">
        <f>O7/$O$6</f>
        <v>0.12567872302794481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15074</v>
      </c>
      <c r="D8" s="265">
        <v>20665</v>
      </c>
      <c r="E8" s="265">
        <v>51989</v>
      </c>
      <c r="F8" s="271">
        <f t="shared" si="0"/>
        <v>0.12944468927946298</v>
      </c>
      <c r="G8" s="265">
        <v>46271</v>
      </c>
      <c r="H8" s="273">
        <f t="shared" ref="H8:H16" si="3">G8/E8-1</f>
        <v>-0.10998480447787029</v>
      </c>
      <c r="I8" s="272">
        <f t="shared" ref="I8:I16" si="4">G8-E8</f>
        <v>-5718</v>
      </c>
      <c r="J8" s="271">
        <f t="shared" ref="J8:J16" si="5">G8/$G$6</f>
        <v>0.10876954612556534</v>
      </c>
      <c r="K8" s="265">
        <v>43579</v>
      </c>
      <c r="L8" s="273">
        <f t="shared" ref="L8:L16" si="6">K8/G8-1</f>
        <v>-5.8178988999589398E-2</v>
      </c>
      <c r="M8" s="272">
        <f t="shared" ref="M8:M16" si="7">K8-G8</f>
        <v>-2692</v>
      </c>
      <c r="N8" s="271">
        <f t="shared" ref="N8:N16" si="8">K8/$K$6</f>
        <v>9.9771742290864884E-2</v>
      </c>
      <c r="O8" s="265">
        <v>45768</v>
      </c>
      <c r="P8" s="273">
        <f t="shared" ref="P8:P16" si="9">O8/K8-1</f>
        <v>5.0230615663507727E-2</v>
      </c>
      <c r="Q8" s="272">
        <f t="shared" ref="Q8:Q16" si="10">O8-K8</f>
        <v>2189</v>
      </c>
      <c r="R8" s="273">
        <f t="shared" si="1"/>
        <v>2.0362213082128169</v>
      </c>
      <c r="S8" s="272">
        <f t="shared" si="2"/>
        <v>30694</v>
      </c>
      <c r="T8" s="271">
        <f t="shared" ref="T8:T16" si="11">O8/$O$6</f>
        <v>0.10118500176865936</v>
      </c>
      <c r="V8" s="29"/>
      <c r="W8" s="81"/>
      <c r="AE8" s="1"/>
    </row>
    <row r="9" spans="1:31" s="4" customFormat="1" x14ac:dyDescent="0.25">
      <c r="B9" s="248" t="s">
        <v>49</v>
      </c>
      <c r="C9" s="265">
        <v>585</v>
      </c>
      <c r="D9" s="265">
        <v>1634</v>
      </c>
      <c r="E9" s="265">
        <v>1808</v>
      </c>
      <c r="F9" s="266">
        <f t="shared" si="0"/>
        <v>4.50164454437033E-3</v>
      </c>
      <c r="G9" s="265">
        <v>3786</v>
      </c>
      <c r="H9" s="277">
        <f t="shared" si="3"/>
        <v>1.0940265486725664</v>
      </c>
      <c r="I9" s="268">
        <f t="shared" si="4"/>
        <v>1978</v>
      </c>
      <c r="J9" s="266">
        <f t="shared" si="5"/>
        <v>8.899775272446897E-3</v>
      </c>
      <c r="K9" s="265">
        <v>2602</v>
      </c>
      <c r="L9" s="273">
        <f t="shared" si="6"/>
        <v>-0.31273111463285785</v>
      </c>
      <c r="M9" s="272">
        <f t="shared" si="7"/>
        <v>-1184</v>
      </c>
      <c r="N9" s="271">
        <f t="shared" si="8"/>
        <v>5.9571370027038349E-3</v>
      </c>
      <c r="O9" s="265">
        <v>2425</v>
      </c>
      <c r="P9" s="273">
        <f t="shared" si="9"/>
        <v>-6.8024596464258291E-2</v>
      </c>
      <c r="Q9" s="272">
        <f t="shared" si="10"/>
        <v>-177</v>
      </c>
      <c r="R9" s="273">
        <f t="shared" si="1"/>
        <v>3.1452991452991457</v>
      </c>
      <c r="S9" s="272">
        <f t="shared" si="2"/>
        <v>1840</v>
      </c>
      <c r="T9" s="271">
        <f t="shared" si="11"/>
        <v>5.361248673505483E-3</v>
      </c>
      <c r="V9" s="29"/>
      <c r="W9" s="81"/>
      <c r="AE9" s="1"/>
    </row>
    <row r="10" spans="1:31" s="4" customFormat="1" x14ac:dyDescent="0.25">
      <c r="B10" s="248" t="s">
        <v>51</v>
      </c>
      <c r="C10" s="265">
        <v>48691</v>
      </c>
      <c r="D10" s="265">
        <v>62274</v>
      </c>
      <c r="E10" s="265">
        <v>166478</v>
      </c>
      <c r="F10" s="271">
        <f t="shared" si="0"/>
        <v>0.41450485644783397</v>
      </c>
      <c r="G10" s="265">
        <v>177967</v>
      </c>
      <c r="H10" s="273">
        <f t="shared" si="3"/>
        <v>6.9012121721789166E-2</v>
      </c>
      <c r="I10" s="272">
        <f t="shared" si="4"/>
        <v>11489</v>
      </c>
      <c r="J10" s="271">
        <f t="shared" si="5"/>
        <v>0.41834820547056445</v>
      </c>
      <c r="K10" s="265">
        <v>192817</v>
      </c>
      <c r="L10" s="273">
        <f t="shared" si="6"/>
        <v>8.3442435957228112E-2</v>
      </c>
      <c r="M10" s="272">
        <f t="shared" si="7"/>
        <v>14850</v>
      </c>
      <c r="N10" s="271">
        <f t="shared" si="8"/>
        <v>0.44144399902011738</v>
      </c>
      <c r="O10" s="265">
        <v>212659</v>
      </c>
      <c r="P10" s="273">
        <f t="shared" si="9"/>
        <v>0.10290586410949243</v>
      </c>
      <c r="Q10" s="272">
        <f t="shared" si="10"/>
        <v>19842</v>
      </c>
      <c r="R10" s="273">
        <f t="shared" si="1"/>
        <v>3.3675217185927586</v>
      </c>
      <c r="S10" s="272">
        <f t="shared" si="2"/>
        <v>163968</v>
      </c>
      <c r="T10" s="271">
        <f>O10/$O$6</f>
        <v>0.47015166253979485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14075</v>
      </c>
      <c r="D11" s="265">
        <v>13146</v>
      </c>
      <c r="E11" s="265">
        <v>20322</v>
      </c>
      <c r="F11" s="266">
        <f t="shared" si="0"/>
        <v>5.0598683866534204E-2</v>
      </c>
      <c r="G11" s="265">
        <v>23017</v>
      </c>
      <c r="H11" s="277">
        <f t="shared" si="3"/>
        <v>0.13261490010825705</v>
      </c>
      <c r="I11" s="268">
        <f t="shared" si="4"/>
        <v>2695</v>
      </c>
      <c r="J11" s="266">
        <f t="shared" si="5"/>
        <v>5.4106214328027008E-2</v>
      </c>
      <c r="K11" s="265">
        <v>23606</v>
      </c>
      <c r="L11" s="273">
        <f t="shared" si="6"/>
        <v>2.5589781465872985E-2</v>
      </c>
      <c r="M11" s="272">
        <f t="shared" si="7"/>
        <v>589</v>
      </c>
      <c r="N11" s="271">
        <f t="shared" si="8"/>
        <v>5.4044648764729718E-2</v>
      </c>
      <c r="O11" s="265">
        <v>24169</v>
      </c>
      <c r="P11" s="273">
        <f t="shared" si="9"/>
        <v>2.3849868677454866E-2</v>
      </c>
      <c r="Q11" s="272">
        <f t="shared" si="10"/>
        <v>563</v>
      </c>
      <c r="R11" s="273">
        <f t="shared" si="1"/>
        <v>0.71715808170515105</v>
      </c>
      <c r="S11" s="272">
        <f t="shared" si="2"/>
        <v>10094</v>
      </c>
      <c r="T11" s="271">
        <f t="shared" si="11"/>
        <v>5.3433409975238766E-2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16211</v>
      </c>
      <c r="D12" s="265">
        <v>28149</v>
      </c>
      <c r="E12" s="265">
        <v>40360</v>
      </c>
      <c r="F12" s="271">
        <f t="shared" si="0"/>
        <v>0.10049025100154121</v>
      </c>
      <c r="G12" s="265">
        <v>53032</v>
      </c>
      <c r="H12" s="273">
        <f t="shared" si="3"/>
        <v>0.31397423191278495</v>
      </c>
      <c r="I12" s="272">
        <f t="shared" si="4"/>
        <v>12672</v>
      </c>
      <c r="J12" s="271">
        <f t="shared" si="5"/>
        <v>0.12466267359968407</v>
      </c>
      <c r="K12" s="265">
        <v>52211</v>
      </c>
      <c r="L12" s="273">
        <f t="shared" si="6"/>
        <v>-1.5481218886709947E-2</v>
      </c>
      <c r="M12" s="272">
        <f t="shared" si="7"/>
        <v>-821</v>
      </c>
      <c r="N12" s="271">
        <f t="shared" si="8"/>
        <v>0.11953423522220212</v>
      </c>
      <c r="O12" s="265">
        <v>54552</v>
      </c>
      <c r="P12" s="273">
        <f t="shared" si="9"/>
        <v>4.4837294822930085E-2</v>
      </c>
      <c r="Q12" s="272">
        <f t="shared" si="10"/>
        <v>2341</v>
      </c>
      <c r="R12" s="273">
        <f t="shared" si="1"/>
        <v>2.3651224477206836</v>
      </c>
      <c r="S12" s="272">
        <f t="shared" si="2"/>
        <v>38341</v>
      </c>
      <c r="T12" s="271">
        <f t="shared" si="11"/>
        <v>0.12060488149982314</v>
      </c>
      <c r="V12" s="29"/>
      <c r="W12" s="81"/>
      <c r="AE12" s="1"/>
    </row>
    <row r="13" spans="1:31" s="4" customFormat="1" x14ac:dyDescent="0.25">
      <c r="B13" s="248" t="s">
        <v>52</v>
      </c>
      <c r="C13" s="265">
        <v>4338</v>
      </c>
      <c r="D13" s="265">
        <v>5340</v>
      </c>
      <c r="E13" s="265">
        <v>11063</v>
      </c>
      <c r="F13" s="266">
        <f t="shared" si="0"/>
        <v>2.7545184510159824E-2</v>
      </c>
      <c r="G13" s="265">
        <v>17875</v>
      </c>
      <c r="H13" s="277">
        <f t="shared" si="3"/>
        <v>0.61574618096357225</v>
      </c>
      <c r="I13" s="268">
        <f t="shared" si="4"/>
        <v>6812</v>
      </c>
      <c r="J13" s="266">
        <f t="shared" si="5"/>
        <v>4.2018880875591205E-2</v>
      </c>
      <c r="K13" s="265">
        <v>15605</v>
      </c>
      <c r="L13" s="273">
        <f t="shared" si="6"/>
        <v>-0.12699300699300697</v>
      </c>
      <c r="M13" s="272">
        <f t="shared" si="7"/>
        <v>-2270</v>
      </c>
      <c r="N13" s="271">
        <f t="shared" si="8"/>
        <v>3.5726795898229573E-2</v>
      </c>
      <c r="O13" s="265">
        <v>14220</v>
      </c>
      <c r="P13" s="273">
        <f t="shared" si="9"/>
        <v>-8.8753604613905801E-2</v>
      </c>
      <c r="Q13" s="272">
        <f t="shared" si="10"/>
        <v>-1385</v>
      </c>
      <c r="R13" s="273">
        <f t="shared" si="1"/>
        <v>2.2780082987551866</v>
      </c>
      <c r="S13" s="272">
        <f t="shared" si="2"/>
        <v>9882</v>
      </c>
      <c r="T13" s="271">
        <f t="shared" si="11"/>
        <v>3.1437920056597096E-2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2990</v>
      </c>
      <c r="D14" s="265">
        <v>7676</v>
      </c>
      <c r="E14" s="265">
        <v>6342</v>
      </c>
      <c r="F14" s="271">
        <f t="shared" si="0"/>
        <v>1.5790613772343271E-2</v>
      </c>
      <c r="G14" s="265">
        <v>7983</v>
      </c>
      <c r="H14" s="273">
        <f t="shared" si="3"/>
        <v>0.25875118259224217</v>
      </c>
      <c r="I14" s="272">
        <f t="shared" si="4"/>
        <v>1641</v>
      </c>
      <c r="J14" s="271">
        <f t="shared" si="5"/>
        <v>1.8765690966704593E-2</v>
      </c>
      <c r="K14" s="265">
        <v>6844</v>
      </c>
      <c r="L14" s="273">
        <f t="shared" si="6"/>
        <v>-0.14267819115620695</v>
      </c>
      <c r="M14" s="272">
        <f t="shared" si="7"/>
        <v>-1139</v>
      </c>
      <c r="N14" s="271">
        <f t="shared" si="8"/>
        <v>1.5668964506727535E-2</v>
      </c>
      <c r="O14" s="265">
        <v>8448</v>
      </c>
      <c r="P14" s="273">
        <f t="shared" si="9"/>
        <v>0.23436586791350078</v>
      </c>
      <c r="Q14" s="272">
        <f t="shared" si="10"/>
        <v>1604</v>
      </c>
      <c r="R14" s="273">
        <f t="shared" si="1"/>
        <v>1.8254180602006689</v>
      </c>
      <c r="S14" s="272">
        <f t="shared" si="2"/>
        <v>5458</v>
      </c>
      <c r="T14" s="271">
        <f t="shared" si="11"/>
        <v>1.867704280155642E-2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7354</v>
      </c>
      <c r="D15" s="265">
        <v>1344</v>
      </c>
      <c r="E15" s="265">
        <v>5704</v>
      </c>
      <c r="F15" s="266">
        <f t="shared" si="0"/>
        <v>1.4202090974053297E-2</v>
      </c>
      <c r="G15" s="265">
        <v>9147</v>
      </c>
      <c r="H15" s="277">
        <f t="shared" si="3"/>
        <v>0.60361150070126235</v>
      </c>
      <c r="I15" s="268">
        <f t="shared" si="4"/>
        <v>3443</v>
      </c>
      <c r="J15" s="266">
        <f t="shared" si="5"/>
        <v>2.1501913475190641E-2</v>
      </c>
      <c r="K15" s="265">
        <v>15926</v>
      </c>
      <c r="L15" s="273">
        <f t="shared" si="6"/>
        <v>0.74111730622061889</v>
      </c>
      <c r="M15" s="272">
        <f t="shared" si="7"/>
        <v>6779</v>
      </c>
      <c r="N15" s="271">
        <f t="shared" si="8"/>
        <v>3.6461707880500106E-2</v>
      </c>
      <c r="O15" s="265">
        <v>19163</v>
      </c>
      <c r="P15" s="273">
        <f t="shared" si="9"/>
        <v>0.20325254301142781</v>
      </c>
      <c r="Q15" s="272">
        <f t="shared" si="10"/>
        <v>3237</v>
      </c>
      <c r="R15" s="273">
        <f t="shared" si="1"/>
        <v>1.6057927658417186</v>
      </c>
      <c r="S15" s="272">
        <f t="shared" si="2"/>
        <v>11809</v>
      </c>
      <c r="T15" s="271">
        <f t="shared" si="11"/>
        <v>4.2366024053767243E-2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29387</v>
      </c>
      <c r="D16" s="265">
        <f>D6-SUM(D7:D15)</f>
        <v>4668</v>
      </c>
      <c r="E16" s="265">
        <f>E6-SUM(E7:E15)</f>
        <v>11296</v>
      </c>
      <c r="F16" s="271">
        <f t="shared" si="0"/>
        <v>2.8125319011729672E-2</v>
      </c>
      <c r="G16" s="265">
        <f>G6-SUM(G7:G15)</f>
        <v>11603</v>
      </c>
      <c r="H16" s="273">
        <f t="shared" si="3"/>
        <v>2.7177762039660047E-2</v>
      </c>
      <c r="I16" s="272">
        <f t="shared" si="4"/>
        <v>307</v>
      </c>
      <c r="J16" s="271">
        <f t="shared" si="5"/>
        <v>2.7275248939831312E-2</v>
      </c>
      <c r="K16" s="265">
        <f>K6-SUM(K7:K15)</f>
        <v>12431</v>
      </c>
      <c r="L16" s="273">
        <f t="shared" si="6"/>
        <v>7.1360854951305619E-2</v>
      </c>
      <c r="M16" s="272">
        <f t="shared" si="7"/>
        <v>828</v>
      </c>
      <c r="N16" s="271">
        <f t="shared" si="8"/>
        <v>2.8460096110919052E-2</v>
      </c>
      <c r="O16" s="265">
        <f>O6-SUM(O7:O15)</f>
        <v>14069</v>
      </c>
      <c r="P16" s="273">
        <f t="shared" si="9"/>
        <v>0.1317673558040382</v>
      </c>
      <c r="Q16" s="272">
        <f t="shared" si="10"/>
        <v>1638</v>
      </c>
      <c r="R16" s="273">
        <f t="shared" si="1"/>
        <v>-0.52125089325211826</v>
      </c>
      <c r="S16" s="272">
        <f t="shared" si="2"/>
        <v>-15318</v>
      </c>
      <c r="T16" s="271">
        <f t="shared" si="11"/>
        <v>3.1104085603112841E-2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CE48F-BE4D-49D5-B116-48D19343DB14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212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119440</v>
      </c>
      <c r="D6" s="256">
        <v>281254</v>
      </c>
      <c r="E6" s="256">
        <v>304356</v>
      </c>
      <c r="F6" s="257">
        <f>E6/$E$6</f>
        <v>1</v>
      </c>
      <c r="G6" s="256">
        <v>303113</v>
      </c>
      <c r="H6" s="257">
        <f>G6/E6-1</f>
        <v>-4.0840331716804901E-3</v>
      </c>
      <c r="I6" s="256">
        <f>G6-E6</f>
        <v>-1243</v>
      </c>
      <c r="J6" s="257">
        <f>G6/$G$6</f>
        <v>1</v>
      </c>
      <c r="K6" s="256">
        <v>296727</v>
      </c>
      <c r="L6" s="257">
        <f>K6/G6-1</f>
        <v>-2.1068050529010618E-2</v>
      </c>
      <c r="M6" s="256">
        <f>K6-G6</f>
        <v>-6386</v>
      </c>
      <c r="N6" s="257">
        <f>K6/$K$6</f>
        <v>1</v>
      </c>
      <c r="O6" s="256">
        <v>288520</v>
      </c>
      <c r="P6" s="257">
        <f>O6/K6-1</f>
        <v>-2.765842002918506E-2</v>
      </c>
      <c r="Q6" s="256">
        <f>O6-K6</f>
        <v>-8207</v>
      </c>
      <c r="R6" s="257">
        <f>IFERROR(O6/C6-1,"-")</f>
        <v>1.4156061620897522</v>
      </c>
      <c r="S6" s="256">
        <f>O6-C6</f>
        <v>169080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27555</v>
      </c>
      <c r="D7" s="265">
        <v>98392</v>
      </c>
      <c r="E7" s="265">
        <v>66043</v>
      </c>
      <c r="F7" s="271">
        <f t="shared" ref="F7:F16" si="0">E7/$E$6</f>
        <v>0.21699260077015076</v>
      </c>
      <c r="G7" s="265">
        <v>56179</v>
      </c>
      <c r="H7" s="273">
        <f>G7/E7-1</f>
        <v>-0.14935723695168301</v>
      </c>
      <c r="I7" s="272">
        <f>G7-E7</f>
        <v>-9864</v>
      </c>
      <c r="J7" s="271">
        <f>G7/$G$6</f>
        <v>0.18534012068106615</v>
      </c>
      <c r="K7" s="265">
        <v>44950</v>
      </c>
      <c r="L7" s="273">
        <f>K7/G7-1</f>
        <v>-0.19987895832962499</v>
      </c>
      <c r="M7" s="272">
        <f>K7-G7</f>
        <v>-11229</v>
      </c>
      <c r="N7" s="271">
        <f>K7/$K$6</f>
        <v>0.15148604609624336</v>
      </c>
      <c r="O7" s="265">
        <v>48883</v>
      </c>
      <c r="P7" s="273">
        <f>O7/K7-1</f>
        <v>8.7497219132369297E-2</v>
      </c>
      <c r="Q7" s="272">
        <f>O7-K7</f>
        <v>3933</v>
      </c>
      <c r="R7" s="273">
        <f t="shared" ref="R7:R16" si="1">IFERROR(O7/C7-1,"-")</f>
        <v>0.77401560515332979</v>
      </c>
      <c r="S7" s="272">
        <f t="shared" ref="S7:S16" si="2">O7-C7</f>
        <v>21328</v>
      </c>
      <c r="T7" s="271">
        <f>O7/$O$6</f>
        <v>0.1694267295161514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12043</v>
      </c>
      <c r="D8" s="265">
        <v>33031</v>
      </c>
      <c r="E8" s="265">
        <v>37477</v>
      </c>
      <c r="F8" s="271">
        <f t="shared" si="0"/>
        <v>0.12313540722049179</v>
      </c>
      <c r="G8" s="265">
        <v>37381</v>
      </c>
      <c r="H8" s="273">
        <f t="shared" ref="H8:H16" si="3">G8/E8-1</f>
        <v>-2.5615710969394412E-3</v>
      </c>
      <c r="I8" s="272">
        <f t="shared" ref="I8:I16" si="4">G8-E8</f>
        <v>-96</v>
      </c>
      <c r="J8" s="271">
        <f t="shared" ref="J8:J16" si="5">G8/$G$6</f>
        <v>0.12332364497728569</v>
      </c>
      <c r="K8" s="265">
        <v>36773</v>
      </c>
      <c r="L8" s="273">
        <f t="shared" ref="L8:L16" si="6">K8/G8-1</f>
        <v>-1.626494743318796E-2</v>
      </c>
      <c r="M8" s="272">
        <f t="shared" ref="M8:M16" si="7">K8-G8</f>
        <v>-608</v>
      </c>
      <c r="N8" s="271">
        <f t="shared" ref="N8:N16" si="8">K8/$K$6</f>
        <v>0.12392872910116033</v>
      </c>
      <c r="O8" s="265">
        <v>35294</v>
      </c>
      <c r="P8" s="273">
        <f t="shared" ref="P8:P16" si="9">O8/K8-1</f>
        <v>-4.0219726429717495E-2</v>
      </c>
      <c r="Q8" s="272">
        <f t="shared" ref="Q8:Q16" si="10">O8-K8</f>
        <v>-1479</v>
      </c>
      <c r="R8" s="273">
        <f t="shared" si="1"/>
        <v>1.9306651166652826</v>
      </c>
      <c r="S8" s="272">
        <f t="shared" si="2"/>
        <v>23251</v>
      </c>
      <c r="T8" s="271">
        <f t="shared" ref="T8:T16" si="11">O8/$O$6</f>
        <v>0.12232774157770691</v>
      </c>
      <c r="V8" s="29"/>
      <c r="W8" s="81"/>
      <c r="AE8" s="1"/>
    </row>
    <row r="9" spans="1:31" s="4" customFormat="1" x14ac:dyDescent="0.25">
      <c r="B9" s="248" t="s">
        <v>49</v>
      </c>
      <c r="C9" s="265">
        <v>1428</v>
      </c>
      <c r="D9" s="265">
        <v>1671</v>
      </c>
      <c r="E9" s="265">
        <v>1903</v>
      </c>
      <c r="F9" s="266">
        <f t="shared" si="0"/>
        <v>6.2525463601834693E-3</v>
      </c>
      <c r="G9" s="265">
        <v>10896</v>
      </c>
      <c r="H9" s="277">
        <f t="shared" si="3"/>
        <v>4.7256962690488704</v>
      </c>
      <c r="I9" s="268">
        <f t="shared" si="4"/>
        <v>8993</v>
      </c>
      <c r="J9" s="266">
        <f t="shared" si="5"/>
        <v>3.5946990066410875E-2</v>
      </c>
      <c r="K9" s="265">
        <v>5262</v>
      </c>
      <c r="L9" s="273">
        <f t="shared" si="6"/>
        <v>-0.51707048458149774</v>
      </c>
      <c r="M9" s="272">
        <f t="shared" si="7"/>
        <v>-5634</v>
      </c>
      <c r="N9" s="271">
        <f t="shared" si="8"/>
        <v>1.7733472181500166E-2</v>
      </c>
      <c r="O9" s="265">
        <v>3313</v>
      </c>
      <c r="P9" s="273">
        <f t="shared" si="9"/>
        <v>-0.37039148612694794</v>
      </c>
      <c r="Q9" s="272">
        <f t="shared" si="10"/>
        <v>-1949</v>
      </c>
      <c r="R9" s="273">
        <f t="shared" si="1"/>
        <v>1.320028011204482</v>
      </c>
      <c r="S9" s="272">
        <f t="shared" si="2"/>
        <v>1885</v>
      </c>
      <c r="T9" s="271">
        <f t="shared" si="11"/>
        <v>1.1482739498128379E-2</v>
      </c>
      <c r="V9" s="29"/>
      <c r="W9" s="81"/>
      <c r="AE9" s="1"/>
    </row>
    <row r="10" spans="1:31" s="4" customFormat="1" x14ac:dyDescent="0.25">
      <c r="B10" s="248" t="s">
        <v>51</v>
      </c>
      <c r="C10" s="265">
        <v>12883</v>
      </c>
      <c r="D10" s="265">
        <v>37457</v>
      </c>
      <c r="E10" s="265">
        <v>68204</v>
      </c>
      <c r="F10" s="271">
        <f t="shared" si="0"/>
        <v>0.22409283864947627</v>
      </c>
      <c r="G10" s="265">
        <v>64895</v>
      </c>
      <c r="H10" s="273">
        <f t="shared" si="3"/>
        <v>-4.8516216057709172E-2</v>
      </c>
      <c r="I10" s="272">
        <f t="shared" si="4"/>
        <v>-3309</v>
      </c>
      <c r="J10" s="271">
        <f t="shared" si="5"/>
        <v>0.21409507345445428</v>
      </c>
      <c r="K10" s="265">
        <v>78411</v>
      </c>
      <c r="L10" s="273">
        <f t="shared" si="6"/>
        <v>0.20827490561676565</v>
      </c>
      <c r="M10" s="272">
        <f t="shared" si="7"/>
        <v>13516</v>
      </c>
      <c r="N10" s="271">
        <f t="shared" si="8"/>
        <v>0.26425300023253701</v>
      </c>
      <c r="O10" s="265">
        <v>70574</v>
      </c>
      <c r="P10" s="273">
        <f t="shared" si="9"/>
        <v>-9.9947711418040819E-2</v>
      </c>
      <c r="Q10" s="272">
        <f t="shared" si="10"/>
        <v>-7837</v>
      </c>
      <c r="R10" s="273">
        <f t="shared" si="1"/>
        <v>4.4780718776682447</v>
      </c>
      <c r="S10" s="272">
        <f t="shared" si="2"/>
        <v>57691</v>
      </c>
      <c r="T10" s="271">
        <f>O10/$O$6</f>
        <v>0.24460695965617635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1760</v>
      </c>
      <c r="D11" s="265">
        <v>18747</v>
      </c>
      <c r="E11" s="265">
        <v>11681</v>
      </c>
      <c r="F11" s="266">
        <f t="shared" si="0"/>
        <v>3.8379397810458807E-2</v>
      </c>
      <c r="G11" s="265">
        <v>15258</v>
      </c>
      <c r="H11" s="277">
        <f t="shared" si="3"/>
        <v>0.30622378221042723</v>
      </c>
      <c r="I11" s="268">
        <f t="shared" si="4"/>
        <v>3577</v>
      </c>
      <c r="J11" s="266">
        <f t="shared" si="5"/>
        <v>5.0337662851807741E-2</v>
      </c>
      <c r="K11" s="265">
        <v>11361</v>
      </c>
      <c r="L11" s="273">
        <f t="shared" si="6"/>
        <v>-0.25540699960676372</v>
      </c>
      <c r="M11" s="272">
        <f t="shared" si="7"/>
        <v>-3897</v>
      </c>
      <c r="N11" s="271">
        <f t="shared" si="8"/>
        <v>3.8287719014447621E-2</v>
      </c>
      <c r="O11" s="265">
        <v>14281</v>
      </c>
      <c r="P11" s="273">
        <f t="shared" si="9"/>
        <v>0.25701962855382443</v>
      </c>
      <c r="Q11" s="272">
        <f t="shared" si="10"/>
        <v>2920</v>
      </c>
      <c r="R11" s="273">
        <f t="shared" si="1"/>
        <v>7.1142045454545446</v>
      </c>
      <c r="S11" s="272">
        <f t="shared" si="2"/>
        <v>12521</v>
      </c>
      <c r="T11" s="271">
        <f t="shared" si="11"/>
        <v>4.9497435186468874E-2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14921</v>
      </c>
      <c r="D12" s="265">
        <v>29618</v>
      </c>
      <c r="E12" s="265">
        <v>44023</v>
      </c>
      <c r="F12" s="271">
        <f t="shared" si="0"/>
        <v>0.14464311529918911</v>
      </c>
      <c r="G12" s="265">
        <v>43982</v>
      </c>
      <c r="H12" s="273">
        <f t="shared" si="3"/>
        <v>-9.3133134952183561E-4</v>
      </c>
      <c r="I12" s="272">
        <f t="shared" si="4"/>
        <v>-41</v>
      </c>
      <c r="J12" s="271">
        <f t="shared" si="5"/>
        <v>0.14510100193657152</v>
      </c>
      <c r="K12" s="265">
        <v>49326</v>
      </c>
      <c r="L12" s="273">
        <f t="shared" si="6"/>
        <v>0.12150425173934787</v>
      </c>
      <c r="M12" s="272">
        <f t="shared" si="7"/>
        <v>5344</v>
      </c>
      <c r="N12" s="271">
        <f t="shared" si="8"/>
        <v>0.16623360867059619</v>
      </c>
      <c r="O12" s="265">
        <v>61961</v>
      </c>
      <c r="P12" s="273">
        <f t="shared" si="9"/>
        <v>0.25615294165348912</v>
      </c>
      <c r="Q12" s="272">
        <f t="shared" si="10"/>
        <v>12635</v>
      </c>
      <c r="R12" s="273">
        <f t="shared" si="1"/>
        <v>3.1526037128878759</v>
      </c>
      <c r="S12" s="272">
        <f t="shared" si="2"/>
        <v>47040</v>
      </c>
      <c r="T12" s="271">
        <f t="shared" si="11"/>
        <v>0.21475460973242755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5251</v>
      </c>
      <c r="D13" s="265">
        <v>5514</v>
      </c>
      <c r="E13" s="265">
        <v>10214</v>
      </c>
      <c r="F13" s="266">
        <f t="shared" si="0"/>
        <v>3.3559384405104552E-2</v>
      </c>
      <c r="G13" s="265">
        <v>8603</v>
      </c>
      <c r="H13" s="277">
        <f t="shared" si="3"/>
        <v>-0.15772469159976499</v>
      </c>
      <c r="I13" s="268">
        <f t="shared" si="4"/>
        <v>-1611</v>
      </c>
      <c r="J13" s="266">
        <f t="shared" si="5"/>
        <v>2.8382154510034212E-2</v>
      </c>
      <c r="K13" s="265">
        <v>6456</v>
      </c>
      <c r="L13" s="273">
        <f t="shared" si="6"/>
        <v>-0.24956410554457742</v>
      </c>
      <c r="M13" s="272">
        <f t="shared" si="7"/>
        <v>-2147</v>
      </c>
      <c r="N13" s="271">
        <f t="shared" si="8"/>
        <v>2.1757372938761892E-2</v>
      </c>
      <c r="O13" s="265">
        <v>7818</v>
      </c>
      <c r="P13" s="273">
        <f t="shared" si="9"/>
        <v>0.2109665427509293</v>
      </c>
      <c r="Q13" s="272">
        <f t="shared" si="10"/>
        <v>1362</v>
      </c>
      <c r="R13" s="273">
        <f t="shared" si="1"/>
        <v>0.48885926490192344</v>
      </c>
      <c r="S13" s="272">
        <f t="shared" si="2"/>
        <v>2567</v>
      </c>
      <c r="T13" s="271">
        <f t="shared" si="11"/>
        <v>2.7096908359905726E-2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7684</v>
      </c>
      <c r="D14" s="265">
        <v>24748</v>
      </c>
      <c r="E14" s="265">
        <v>14712</v>
      </c>
      <c r="F14" s="271">
        <f t="shared" si="0"/>
        <v>4.8338130347356387E-2</v>
      </c>
      <c r="G14" s="265">
        <v>15109</v>
      </c>
      <c r="H14" s="273">
        <f t="shared" si="3"/>
        <v>2.6984774333877137E-2</v>
      </c>
      <c r="I14" s="272">
        <f t="shared" si="4"/>
        <v>397</v>
      </c>
      <c r="J14" s="271">
        <f t="shared" si="5"/>
        <v>4.9846097000128667E-2</v>
      </c>
      <c r="K14" s="265">
        <v>13314</v>
      </c>
      <c r="L14" s="273">
        <f t="shared" si="6"/>
        <v>-0.11880336223442978</v>
      </c>
      <c r="M14" s="272">
        <f t="shared" si="7"/>
        <v>-1795</v>
      </c>
      <c r="N14" s="271">
        <f t="shared" si="8"/>
        <v>4.4869526534491298E-2</v>
      </c>
      <c r="O14" s="265">
        <v>12630</v>
      </c>
      <c r="P14" s="273">
        <f t="shared" si="9"/>
        <v>-5.1374493014871514E-2</v>
      </c>
      <c r="Q14" s="272">
        <f t="shared" si="10"/>
        <v>-684</v>
      </c>
      <c r="R14" s="273">
        <f t="shared" si="1"/>
        <v>0.64367516918271739</v>
      </c>
      <c r="S14" s="272">
        <f t="shared" si="2"/>
        <v>4946</v>
      </c>
      <c r="T14" s="271">
        <f t="shared" si="11"/>
        <v>4.3775128240676558E-2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4088</v>
      </c>
      <c r="D15" s="265">
        <v>13586</v>
      </c>
      <c r="E15" s="265">
        <v>22489</v>
      </c>
      <c r="F15" s="266">
        <f t="shared" si="0"/>
        <v>7.3890444085216E-2</v>
      </c>
      <c r="G15" s="265">
        <v>21168</v>
      </c>
      <c r="H15" s="277">
        <f t="shared" si="3"/>
        <v>-5.8739828360531821E-2</v>
      </c>
      <c r="I15" s="268">
        <f t="shared" si="4"/>
        <v>-1321</v>
      </c>
      <c r="J15" s="266">
        <f t="shared" si="5"/>
        <v>6.9835341935185882E-2</v>
      </c>
      <c r="K15" s="265">
        <v>25818</v>
      </c>
      <c r="L15" s="273">
        <f t="shared" si="6"/>
        <v>0.21967120181405897</v>
      </c>
      <c r="M15" s="272">
        <f t="shared" si="7"/>
        <v>4650</v>
      </c>
      <c r="N15" s="271">
        <f t="shared" si="8"/>
        <v>8.7009271148227152E-2</v>
      </c>
      <c r="O15" s="265">
        <v>11205</v>
      </c>
      <c r="P15" s="273">
        <f t="shared" si="9"/>
        <v>-0.56600046479200561</v>
      </c>
      <c r="Q15" s="272">
        <f t="shared" si="10"/>
        <v>-14613</v>
      </c>
      <c r="R15" s="273">
        <f t="shared" si="1"/>
        <v>1.7409491193737767</v>
      </c>
      <c r="S15" s="272">
        <f t="shared" si="2"/>
        <v>7117</v>
      </c>
      <c r="T15" s="271">
        <f t="shared" si="11"/>
        <v>3.8836129211146542E-2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31827</v>
      </c>
      <c r="D16" s="265">
        <f>D6-SUM(D7:D15)</f>
        <v>18490</v>
      </c>
      <c r="E16" s="265">
        <f>E6-SUM(E7:E15)</f>
        <v>27610</v>
      </c>
      <c r="F16" s="271">
        <f t="shared" si="0"/>
        <v>9.0716135052372873E-2</v>
      </c>
      <c r="G16" s="265">
        <f>G6-SUM(G7:G15)</f>
        <v>29642</v>
      </c>
      <c r="H16" s="273">
        <f t="shared" si="3"/>
        <v>7.3596522998913505E-2</v>
      </c>
      <c r="I16" s="272">
        <f t="shared" si="4"/>
        <v>2032</v>
      </c>
      <c r="J16" s="271">
        <f t="shared" si="5"/>
        <v>9.7791912587054997E-2</v>
      </c>
      <c r="K16" s="265">
        <f>K6-SUM(K7:K15)</f>
        <v>25056</v>
      </c>
      <c r="L16" s="273">
        <f t="shared" si="6"/>
        <v>-0.15471290736117671</v>
      </c>
      <c r="M16" s="272">
        <f t="shared" si="7"/>
        <v>-4586</v>
      </c>
      <c r="N16" s="271">
        <f t="shared" si="8"/>
        <v>8.4441254082034997E-2</v>
      </c>
      <c r="O16" s="265">
        <f>O6-SUM(O7:O15)</f>
        <v>22561</v>
      </c>
      <c r="P16" s="273">
        <f t="shared" si="9"/>
        <v>-9.9576947637292412E-2</v>
      </c>
      <c r="Q16" s="272">
        <f t="shared" si="10"/>
        <v>-2495</v>
      </c>
      <c r="R16" s="273">
        <f t="shared" si="1"/>
        <v>-0.29113645646777897</v>
      </c>
      <c r="S16" s="272">
        <f t="shared" si="2"/>
        <v>-9266</v>
      </c>
      <c r="T16" s="271">
        <f t="shared" si="11"/>
        <v>7.8195619021211707E-2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52C15-277E-4224-BD8B-D4C3AD106F5E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61312</v>
      </c>
      <c r="D8" s="121">
        <f t="shared" ref="D8:D21" si="0">C8/C9-1</f>
        <v>0.30262598793235318</v>
      </c>
    </row>
    <row r="9" spans="1:5" x14ac:dyDescent="0.25">
      <c r="A9" s="1"/>
      <c r="B9" s="119">
        <v>2023</v>
      </c>
      <c r="C9" s="120">
        <v>47068</v>
      </c>
      <c r="D9" s="121">
        <f t="shared" si="0"/>
        <v>0.45383783783783782</v>
      </c>
    </row>
    <row r="10" spans="1:5" x14ac:dyDescent="0.25">
      <c r="A10" s="1"/>
      <c r="B10" s="119">
        <v>2022</v>
      </c>
      <c r="C10" s="120">
        <v>32375</v>
      </c>
      <c r="D10" s="121">
        <f t="shared" si="0"/>
        <v>0.23047394625821904</v>
      </c>
    </row>
    <row r="11" spans="1:5" x14ac:dyDescent="0.25">
      <c r="A11" s="1"/>
      <c r="B11" s="119">
        <v>2021</v>
      </c>
      <c r="C11" s="120">
        <v>26311</v>
      </c>
      <c r="D11" s="121">
        <f t="shared" si="0"/>
        <v>8.396160342767689E-2</v>
      </c>
    </row>
    <row r="12" spans="1:5" x14ac:dyDescent="0.25">
      <c r="A12" s="1" t="s">
        <v>75</v>
      </c>
      <c r="B12" s="119">
        <v>2020</v>
      </c>
      <c r="C12" s="120">
        <v>24273</v>
      </c>
      <c r="D12" s="121">
        <f t="shared" si="0"/>
        <v>-0.42074742268041232</v>
      </c>
    </row>
    <row r="13" spans="1:5" x14ac:dyDescent="0.25">
      <c r="A13" s="1" t="s">
        <v>77</v>
      </c>
      <c r="B13" s="119">
        <v>2019</v>
      </c>
      <c r="C13" s="120">
        <v>41904</v>
      </c>
      <c r="D13" s="121">
        <f t="shared" si="0"/>
        <v>0.19422041095500009</v>
      </c>
    </row>
    <row r="14" spans="1:5" x14ac:dyDescent="0.25">
      <c r="A14" s="1" t="s">
        <v>79</v>
      </c>
      <c r="B14" s="119">
        <v>2018</v>
      </c>
      <c r="C14" s="120">
        <v>35089</v>
      </c>
      <c r="D14" s="121">
        <f t="shared" si="0"/>
        <v>0.43448755161277131</v>
      </c>
    </row>
    <row r="15" spans="1:5" x14ac:dyDescent="0.25">
      <c r="A15" s="1" t="s">
        <v>81</v>
      </c>
      <c r="B15" s="119">
        <v>2017</v>
      </c>
      <c r="C15" s="120">
        <v>24461</v>
      </c>
      <c r="D15" s="121">
        <f t="shared" si="0"/>
        <v>5.0549733722728085E-2</v>
      </c>
    </row>
    <row r="16" spans="1:5" x14ac:dyDescent="0.25">
      <c r="A16" s="1" t="s">
        <v>83</v>
      </c>
      <c r="B16" s="119">
        <v>2016</v>
      </c>
      <c r="C16" s="120">
        <v>23284</v>
      </c>
      <c r="D16" s="121">
        <f>C16/C17-1</f>
        <v>-0.15148864837287268</v>
      </c>
    </row>
    <row r="17" spans="1:4" x14ac:dyDescent="0.25">
      <c r="A17" s="1" t="s">
        <v>85</v>
      </c>
      <c r="B17" s="119">
        <v>2015</v>
      </c>
      <c r="C17" s="120">
        <v>27441</v>
      </c>
      <c r="D17" s="121">
        <f t="shared" si="0"/>
        <v>-0.15586932447397561</v>
      </c>
    </row>
    <row r="18" spans="1:4" x14ac:dyDescent="0.25">
      <c r="A18" s="1" t="s">
        <v>87</v>
      </c>
      <c r="B18" s="119">
        <v>2014</v>
      </c>
      <c r="C18" s="120">
        <v>32508</v>
      </c>
      <c r="D18" s="121">
        <f t="shared" si="0"/>
        <v>-3.99574731992558E-2</v>
      </c>
    </row>
    <row r="19" spans="1:4" x14ac:dyDescent="0.25">
      <c r="A19" s="1" t="s">
        <v>89</v>
      </c>
      <c r="B19" s="119">
        <v>2013</v>
      </c>
      <c r="C19" s="120">
        <v>33861</v>
      </c>
      <c r="D19" s="121">
        <f t="shared" si="0"/>
        <v>-6.3966827919834102E-2</v>
      </c>
    </row>
    <row r="20" spans="1:4" x14ac:dyDescent="0.25">
      <c r="A20" s="1" t="s">
        <v>91</v>
      </c>
      <c r="B20" s="119">
        <v>2012</v>
      </c>
      <c r="C20" s="120">
        <v>36175</v>
      </c>
      <c r="D20" s="121">
        <f>C20/C21-1</f>
        <v>0.29640911697247696</v>
      </c>
    </row>
    <row r="21" spans="1:4" x14ac:dyDescent="0.25">
      <c r="A21" s="1" t="s">
        <v>93</v>
      </c>
      <c r="B21" s="119">
        <v>2011</v>
      </c>
      <c r="C21" s="120">
        <v>27904</v>
      </c>
      <c r="D21" s="121">
        <f t="shared" si="0"/>
        <v>-0.18753821516960256</v>
      </c>
    </row>
    <row r="22" spans="1:4" x14ac:dyDescent="0.25">
      <c r="A22" s="1" t="s">
        <v>95</v>
      </c>
      <c r="B22" s="119">
        <v>2010</v>
      </c>
      <c r="C22" s="120">
        <v>34345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AAEED-F191-455F-AFA0-1E360A63C182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23750</v>
      </c>
      <c r="D8" s="121">
        <f t="shared" ref="D8:D21" si="0">C8/C9-1</f>
        <v>0.57608334992368437</v>
      </c>
    </row>
    <row r="9" spans="1:5" x14ac:dyDescent="0.25">
      <c r="A9" s="1"/>
      <c r="B9" s="119">
        <v>2023</v>
      </c>
      <c r="C9" s="120">
        <v>15069</v>
      </c>
      <c r="D9" s="121">
        <f t="shared" si="0"/>
        <v>0.66747814540223516</v>
      </c>
    </row>
    <row r="10" spans="1:5" x14ac:dyDescent="0.25">
      <c r="A10" s="1"/>
      <c r="B10" s="119">
        <v>2022</v>
      </c>
      <c r="C10" s="120">
        <v>9037</v>
      </c>
      <c r="D10" s="121">
        <f t="shared" si="0"/>
        <v>0.9049325463743676</v>
      </c>
    </row>
    <row r="11" spans="1:5" x14ac:dyDescent="0.25">
      <c r="A11" s="1"/>
      <c r="B11" s="119">
        <v>2021</v>
      </c>
      <c r="C11" s="120">
        <v>4744</v>
      </c>
      <c r="D11" s="121">
        <f t="shared" si="0"/>
        <v>-0.69080362380238547</v>
      </c>
    </row>
    <row r="12" spans="1:5" x14ac:dyDescent="0.25">
      <c r="A12" s="1" t="s">
        <v>75</v>
      </c>
      <c r="B12" s="119">
        <v>2020</v>
      </c>
      <c r="C12" s="120">
        <v>15343</v>
      </c>
      <c r="D12" s="121">
        <f t="shared" si="0"/>
        <v>-0.19888262322472849</v>
      </c>
    </row>
    <row r="13" spans="1:5" x14ac:dyDescent="0.25">
      <c r="A13" s="1" t="s">
        <v>77</v>
      </c>
      <c r="B13" s="119">
        <v>2019</v>
      </c>
      <c r="C13" s="120">
        <v>19152</v>
      </c>
      <c r="D13" s="121">
        <f t="shared" si="0"/>
        <v>0.24315201869401526</v>
      </c>
    </row>
    <row r="14" spans="1:5" x14ac:dyDescent="0.25">
      <c r="A14" s="1" t="s">
        <v>79</v>
      </c>
      <c r="B14" s="119">
        <v>2018</v>
      </c>
      <c r="C14" s="120">
        <v>15406</v>
      </c>
      <c r="D14" s="121">
        <f t="shared" si="0"/>
        <v>0.35128497500219269</v>
      </c>
    </row>
    <row r="15" spans="1:5" x14ac:dyDescent="0.25">
      <c r="A15" s="1" t="s">
        <v>81</v>
      </c>
      <c r="B15" s="119">
        <v>2017</v>
      </c>
      <c r="C15" s="120">
        <v>11401</v>
      </c>
      <c r="D15" s="121">
        <f>C15/C16-1</f>
        <v>-9.7450918302723233E-2</v>
      </c>
    </row>
    <row r="16" spans="1:5" x14ac:dyDescent="0.25">
      <c r="A16" s="1" t="s">
        <v>83</v>
      </c>
      <c r="B16" s="119">
        <v>2016</v>
      </c>
      <c r="C16" s="120">
        <v>12632</v>
      </c>
      <c r="D16" s="121">
        <f>C16/C17-1</f>
        <v>-0.26626394052044611</v>
      </c>
    </row>
    <row r="17" spans="1:4" x14ac:dyDescent="0.25">
      <c r="A17" s="1" t="s">
        <v>85</v>
      </c>
      <c r="B17" s="119">
        <v>2015</v>
      </c>
      <c r="C17" s="120">
        <v>17216</v>
      </c>
      <c r="D17" s="121">
        <f t="shared" si="0"/>
        <v>-0.16483942951392261</v>
      </c>
    </row>
    <row r="18" spans="1:4" x14ac:dyDescent="0.25">
      <c r="A18" s="1" t="s">
        <v>87</v>
      </c>
      <c r="B18" s="119">
        <v>2014</v>
      </c>
      <c r="C18" s="120">
        <v>20614</v>
      </c>
      <c r="D18" s="121">
        <f t="shared" si="0"/>
        <v>0.10176376269374665</v>
      </c>
    </row>
    <row r="19" spans="1:4" x14ac:dyDescent="0.25">
      <c r="A19" s="1" t="s">
        <v>89</v>
      </c>
      <c r="B19" s="119">
        <v>2013</v>
      </c>
      <c r="C19" s="120">
        <v>18710</v>
      </c>
      <c r="D19" s="121">
        <f t="shared" si="0"/>
        <v>-0.18758141554494134</v>
      </c>
    </row>
    <row r="20" spans="1:4" x14ac:dyDescent="0.25">
      <c r="A20" s="1" t="s">
        <v>91</v>
      </c>
      <c r="B20" s="119">
        <v>2012</v>
      </c>
      <c r="C20" s="120">
        <v>23030</v>
      </c>
      <c r="D20" s="121">
        <f>C20/C21-1</f>
        <v>0.29265828468792088</v>
      </c>
    </row>
    <row r="21" spans="1:4" x14ac:dyDescent="0.25">
      <c r="A21" s="1" t="s">
        <v>93</v>
      </c>
      <c r="B21" s="119">
        <v>2011</v>
      </c>
      <c r="C21" s="120">
        <v>17816</v>
      </c>
      <c r="D21" s="121">
        <f t="shared" si="0"/>
        <v>-9.5619301756726394E-3</v>
      </c>
    </row>
    <row r="22" spans="1:4" x14ac:dyDescent="0.25">
      <c r="A22" s="1" t="s">
        <v>95</v>
      </c>
      <c r="B22" s="119">
        <v>2010</v>
      </c>
      <c r="C22" s="120">
        <v>17988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61665-8293-4617-A990-42890243D948}">
  <sheetPr>
    <tabColor rgb="FF92D050"/>
  </sheetPr>
  <dimension ref="B1:W54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232</v>
      </c>
      <c r="O6" s="92" t="s">
        <v>233</v>
      </c>
      <c r="P6" s="92" t="s">
        <v>234</v>
      </c>
      <c r="Q6" s="92" t="s">
        <v>235</v>
      </c>
      <c r="R6" s="92" t="s">
        <v>236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125536.00000000001</v>
      </c>
      <c r="H7" s="94">
        <v>127400</v>
      </c>
      <c r="I7" s="95">
        <f t="shared" ref="I7:I52" si="0">IFERROR(H7/G7-1,"-")</f>
        <v>1.4848330359418682E-2</v>
      </c>
      <c r="J7" s="95">
        <f t="shared" ref="J7:J52" si="1">IFERROR(H7/D7-1,"-")</f>
        <v>0.91288419092806405</v>
      </c>
      <c r="K7" s="94">
        <f t="shared" ref="K7:K52" si="2">IFERROR(H7-G7,"-")</f>
        <v>1863.9999999999854</v>
      </c>
      <c r="L7" s="94">
        <f t="shared" ref="L7:L52" si="3">IFERROR(H7-D7,"-")</f>
        <v>60799</v>
      </c>
      <c r="M7" s="95">
        <f>H7/H7</f>
        <v>1</v>
      </c>
      <c r="N7" s="94">
        <v>99473</v>
      </c>
      <c r="O7" s="94">
        <v>124678</v>
      </c>
      <c r="P7" s="94">
        <v>124185</v>
      </c>
      <c r="Q7" s="94">
        <v>127485</v>
      </c>
      <c r="R7" s="94">
        <v>125343</v>
      </c>
      <c r="S7" s="95">
        <f t="shared" ref="S7:S52" si="4">IFERROR(R7/Q7-1,"-")</f>
        <v>-1.6801976703141541E-2</v>
      </c>
      <c r="T7" s="95">
        <f t="shared" ref="T7:T52" si="5">IFERROR(R7/N7-1,"-")</f>
        <v>0.26007057191398664</v>
      </c>
      <c r="U7" s="94">
        <f t="shared" ref="U7:U52" si="6">IFERROR(R7-Q7,"-")</f>
        <v>-2142</v>
      </c>
      <c r="V7" s="94">
        <f t="shared" ref="V7:V52" si="7">IFERROR(R7-N7,"-")</f>
        <v>25870</v>
      </c>
      <c r="W7" s="95">
        <f>R7/R7</f>
        <v>1</v>
      </c>
    </row>
    <row r="8" spans="2:23" x14ac:dyDescent="0.25">
      <c r="B8" s="96" t="s">
        <v>63</v>
      </c>
      <c r="C8" s="97">
        <v>88579</v>
      </c>
      <c r="D8" s="97">
        <v>44486.999999999993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1.0582866904938526</v>
      </c>
      <c r="K8" s="97">
        <f t="shared" si="2"/>
        <v>2249</v>
      </c>
      <c r="L8" s="97">
        <f t="shared" si="3"/>
        <v>47080.000000000007</v>
      </c>
      <c r="M8" s="98">
        <f>H8/H7</f>
        <v>0.71873626373626376</v>
      </c>
      <c r="N8" s="97">
        <v>71722</v>
      </c>
      <c r="O8" s="97">
        <v>89730</v>
      </c>
      <c r="P8" s="97">
        <v>88181</v>
      </c>
      <c r="Q8" s="97">
        <v>91848</v>
      </c>
      <c r="R8" s="97">
        <v>89325</v>
      </c>
      <c r="S8" s="98">
        <f t="shared" si="4"/>
        <v>-2.7469297099555812E-2</v>
      </c>
      <c r="T8" s="98">
        <f t="shared" si="5"/>
        <v>0.24543375812163637</v>
      </c>
      <c r="U8" s="97">
        <f t="shared" si="6"/>
        <v>-2523</v>
      </c>
      <c r="V8" s="97">
        <f t="shared" si="7"/>
        <v>17603</v>
      </c>
      <c r="W8" s="98">
        <f>R8/R7</f>
        <v>0.71264450348244412</v>
      </c>
    </row>
    <row r="9" spans="2:23" x14ac:dyDescent="0.25">
      <c r="B9" s="99" t="s">
        <v>64</v>
      </c>
      <c r="C9" s="54">
        <v>69015</v>
      </c>
      <c r="D9" s="54">
        <v>34865</v>
      </c>
      <c r="E9" s="54">
        <v>45244</v>
      </c>
      <c r="F9" s="54">
        <v>71471</v>
      </c>
      <c r="G9" s="54">
        <v>72829</v>
      </c>
      <c r="H9" s="54">
        <v>74916</v>
      </c>
      <c r="I9" s="100">
        <f t="shared" si="0"/>
        <v>2.8656167186148274E-2</v>
      </c>
      <c r="J9" s="100">
        <f t="shared" si="1"/>
        <v>1.1487451599024809</v>
      </c>
      <c r="K9" s="54">
        <f t="shared" si="2"/>
        <v>2087</v>
      </c>
      <c r="L9" s="54">
        <f t="shared" si="3"/>
        <v>40051</v>
      </c>
      <c r="M9" s="100">
        <f>H9/H7</f>
        <v>0.58803767660910522</v>
      </c>
      <c r="N9" s="54">
        <v>58385</v>
      </c>
      <c r="O9" s="54">
        <v>71609</v>
      </c>
      <c r="P9" s="54">
        <v>72405</v>
      </c>
      <c r="Q9" s="54">
        <v>75308</v>
      </c>
      <c r="R9" s="54">
        <v>73652</v>
      </c>
      <c r="S9" s="100">
        <f t="shared" si="4"/>
        <v>-2.1989695649864527E-2</v>
      </c>
      <c r="T9" s="100">
        <f t="shared" si="5"/>
        <v>0.26148839599212126</v>
      </c>
      <c r="U9" s="54">
        <f t="shared" si="6"/>
        <v>-1656</v>
      </c>
      <c r="V9" s="54">
        <f t="shared" si="7"/>
        <v>15267</v>
      </c>
      <c r="W9" s="100">
        <f>R9/R7</f>
        <v>0.587603615678578</v>
      </c>
    </row>
    <row r="10" spans="2:23" x14ac:dyDescent="0.25">
      <c r="B10" s="99" t="s">
        <v>65</v>
      </c>
      <c r="C10" s="54">
        <v>19564</v>
      </c>
      <c r="D10" s="54">
        <v>9622</v>
      </c>
      <c r="E10" s="54">
        <v>11547</v>
      </c>
      <c r="F10" s="54">
        <v>18032</v>
      </c>
      <c r="G10" s="54">
        <v>16489</v>
      </c>
      <c r="H10" s="54">
        <v>16651</v>
      </c>
      <c r="I10" s="100">
        <f t="shared" si="0"/>
        <v>9.8247316392747752E-3</v>
      </c>
      <c r="J10" s="100">
        <f t="shared" si="1"/>
        <v>0.73051340677613807</v>
      </c>
      <c r="K10" s="54">
        <f t="shared" si="2"/>
        <v>162</v>
      </c>
      <c r="L10" s="54">
        <f t="shared" si="3"/>
        <v>7029</v>
      </c>
      <c r="M10" s="100">
        <f>H10/H7</f>
        <v>0.13069858712715857</v>
      </c>
      <c r="N10" s="54">
        <v>13337</v>
      </c>
      <c r="O10" s="54">
        <v>18121</v>
      </c>
      <c r="P10" s="54">
        <v>15776</v>
      </c>
      <c r="Q10" s="54">
        <v>16540</v>
      </c>
      <c r="R10" s="54">
        <v>15673</v>
      </c>
      <c r="S10" s="100">
        <f t="shared" si="4"/>
        <v>-5.2418379685610694E-2</v>
      </c>
      <c r="T10" s="100">
        <f t="shared" si="5"/>
        <v>0.17515183324585748</v>
      </c>
      <c r="U10" s="54">
        <f t="shared" si="6"/>
        <v>-867</v>
      </c>
      <c r="V10" s="54">
        <f t="shared" si="7"/>
        <v>2336</v>
      </c>
      <c r="W10" s="100">
        <f>R10/R7</f>
        <v>0.12504088780386619</v>
      </c>
    </row>
    <row r="11" spans="2:23" x14ac:dyDescent="0.25">
      <c r="B11" s="96" t="s">
        <v>66</v>
      </c>
      <c r="C11" s="97">
        <v>43565</v>
      </c>
      <c r="D11" s="97">
        <v>22114</v>
      </c>
      <c r="E11" s="97">
        <v>25665.000000000004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27751</v>
      </c>
      <c r="O11" s="97">
        <v>34948</v>
      </c>
      <c r="P11" s="97">
        <v>36004</v>
      </c>
      <c r="Q11" s="97">
        <v>35637</v>
      </c>
      <c r="R11" s="97">
        <v>36018</v>
      </c>
      <c r="S11" s="98">
        <f t="shared" si="4"/>
        <v>1.0691135617476144E-2</v>
      </c>
      <c r="T11" s="98">
        <f t="shared" si="5"/>
        <v>0.29789917480451145</v>
      </c>
      <c r="U11" s="97">
        <f t="shared" si="6"/>
        <v>381</v>
      </c>
      <c r="V11" s="97">
        <f t="shared" si="7"/>
        <v>8267</v>
      </c>
      <c r="W11" s="98">
        <f>R11/R7</f>
        <v>0.28735549651755582</v>
      </c>
    </row>
    <row r="12" spans="2:23" x14ac:dyDescent="0.25">
      <c r="B12" s="93" t="s">
        <v>47</v>
      </c>
      <c r="C12" s="101">
        <v>46648</v>
      </c>
      <c r="D12" s="101">
        <v>23742</v>
      </c>
      <c r="E12" s="101">
        <v>29697.000000000004</v>
      </c>
      <c r="F12" s="101">
        <v>44233</v>
      </c>
      <c r="G12" s="101">
        <v>45902</v>
      </c>
      <c r="H12" s="101">
        <v>46521.000000000007</v>
      </c>
      <c r="I12" s="102">
        <f t="shared" si="0"/>
        <v>1.3485251187312253E-2</v>
      </c>
      <c r="J12" s="102">
        <f t="shared" si="1"/>
        <v>0.95943896891584557</v>
      </c>
      <c r="K12" s="101">
        <f t="shared" si="2"/>
        <v>619.00000000000728</v>
      </c>
      <c r="L12" s="101">
        <f t="shared" si="3"/>
        <v>22779.000000000007</v>
      </c>
      <c r="M12" s="95">
        <f>H12/H12</f>
        <v>1</v>
      </c>
      <c r="N12" s="101">
        <v>37662</v>
      </c>
      <c r="O12" s="101">
        <v>44069</v>
      </c>
      <c r="P12" s="101">
        <v>44891</v>
      </c>
      <c r="Q12" s="101">
        <v>46395</v>
      </c>
      <c r="R12" s="101">
        <v>45273.000000000007</v>
      </c>
      <c r="S12" s="102">
        <f t="shared" si="4"/>
        <v>-2.4183640478499635E-2</v>
      </c>
      <c r="T12" s="102">
        <f t="shared" si="5"/>
        <v>0.20208698422813476</v>
      </c>
      <c r="U12" s="101">
        <f t="shared" si="6"/>
        <v>-1121.9999999999927</v>
      </c>
      <c r="V12" s="101">
        <f t="shared" si="7"/>
        <v>7611.0000000000073</v>
      </c>
      <c r="W12" s="95">
        <f>R12/R12</f>
        <v>1</v>
      </c>
    </row>
    <row r="13" spans="2:23" x14ac:dyDescent="0.25">
      <c r="B13" s="96" t="s">
        <v>63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0.75645407450398738</v>
      </c>
      <c r="N13" s="97">
        <v>30395</v>
      </c>
      <c r="O13" s="97">
        <v>34314</v>
      </c>
      <c r="P13" s="97">
        <v>34058</v>
      </c>
      <c r="Q13" s="97">
        <v>35008</v>
      </c>
      <c r="R13" s="97">
        <v>33654</v>
      </c>
      <c r="S13" s="98">
        <f t="shared" si="4"/>
        <v>-3.8676873857404037E-2</v>
      </c>
      <c r="T13" s="98">
        <f t="shared" si="5"/>
        <v>0.10722158249712122</v>
      </c>
      <c r="U13" s="97">
        <f t="shared" si="6"/>
        <v>-1354</v>
      </c>
      <c r="V13" s="97">
        <f t="shared" si="7"/>
        <v>3259</v>
      </c>
      <c r="W13" s="98">
        <f>R13/R12</f>
        <v>0.74335696772910997</v>
      </c>
    </row>
    <row r="14" spans="2:23" x14ac:dyDescent="0.25">
      <c r="B14" s="99" t="s">
        <v>64</v>
      </c>
      <c r="C14" s="54">
        <v>27660</v>
      </c>
      <c r="D14" s="54">
        <v>14847</v>
      </c>
      <c r="E14" s="54">
        <v>20181</v>
      </c>
      <c r="F14" s="54">
        <v>29820</v>
      </c>
      <c r="G14" s="54">
        <v>30493</v>
      </c>
      <c r="H14" s="54">
        <v>31141</v>
      </c>
      <c r="I14" s="100">
        <f t="shared" si="0"/>
        <v>2.1250778867281106E-2</v>
      </c>
      <c r="J14" s="100">
        <f t="shared" si="1"/>
        <v>1.0974607664848119</v>
      </c>
      <c r="K14" s="54">
        <f t="shared" si="2"/>
        <v>648</v>
      </c>
      <c r="L14" s="54">
        <f t="shared" si="3"/>
        <v>16294</v>
      </c>
      <c r="M14" s="100">
        <f>H14/H12</f>
        <v>0.66939661658175864</v>
      </c>
      <c r="N14" s="54">
        <v>26473</v>
      </c>
      <c r="O14" s="54">
        <v>29302</v>
      </c>
      <c r="P14" s="54">
        <v>29733</v>
      </c>
      <c r="Q14" s="54">
        <v>31003</v>
      </c>
      <c r="R14" s="54">
        <v>29549</v>
      </c>
      <c r="S14" s="100">
        <f t="shared" si="4"/>
        <v>-4.689868722381707E-2</v>
      </c>
      <c r="T14" s="100">
        <f t="shared" si="5"/>
        <v>0.11619385789294756</v>
      </c>
      <c r="U14" s="54">
        <f t="shared" si="6"/>
        <v>-1454</v>
      </c>
      <c r="V14" s="54">
        <f t="shared" si="7"/>
        <v>3076</v>
      </c>
      <c r="W14" s="100">
        <f>R14/R12</f>
        <v>0.65268482318379595</v>
      </c>
    </row>
    <row r="15" spans="2:23" x14ac:dyDescent="0.25">
      <c r="B15" s="99" t="s">
        <v>65</v>
      </c>
      <c r="C15" s="54">
        <v>6390.0000000000009</v>
      </c>
      <c r="D15" s="54">
        <v>2720</v>
      </c>
      <c r="E15" s="54">
        <v>3159.0000000000005</v>
      </c>
      <c r="F15" s="54">
        <v>5006.0000000000009</v>
      </c>
      <c r="G15" s="54">
        <v>4453</v>
      </c>
      <c r="H15" s="54">
        <v>4050</v>
      </c>
      <c r="I15" s="100">
        <f t="shared" si="0"/>
        <v>-9.0500785986975085E-2</v>
      </c>
      <c r="J15" s="100">
        <f t="shared" si="1"/>
        <v>0.48897058823529416</v>
      </c>
      <c r="K15" s="54">
        <f t="shared" si="2"/>
        <v>-403</v>
      </c>
      <c r="L15" s="54">
        <f t="shared" si="3"/>
        <v>1330</v>
      </c>
      <c r="M15" s="100">
        <f>H15/H12</f>
        <v>8.7057457922228659E-2</v>
      </c>
      <c r="N15" s="54">
        <v>3922</v>
      </c>
      <c r="O15" s="54">
        <v>5012</v>
      </c>
      <c r="P15" s="54">
        <v>4325</v>
      </c>
      <c r="Q15" s="54">
        <v>4004.9999999999995</v>
      </c>
      <c r="R15" s="54">
        <v>4105</v>
      </c>
      <c r="S15" s="100">
        <f t="shared" si="4"/>
        <v>2.4968789013732895E-2</v>
      </c>
      <c r="T15" s="100">
        <f t="shared" si="5"/>
        <v>4.6659867414584388E-2</v>
      </c>
      <c r="U15" s="54">
        <f t="shared" si="6"/>
        <v>100.00000000000045</v>
      </c>
      <c r="V15" s="54">
        <f t="shared" si="7"/>
        <v>183</v>
      </c>
      <c r="W15" s="100">
        <f>R15/R12</f>
        <v>9.0672144545313971E-2</v>
      </c>
    </row>
    <row r="16" spans="2:23" x14ac:dyDescent="0.25">
      <c r="B16" s="96" t="s">
        <v>66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10956.000000000002</v>
      </c>
      <c r="H16" s="97">
        <v>11330</v>
      </c>
      <c r="I16" s="98">
        <f t="shared" si="0"/>
        <v>3.4136546184738714E-2</v>
      </c>
      <c r="J16" s="98">
        <f t="shared" si="1"/>
        <v>0.83452072538860111</v>
      </c>
      <c r="K16" s="97">
        <f t="shared" si="2"/>
        <v>373.99999999999818</v>
      </c>
      <c r="L16" s="97">
        <f t="shared" si="3"/>
        <v>5154</v>
      </c>
      <c r="M16" s="98">
        <f>H16/H12</f>
        <v>0.24354592549601251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0.25664303227088991</v>
      </c>
    </row>
    <row r="17" spans="2:23" x14ac:dyDescent="0.25">
      <c r="B17" s="93" t="s">
        <v>50</v>
      </c>
      <c r="C17" s="101">
        <v>4070</v>
      </c>
      <c r="D17" s="101">
        <v>2900</v>
      </c>
      <c r="E17" s="101">
        <v>4012</v>
      </c>
      <c r="F17" s="101">
        <v>4562</v>
      </c>
      <c r="G17" s="101">
        <v>4395</v>
      </c>
      <c r="H17" s="101">
        <v>4427</v>
      </c>
      <c r="I17" s="102">
        <f t="shared" si="0"/>
        <v>7.2810011376565065E-3</v>
      </c>
      <c r="J17" s="102">
        <f t="shared" si="1"/>
        <v>0.52655172413793094</v>
      </c>
      <c r="K17" s="101">
        <f t="shared" si="2"/>
        <v>32</v>
      </c>
      <c r="L17" s="101">
        <f t="shared" si="3"/>
        <v>1527</v>
      </c>
      <c r="M17" s="95">
        <f>H17/H17</f>
        <v>1</v>
      </c>
      <c r="N17" s="101">
        <v>4276</v>
      </c>
      <c r="O17" s="101">
        <v>4562</v>
      </c>
      <c r="P17" s="101">
        <v>4276</v>
      </c>
      <c r="Q17" s="101">
        <v>4306</v>
      </c>
      <c r="R17" s="101">
        <v>4616</v>
      </c>
      <c r="S17" s="102">
        <f t="shared" si="4"/>
        <v>7.199256850905722E-2</v>
      </c>
      <c r="T17" s="102">
        <f t="shared" si="5"/>
        <v>7.9513564078578014E-2</v>
      </c>
      <c r="U17" s="101">
        <f t="shared" si="6"/>
        <v>310</v>
      </c>
      <c r="V17" s="101">
        <f t="shared" si="7"/>
        <v>340</v>
      </c>
      <c r="W17" s="95">
        <f>R17/R17</f>
        <v>1</v>
      </c>
    </row>
    <row r="18" spans="2:23" x14ac:dyDescent="0.25">
      <c r="B18" s="96" t="s">
        <v>63</v>
      </c>
      <c r="C18" s="97">
        <v>4004</v>
      </c>
      <c r="D18" s="97">
        <v>2534</v>
      </c>
      <c r="E18" s="97">
        <v>3312</v>
      </c>
      <c r="F18" s="97">
        <v>3862</v>
      </c>
      <c r="G18" s="97">
        <v>3695.0000000000005</v>
      </c>
      <c r="H18" s="97">
        <v>3727.0000000000005</v>
      </c>
      <c r="I18" s="98">
        <f t="shared" si="0"/>
        <v>8.6603518267929225E-3</v>
      </c>
      <c r="J18" s="98">
        <f t="shared" si="1"/>
        <v>0.47079715864246263</v>
      </c>
      <c r="K18" s="97">
        <f t="shared" si="2"/>
        <v>32</v>
      </c>
      <c r="L18" s="97">
        <f t="shared" si="3"/>
        <v>1193.0000000000005</v>
      </c>
      <c r="M18" s="98">
        <f>H18/H17</f>
        <v>0.84187937655297052</v>
      </c>
      <c r="N18" s="97">
        <v>3576</v>
      </c>
      <c r="O18" s="97">
        <v>3862</v>
      </c>
      <c r="P18" s="97">
        <v>3576</v>
      </c>
      <c r="Q18" s="97">
        <v>3606</v>
      </c>
      <c r="R18" s="97">
        <v>3916</v>
      </c>
      <c r="S18" s="98">
        <f t="shared" si="4"/>
        <v>8.5967831392124161E-2</v>
      </c>
      <c r="T18" s="98">
        <f t="shared" si="5"/>
        <v>9.5078299776286457E-2</v>
      </c>
      <c r="U18" s="97">
        <f t="shared" si="6"/>
        <v>310</v>
      </c>
      <c r="V18" s="97">
        <f t="shared" si="7"/>
        <v>340</v>
      </c>
      <c r="W18" s="98">
        <f>R18/R17</f>
        <v>0.84835355285961866</v>
      </c>
    </row>
    <row r="19" spans="2:23" x14ac:dyDescent="0.25">
      <c r="B19" s="99" t="s">
        <v>64</v>
      </c>
      <c r="C19" s="54">
        <v>3576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0"/>
        <v>-</v>
      </c>
      <c r="J19" s="100" t="str">
        <f t="shared" si="1"/>
        <v>-</v>
      </c>
      <c r="K19" s="54">
        <f t="shared" si="2"/>
        <v>0</v>
      </c>
      <c r="L19" s="54">
        <f t="shared" si="3"/>
        <v>0</v>
      </c>
      <c r="M19" s="100">
        <f>H19/H17</f>
        <v>0</v>
      </c>
      <c r="N19" s="54">
        <v>3576</v>
      </c>
      <c r="O19" s="54">
        <v>0</v>
      </c>
      <c r="P19" s="54">
        <v>3576</v>
      </c>
      <c r="Q19" s="54">
        <v>0</v>
      </c>
      <c r="R19" s="54">
        <v>0</v>
      </c>
      <c r="S19" s="100" t="str">
        <f t="shared" si="4"/>
        <v>-</v>
      </c>
      <c r="T19" s="100">
        <f t="shared" si="5"/>
        <v>-1</v>
      </c>
      <c r="U19" s="54">
        <f t="shared" si="6"/>
        <v>0</v>
      </c>
      <c r="V19" s="54">
        <f t="shared" si="7"/>
        <v>-3576</v>
      </c>
      <c r="W19" s="100">
        <f>R19/R17</f>
        <v>0</v>
      </c>
    </row>
    <row r="20" spans="2:23" x14ac:dyDescent="0.25">
      <c r="B20" s="99" t="s">
        <v>65</v>
      </c>
      <c r="C20" s="54">
        <v>428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0"/>
        <v>-</v>
      </c>
      <c r="J20" s="100" t="str">
        <f t="shared" si="1"/>
        <v>-</v>
      </c>
      <c r="K20" s="54">
        <f t="shared" si="2"/>
        <v>0</v>
      </c>
      <c r="L20" s="54">
        <f t="shared" si="3"/>
        <v>0</v>
      </c>
      <c r="M20" s="100">
        <f>H20/H17</f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100" t="str">
        <f t="shared" si="4"/>
        <v>-</v>
      </c>
      <c r="T20" s="100" t="str">
        <f t="shared" si="5"/>
        <v>-</v>
      </c>
      <c r="U20" s="54">
        <f t="shared" si="6"/>
        <v>0</v>
      </c>
      <c r="V20" s="54">
        <f t="shared" si="7"/>
        <v>0</v>
      </c>
      <c r="W20" s="100">
        <f>R20/R17</f>
        <v>0</v>
      </c>
    </row>
    <row r="21" spans="2:23" x14ac:dyDescent="0.25">
      <c r="B21" s="96" t="s">
        <v>66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237</v>
      </c>
      <c r="O21" s="97" t="s">
        <v>237</v>
      </c>
      <c r="P21" s="97" t="s">
        <v>237</v>
      </c>
      <c r="Q21" s="97" t="s">
        <v>237</v>
      </c>
      <c r="R21" s="97" t="s">
        <v>237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49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63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66</v>
      </c>
      <c r="C24" s="97">
        <v>210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63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3695.0000000000005</v>
      </c>
      <c r="H26" s="97">
        <v>3727.0000000000005</v>
      </c>
      <c r="I26" s="98">
        <f t="shared" si="0"/>
        <v>8.6603518267929225E-3</v>
      </c>
      <c r="J26" s="98">
        <f t="shared" si="1"/>
        <v>0.47079715864246263</v>
      </c>
      <c r="K26" s="97">
        <f t="shared" si="2"/>
        <v>32</v>
      </c>
      <c r="L26" s="97">
        <f t="shared" si="3"/>
        <v>1193.0000000000005</v>
      </c>
      <c r="M26" s="98">
        <f>H26/H25</f>
        <v>0.84187937655297052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64</v>
      </c>
      <c r="C27" s="54">
        <v>3576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3576</v>
      </c>
      <c r="O27" s="54">
        <v>0</v>
      </c>
      <c r="P27" s="54">
        <v>3576</v>
      </c>
      <c r="Q27" s="54">
        <v>0</v>
      </c>
      <c r="R27" s="54">
        <v>0</v>
      </c>
      <c r="S27" s="100" t="str">
        <f t="shared" si="4"/>
        <v>-</v>
      </c>
      <c r="T27" s="100">
        <f t="shared" si="5"/>
        <v>-1</v>
      </c>
      <c r="U27" s="54">
        <f t="shared" si="6"/>
        <v>0</v>
      </c>
      <c r="V27" s="54">
        <f t="shared" si="7"/>
        <v>-3576</v>
      </c>
      <c r="W27" s="100">
        <f>R27/R25</f>
        <v>0</v>
      </c>
    </row>
    <row r="28" spans="2:23" x14ac:dyDescent="0.25">
      <c r="B28" s="99" t="s">
        <v>65</v>
      </c>
      <c r="C28" s="54">
        <v>428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15262</v>
      </c>
      <c r="O29" s="101">
        <v>18637</v>
      </c>
      <c r="P29" s="101">
        <v>19434</v>
      </c>
      <c r="Q29" s="101">
        <v>20210</v>
      </c>
      <c r="R29" s="101">
        <v>20110.999999999996</v>
      </c>
      <c r="S29" s="102">
        <f t="shared" si="4"/>
        <v>-4.8985650667987546E-3</v>
      </c>
      <c r="T29" s="102">
        <f t="shared" si="5"/>
        <v>0.31771720613287879</v>
      </c>
      <c r="U29" s="101">
        <f t="shared" si="6"/>
        <v>-99.000000000003638</v>
      </c>
      <c r="V29" s="101">
        <f t="shared" si="7"/>
        <v>4848.9999999999964</v>
      </c>
      <c r="W29" s="95">
        <f>R29/R29</f>
        <v>1</v>
      </c>
    </row>
    <row r="30" spans="2:23" x14ac:dyDescent="0.25">
      <c r="B30" s="96" t="s">
        <v>63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12016</v>
      </c>
      <c r="O30" s="97">
        <v>14288</v>
      </c>
      <c r="P30" s="97">
        <v>15087</v>
      </c>
      <c r="Q30" s="97">
        <v>15777</v>
      </c>
      <c r="R30" s="97">
        <v>15658</v>
      </c>
      <c r="S30" s="98">
        <f t="shared" si="4"/>
        <v>-7.5426253406858379E-3</v>
      </c>
      <c r="T30" s="98">
        <f t="shared" si="5"/>
        <v>0.30309587217043932</v>
      </c>
      <c r="U30" s="97">
        <f t="shared" si="6"/>
        <v>-119</v>
      </c>
      <c r="V30" s="97">
        <f t="shared" si="7"/>
        <v>3642</v>
      </c>
      <c r="W30" s="98">
        <f>R30/R29</f>
        <v>0.77857888717617241</v>
      </c>
    </row>
    <row r="31" spans="2:23" x14ac:dyDescent="0.25">
      <c r="B31" s="99" t="s">
        <v>64</v>
      </c>
      <c r="C31" s="54">
        <v>12913</v>
      </c>
      <c r="D31" s="54">
        <v>5381</v>
      </c>
      <c r="E31" s="54">
        <v>6550.0000000000009</v>
      </c>
      <c r="F31" s="54">
        <v>12095</v>
      </c>
      <c r="G31" s="54">
        <v>12793</v>
      </c>
      <c r="H31" s="54">
        <v>13518</v>
      </c>
      <c r="I31" s="100">
        <f t="shared" si="0"/>
        <v>5.66716172907058E-2</v>
      </c>
      <c r="J31" s="100">
        <f t="shared" si="1"/>
        <v>1.5121724586508085</v>
      </c>
      <c r="K31" s="54">
        <f t="shared" si="2"/>
        <v>725</v>
      </c>
      <c r="L31" s="54">
        <f t="shared" si="3"/>
        <v>8137</v>
      </c>
      <c r="M31" s="100">
        <f>H31/H29</f>
        <v>0.67552845934735894</v>
      </c>
      <c r="N31" s="54">
        <v>10082</v>
      </c>
      <c r="O31" s="54">
        <v>12383</v>
      </c>
      <c r="P31" s="54">
        <v>12988.000000000002</v>
      </c>
      <c r="Q31" s="54">
        <v>13674</v>
      </c>
      <c r="R31" s="54">
        <v>13498</v>
      </c>
      <c r="S31" s="100">
        <f t="shared" si="4"/>
        <v>-1.2871142313880313E-2</v>
      </c>
      <c r="T31" s="100">
        <f t="shared" si="5"/>
        <v>0.33882166236857758</v>
      </c>
      <c r="U31" s="54">
        <f t="shared" si="6"/>
        <v>-176</v>
      </c>
      <c r="V31" s="54">
        <f t="shared" si="7"/>
        <v>3416</v>
      </c>
      <c r="W31" s="100">
        <f>R31/R29</f>
        <v>0.67117497886728672</v>
      </c>
    </row>
    <row r="32" spans="2:23" x14ac:dyDescent="0.25">
      <c r="B32" s="99" t="s">
        <v>65</v>
      </c>
      <c r="C32" s="54">
        <v>3183.0000000000005</v>
      </c>
      <c r="D32" s="54">
        <v>1118</v>
      </c>
      <c r="E32" s="54">
        <v>1561</v>
      </c>
      <c r="F32" s="54">
        <v>2067</v>
      </c>
      <c r="G32" s="54">
        <v>2069</v>
      </c>
      <c r="H32" s="54">
        <v>2103</v>
      </c>
      <c r="I32" s="100">
        <f t="shared" si="0"/>
        <v>1.6433059449009191E-2</v>
      </c>
      <c r="J32" s="100">
        <f t="shared" si="1"/>
        <v>0.88103756708407865</v>
      </c>
      <c r="K32" s="54">
        <f t="shared" si="2"/>
        <v>34</v>
      </c>
      <c r="L32" s="54">
        <f t="shared" si="3"/>
        <v>985</v>
      </c>
      <c r="M32" s="100">
        <f>H32/H29</f>
        <v>0.10509219929039028</v>
      </c>
      <c r="N32" s="54">
        <v>1934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0.11685625646328845</v>
      </c>
      <c r="U32" s="54">
        <f t="shared" si="6"/>
        <v>57</v>
      </c>
      <c r="V32" s="54">
        <f t="shared" si="7"/>
        <v>226</v>
      </c>
      <c r="W32" s="100">
        <f>R32/R29</f>
        <v>0.1074039083088857</v>
      </c>
    </row>
    <row r="33" spans="2:23" x14ac:dyDescent="0.25">
      <c r="B33" s="96" t="s">
        <v>66</v>
      </c>
      <c r="C33" s="97">
        <v>5245</v>
      </c>
      <c r="D33" s="97">
        <v>2744.9999999999995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0.59927140255009137</v>
      </c>
      <c r="K33" s="97">
        <f t="shared" si="2"/>
        <v>43</v>
      </c>
      <c r="L33" s="97">
        <f t="shared" si="3"/>
        <v>1645.0000000000005</v>
      </c>
      <c r="M33" s="98">
        <f>H33/H29</f>
        <v>0.21937934136225076</v>
      </c>
      <c r="N33" s="97">
        <v>3246</v>
      </c>
      <c r="O33" s="97">
        <v>4349</v>
      </c>
      <c r="P33" s="97">
        <v>4347</v>
      </c>
      <c r="Q33" s="97">
        <v>4433</v>
      </c>
      <c r="R33" s="97">
        <v>4453</v>
      </c>
      <c r="S33" s="98">
        <f t="shared" si="4"/>
        <v>4.5116174148431831E-3</v>
      </c>
      <c r="T33" s="98">
        <f t="shared" si="5"/>
        <v>0.37184226740603821</v>
      </c>
      <c r="U33" s="97">
        <f t="shared" si="6"/>
        <v>20</v>
      </c>
      <c r="V33" s="97">
        <f t="shared" si="7"/>
        <v>1207</v>
      </c>
      <c r="W33" s="98">
        <f>R33/R29</f>
        <v>0.22142111282382779</v>
      </c>
    </row>
    <row r="34" spans="2:23" x14ac:dyDescent="0.25">
      <c r="B34" s="93" t="s">
        <v>52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625</v>
      </c>
      <c r="O34" s="101">
        <v>663</v>
      </c>
      <c r="P34" s="101">
        <v>638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625</v>
      </c>
      <c r="O35" s="97">
        <v>663</v>
      </c>
      <c r="P35" s="97">
        <v>638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4790.0000000000009</v>
      </c>
      <c r="H36" s="101">
        <v>4797</v>
      </c>
      <c r="I36" s="102">
        <f t="shared" si="0"/>
        <v>1.4613778705634406E-3</v>
      </c>
      <c r="J36" s="102">
        <f t="shared" si="1"/>
        <v>1.25</v>
      </c>
      <c r="K36" s="101">
        <f t="shared" si="2"/>
        <v>6.9999999999990905</v>
      </c>
      <c r="L36" s="101">
        <f t="shared" si="3"/>
        <v>2665</v>
      </c>
      <c r="M36" s="102">
        <f>H36/H36</f>
        <v>1</v>
      </c>
      <c r="N36" s="101">
        <v>3470</v>
      </c>
      <c r="O36" s="101">
        <v>4791</v>
      </c>
      <c r="P36" s="101">
        <v>4791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0.33573487031700289</v>
      </c>
      <c r="U36" s="101">
        <f t="shared" si="6"/>
        <v>-162</v>
      </c>
      <c r="V36" s="101">
        <f t="shared" si="7"/>
        <v>1165</v>
      </c>
      <c r="W36" s="102">
        <f>R36/R36</f>
        <v>1</v>
      </c>
    </row>
    <row r="37" spans="2:23" x14ac:dyDescent="0.25">
      <c r="B37" s="96" t="s">
        <v>63</v>
      </c>
      <c r="C37" s="97">
        <v>1801</v>
      </c>
      <c r="D37" s="97">
        <v>1559</v>
      </c>
      <c r="E37" s="97">
        <v>2544.9999999999995</v>
      </c>
      <c r="F37" s="97">
        <v>3640</v>
      </c>
      <c r="G37" s="97">
        <v>3915.0000000000005</v>
      </c>
      <c r="H37" s="97">
        <v>3915.0000000000005</v>
      </c>
      <c r="I37" s="98">
        <f t="shared" si="0"/>
        <v>0</v>
      </c>
      <c r="J37" s="98">
        <f t="shared" si="1"/>
        <v>1.5112251443232845</v>
      </c>
      <c r="K37" s="97">
        <f t="shared" si="2"/>
        <v>0</v>
      </c>
      <c r="L37" s="97">
        <f t="shared" si="3"/>
        <v>2356.0000000000005</v>
      </c>
      <c r="M37" s="98">
        <f>H37/H36</f>
        <v>0.8161350844277675</v>
      </c>
      <c r="N37" s="97">
        <v>2930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0.28088737201365177</v>
      </c>
      <c r="U37" s="97">
        <f t="shared" si="6"/>
        <v>-162.00000000000091</v>
      </c>
      <c r="V37" s="97">
        <f t="shared" si="7"/>
        <v>822.99999999999955</v>
      </c>
      <c r="W37" s="98">
        <f>R37/R36</f>
        <v>0.8097087378640776</v>
      </c>
    </row>
    <row r="38" spans="2:23" x14ac:dyDescent="0.25">
      <c r="B38" s="96" t="s">
        <v>66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540</v>
      </c>
      <c r="O38" s="97">
        <v>876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0.6333333333333333</v>
      </c>
      <c r="U38" s="97">
        <f t="shared" si="6"/>
        <v>0</v>
      </c>
      <c r="V38" s="97">
        <f t="shared" si="7"/>
        <v>342</v>
      </c>
      <c r="W38" s="98">
        <f>R38/R36</f>
        <v>0.19029126213592232</v>
      </c>
    </row>
    <row r="39" spans="2:23" x14ac:dyDescent="0.25">
      <c r="B39" s="93" t="s">
        <v>54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2246</v>
      </c>
      <c r="O39" s="101">
        <v>2624</v>
      </c>
      <c r="P39" s="101">
        <v>2651.0000000000005</v>
      </c>
      <c r="Q39" s="101">
        <v>2630</v>
      </c>
      <c r="R39" s="101">
        <v>2532</v>
      </c>
      <c r="S39" s="102">
        <f t="shared" si="4"/>
        <v>-3.7262357414448721E-2</v>
      </c>
      <c r="T39" s="102">
        <f t="shared" si="5"/>
        <v>0.12733748886910057</v>
      </c>
      <c r="U39" s="101">
        <f t="shared" si="6"/>
        <v>-98</v>
      </c>
      <c r="V39" s="101">
        <f t="shared" si="7"/>
        <v>286</v>
      </c>
      <c r="W39" s="95">
        <f>R39/R39</f>
        <v>1</v>
      </c>
    </row>
    <row r="40" spans="2:23" x14ac:dyDescent="0.25">
      <c r="B40" s="96" t="s">
        <v>63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2246</v>
      </c>
      <c r="O40" s="97">
        <v>2624</v>
      </c>
      <c r="P40" s="97">
        <v>2651.0000000000005</v>
      </c>
      <c r="Q40" s="97">
        <v>2630</v>
      </c>
      <c r="R40" s="97">
        <v>2532</v>
      </c>
      <c r="S40" s="98">
        <f t="shared" si="4"/>
        <v>-3.7262357414448721E-2</v>
      </c>
      <c r="T40" s="98">
        <f t="shared" si="5"/>
        <v>0.12733748886910057</v>
      </c>
      <c r="U40" s="97">
        <f t="shared" si="6"/>
        <v>-98</v>
      </c>
      <c r="V40" s="97">
        <f t="shared" si="7"/>
        <v>286</v>
      </c>
      <c r="W40" s="98">
        <f>R40/R39</f>
        <v>1</v>
      </c>
    </row>
    <row r="41" spans="2:23" x14ac:dyDescent="0.25">
      <c r="B41" s="99" t="s">
        <v>64</v>
      </c>
      <c r="C41" s="54">
        <v>1381</v>
      </c>
      <c r="D41" s="54">
        <v>846</v>
      </c>
      <c r="E41" s="54">
        <v>1514</v>
      </c>
      <c r="F41" s="54">
        <v>1660</v>
      </c>
      <c r="G41" s="54">
        <v>1674</v>
      </c>
      <c r="H41" s="54">
        <v>1711</v>
      </c>
      <c r="I41" s="100">
        <f t="shared" si="0"/>
        <v>2.2102747909199527E-2</v>
      </c>
      <c r="J41" s="100">
        <f t="shared" si="1"/>
        <v>1.0224586288416075</v>
      </c>
      <c r="K41" s="54">
        <f t="shared" si="2"/>
        <v>37</v>
      </c>
      <c r="L41" s="54">
        <f t="shared" si="3"/>
        <v>865</v>
      </c>
      <c r="M41" s="100">
        <f>H41/H39</f>
        <v>0.63043478260869568</v>
      </c>
      <c r="N41" s="54">
        <v>1526</v>
      </c>
      <c r="O41" s="54">
        <v>1542</v>
      </c>
      <c r="P41" s="54">
        <v>1674</v>
      </c>
      <c r="Q41" s="54">
        <v>1549</v>
      </c>
      <c r="R41" s="54">
        <v>1715</v>
      </c>
      <c r="S41" s="100">
        <f t="shared" si="4"/>
        <v>0.10716591349257576</v>
      </c>
      <c r="T41" s="100">
        <f t="shared" si="5"/>
        <v>0.12385321100917435</v>
      </c>
      <c r="U41" s="54">
        <f t="shared" si="6"/>
        <v>166</v>
      </c>
      <c r="V41" s="54">
        <f t="shared" si="7"/>
        <v>189</v>
      </c>
      <c r="W41" s="100">
        <f>R41/R39</f>
        <v>0.6773301737756714</v>
      </c>
    </row>
    <row r="42" spans="2:23" x14ac:dyDescent="0.25">
      <c r="B42" s="99" t="s">
        <v>65</v>
      </c>
      <c r="C42" s="54">
        <v>1309</v>
      </c>
      <c r="D42" s="54">
        <v>680</v>
      </c>
      <c r="E42" s="54">
        <v>756</v>
      </c>
      <c r="F42" s="54">
        <v>1020</v>
      </c>
      <c r="G42" s="54">
        <v>1100</v>
      </c>
      <c r="H42" s="54">
        <v>1003</v>
      </c>
      <c r="I42" s="100">
        <f t="shared" si="0"/>
        <v>-8.8181818181818139E-2</v>
      </c>
      <c r="J42" s="100">
        <f t="shared" si="1"/>
        <v>0.47500000000000009</v>
      </c>
      <c r="K42" s="54">
        <f t="shared" si="2"/>
        <v>-97</v>
      </c>
      <c r="L42" s="54">
        <f t="shared" si="3"/>
        <v>323</v>
      </c>
      <c r="M42" s="100">
        <f>H42/H39</f>
        <v>0.36956521739130432</v>
      </c>
      <c r="N42" s="54">
        <v>720</v>
      </c>
      <c r="O42" s="54">
        <v>1082</v>
      </c>
      <c r="P42" s="54">
        <v>977</v>
      </c>
      <c r="Q42" s="54">
        <v>1081</v>
      </c>
      <c r="R42" s="54">
        <v>817</v>
      </c>
      <c r="S42" s="100">
        <f t="shared" si="4"/>
        <v>-0.24421831637372804</v>
      </c>
      <c r="T42" s="100">
        <f t="shared" si="5"/>
        <v>0.13472222222222219</v>
      </c>
      <c r="U42" s="54">
        <f t="shared" si="6"/>
        <v>-264</v>
      </c>
      <c r="V42" s="54">
        <f t="shared" si="7"/>
        <v>97</v>
      </c>
      <c r="W42" s="100">
        <f>R42/R39</f>
        <v>0.3226698262243286</v>
      </c>
    </row>
    <row r="43" spans="2:23" x14ac:dyDescent="0.25">
      <c r="B43" s="93" t="s">
        <v>55</v>
      </c>
      <c r="C43" s="101">
        <v>6889.9999999999991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6415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63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3271.0000000000005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0.45368388871904597</v>
      </c>
      <c r="U44" s="97">
        <f t="shared" si="6"/>
        <v>0</v>
      </c>
      <c r="V44" s="97">
        <f t="shared" si="7"/>
        <v>1483.9999999999995</v>
      </c>
      <c r="W44" s="98">
        <f>R44/R43</f>
        <v>0.73187625057718952</v>
      </c>
    </row>
    <row r="45" spans="2:23" x14ac:dyDescent="0.25">
      <c r="B45" s="99" t="s">
        <v>64</v>
      </c>
      <c r="C45" s="54">
        <v>3379.0000000000005</v>
      </c>
      <c r="D45" s="54">
        <v>0</v>
      </c>
      <c r="E45" s="54">
        <v>2173</v>
      </c>
      <c r="F45" s="54">
        <v>3692</v>
      </c>
      <c r="G45" s="54">
        <v>3635.0000000000005</v>
      </c>
      <c r="H45" s="54">
        <v>3694</v>
      </c>
      <c r="I45" s="100">
        <f t="shared" si="0"/>
        <v>1.6231086657496396E-2</v>
      </c>
      <c r="J45" s="100" t="str">
        <f t="shared" si="1"/>
        <v>-</v>
      </c>
      <c r="K45" s="54">
        <f t="shared" si="2"/>
        <v>58.999999999999545</v>
      </c>
      <c r="L45" s="54">
        <f t="shared" si="3"/>
        <v>3694</v>
      </c>
      <c r="M45" s="100">
        <f>H45/H43</f>
        <v>0.57458391662778041</v>
      </c>
      <c r="N45" s="54">
        <v>2210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0.67149321266968331</v>
      </c>
      <c r="U45" s="54">
        <f t="shared" si="6"/>
        <v>0</v>
      </c>
      <c r="V45" s="54">
        <f t="shared" si="7"/>
        <v>1484</v>
      </c>
      <c r="W45" s="100">
        <f>R45/R43</f>
        <v>0.56857010928120666</v>
      </c>
    </row>
    <row r="46" spans="2:23" x14ac:dyDescent="0.25">
      <c r="B46" s="99" t="s">
        <v>65</v>
      </c>
      <c r="C46" s="54">
        <v>1061</v>
      </c>
      <c r="D46" s="54">
        <v>0</v>
      </c>
      <c r="E46" s="54">
        <v>649</v>
      </c>
      <c r="F46" s="54">
        <v>1061</v>
      </c>
      <c r="G46" s="54">
        <v>1061</v>
      </c>
      <c r="H46" s="54">
        <v>1061</v>
      </c>
      <c r="I46" s="100">
        <f t="shared" si="0"/>
        <v>0</v>
      </c>
      <c r="J46" s="100" t="str">
        <f t="shared" si="1"/>
        <v>-</v>
      </c>
      <c r="K46" s="54">
        <f t="shared" si="2"/>
        <v>0</v>
      </c>
      <c r="L46" s="54">
        <f t="shared" si="3"/>
        <v>1061</v>
      </c>
      <c r="M46" s="100">
        <f>H46/H43</f>
        <v>0.16503344221496344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2780.9999999999995</v>
      </c>
      <c r="O48" s="101">
        <v>3043.0000000000005</v>
      </c>
      <c r="P48" s="101">
        <v>3048</v>
      </c>
      <c r="Q48" s="101">
        <v>3075.0000000000005</v>
      </c>
      <c r="R48" s="101">
        <v>3075.0000000000005</v>
      </c>
      <c r="S48" s="102">
        <f t="shared" si="4"/>
        <v>0</v>
      </c>
      <c r="T48" s="102">
        <f t="shared" si="5"/>
        <v>0.10571736785329056</v>
      </c>
      <c r="U48" s="101">
        <f t="shared" si="6"/>
        <v>0</v>
      </c>
      <c r="V48" s="101">
        <f t="shared" si="7"/>
        <v>294.00000000000091</v>
      </c>
      <c r="W48" s="95">
        <f>R48/R48</f>
        <v>1</v>
      </c>
    </row>
    <row r="49" spans="2:23" x14ac:dyDescent="0.25">
      <c r="B49" s="96" t="s">
        <v>63</v>
      </c>
      <c r="C49" s="97">
        <v>3115.0000000000005</v>
      </c>
      <c r="D49" s="97">
        <v>2065</v>
      </c>
      <c r="E49" s="97">
        <v>2788.9999999999995</v>
      </c>
      <c r="F49" s="97">
        <v>3008</v>
      </c>
      <c r="G49" s="97">
        <v>2663.0000000000005</v>
      </c>
      <c r="H49" s="97">
        <v>2710</v>
      </c>
      <c r="I49" s="98">
        <f t="shared" si="0"/>
        <v>1.7649267743146568E-2</v>
      </c>
      <c r="J49" s="98">
        <f t="shared" si="1"/>
        <v>0.3123486682808716</v>
      </c>
      <c r="K49" s="97">
        <f t="shared" si="2"/>
        <v>46.999999999999545</v>
      </c>
      <c r="L49" s="97">
        <f t="shared" si="3"/>
        <v>645</v>
      </c>
      <c r="M49" s="98">
        <f>H49/H48</f>
        <v>0.87532299741602071</v>
      </c>
      <c r="N49" s="97">
        <v>2751.0000000000005</v>
      </c>
      <c r="O49" s="97">
        <v>2839.0000000000005</v>
      </c>
      <c r="P49" s="97">
        <v>2634</v>
      </c>
      <c r="Q49" s="97">
        <v>2687.0000000000005</v>
      </c>
      <c r="R49" s="97">
        <v>2687.0000000000005</v>
      </c>
      <c r="S49" s="98">
        <f t="shared" si="4"/>
        <v>0</v>
      </c>
      <c r="T49" s="98">
        <f t="shared" si="5"/>
        <v>-2.3264267539076733E-2</v>
      </c>
      <c r="U49" s="97">
        <f t="shared" si="6"/>
        <v>0</v>
      </c>
      <c r="V49" s="97">
        <f t="shared" si="7"/>
        <v>-64</v>
      </c>
      <c r="W49" s="98">
        <f>R49/R48</f>
        <v>0.87382113821138219</v>
      </c>
    </row>
    <row r="50" spans="2:23" x14ac:dyDescent="0.25">
      <c r="B50" s="99" t="s">
        <v>64</v>
      </c>
      <c r="C50" s="54">
        <v>2464.9999999999995</v>
      </c>
      <c r="D50" s="54">
        <v>1643</v>
      </c>
      <c r="E50" s="54">
        <v>2193</v>
      </c>
      <c r="F50" s="54">
        <v>2189</v>
      </c>
      <c r="G50" s="54">
        <v>2050</v>
      </c>
      <c r="H50" s="54">
        <v>2053</v>
      </c>
      <c r="I50" s="100">
        <f t="shared" si="0"/>
        <v>1.4634146341463428E-3</v>
      </c>
      <c r="J50" s="100">
        <f t="shared" si="1"/>
        <v>0.24954351795496055</v>
      </c>
      <c r="K50" s="54">
        <f t="shared" si="2"/>
        <v>3</v>
      </c>
      <c r="L50" s="54">
        <f t="shared" si="3"/>
        <v>410</v>
      </c>
      <c r="M50" s="100">
        <f>H50/H48</f>
        <v>0.66311369509043927</v>
      </c>
      <c r="N50" s="54">
        <v>2165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-5.1732101616628223E-2</v>
      </c>
      <c r="U50" s="54">
        <f t="shared" si="6"/>
        <v>0</v>
      </c>
      <c r="V50" s="54">
        <f t="shared" si="7"/>
        <v>-112</v>
      </c>
      <c r="W50" s="100">
        <f>R50/R48</f>
        <v>0.66764227642276408</v>
      </c>
    </row>
    <row r="51" spans="2:23" x14ac:dyDescent="0.25">
      <c r="B51" s="99" t="s">
        <v>65</v>
      </c>
      <c r="C51" s="54">
        <v>650</v>
      </c>
      <c r="D51" s="54">
        <v>422</v>
      </c>
      <c r="E51" s="54">
        <v>596</v>
      </c>
      <c r="F51" s="54">
        <v>819</v>
      </c>
      <c r="G51" s="54">
        <v>613</v>
      </c>
      <c r="H51" s="54">
        <v>657</v>
      </c>
      <c r="I51" s="100">
        <f t="shared" si="0"/>
        <v>7.1778140293637938E-2</v>
      </c>
      <c r="J51" s="100">
        <f t="shared" si="1"/>
        <v>0.55687203791469186</v>
      </c>
      <c r="K51" s="54">
        <f t="shared" si="2"/>
        <v>44</v>
      </c>
      <c r="L51" s="54">
        <f t="shared" si="3"/>
        <v>235</v>
      </c>
      <c r="M51" s="100">
        <f>H51/H48</f>
        <v>0.21220930232558138</v>
      </c>
      <c r="N51" s="54">
        <v>586</v>
      </c>
      <c r="O51" s="54">
        <v>786</v>
      </c>
      <c r="P51" s="54">
        <v>581</v>
      </c>
      <c r="Q51" s="54">
        <v>634</v>
      </c>
      <c r="R51" s="54">
        <v>634</v>
      </c>
      <c r="S51" s="100">
        <f t="shared" si="4"/>
        <v>0</v>
      </c>
      <c r="T51" s="100">
        <f t="shared" si="5"/>
        <v>8.1911262798634921E-2</v>
      </c>
      <c r="U51" s="54">
        <f t="shared" si="6"/>
        <v>0</v>
      </c>
      <c r="V51" s="54">
        <f t="shared" si="7"/>
        <v>48</v>
      </c>
      <c r="W51" s="100">
        <f>R51/R48</f>
        <v>0.20617886178861786</v>
      </c>
    </row>
    <row r="52" spans="2:23" x14ac:dyDescent="0.25">
      <c r="B52" s="96" t="s">
        <v>66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0.35382113821138206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9D48D-0BA0-40FA-9C94-137233EF75B5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328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37562</v>
      </c>
      <c r="D8" s="121">
        <f t="shared" ref="D8:D21" si="0">C8/C9-1</f>
        <v>0.17384918278696215</v>
      </c>
    </row>
    <row r="9" spans="1:5" x14ac:dyDescent="0.25">
      <c r="A9" s="1"/>
      <c r="B9" s="119">
        <v>2023</v>
      </c>
      <c r="C9" s="120">
        <v>31999</v>
      </c>
      <c r="D9" s="121">
        <f t="shared" si="0"/>
        <v>0.37111149198731685</v>
      </c>
    </row>
    <row r="10" spans="1:5" x14ac:dyDescent="0.25">
      <c r="A10" s="1"/>
      <c r="B10" s="119">
        <v>2022</v>
      </c>
      <c r="C10" s="120">
        <v>23338</v>
      </c>
      <c r="D10" s="121">
        <f t="shared" si="0"/>
        <v>8.2116196040246781E-2</v>
      </c>
    </row>
    <row r="11" spans="1:5" x14ac:dyDescent="0.25">
      <c r="A11" s="1"/>
      <c r="B11" s="119">
        <v>2021</v>
      </c>
      <c r="C11" s="120">
        <v>21567</v>
      </c>
      <c r="D11" s="121">
        <f t="shared" si="0"/>
        <v>1.41511758118701</v>
      </c>
    </row>
    <row r="12" spans="1:5" x14ac:dyDescent="0.25">
      <c r="A12" s="1" t="s">
        <v>75</v>
      </c>
      <c r="B12" s="119">
        <v>2020</v>
      </c>
      <c r="C12" s="120">
        <v>8930</v>
      </c>
      <c r="D12" s="121">
        <f t="shared" si="0"/>
        <v>-0.60750703234880454</v>
      </c>
    </row>
    <row r="13" spans="1:5" x14ac:dyDescent="0.25">
      <c r="A13" s="1" t="s">
        <v>77</v>
      </c>
      <c r="B13" s="119">
        <v>2019</v>
      </c>
      <c r="C13" s="120">
        <v>22752</v>
      </c>
      <c r="D13" s="121">
        <f t="shared" si="0"/>
        <v>0.15592135345221769</v>
      </c>
    </row>
    <row r="14" spans="1:5" x14ac:dyDescent="0.25">
      <c r="A14" s="1" t="s">
        <v>79</v>
      </c>
      <c r="B14" s="119">
        <v>2018</v>
      </c>
      <c r="C14" s="120">
        <v>19683</v>
      </c>
      <c r="D14" s="121">
        <f t="shared" si="0"/>
        <v>0.50712098009188367</v>
      </c>
    </row>
    <row r="15" spans="1:5" x14ac:dyDescent="0.25">
      <c r="A15" s="1" t="s">
        <v>81</v>
      </c>
      <c r="B15" s="119">
        <v>2017</v>
      </c>
      <c r="C15" s="120">
        <v>13060</v>
      </c>
      <c r="D15" s="121">
        <f>C15/C16-1</f>
        <v>0.2260608336462635</v>
      </c>
    </row>
    <row r="16" spans="1:5" x14ac:dyDescent="0.25">
      <c r="A16" s="1" t="s">
        <v>83</v>
      </c>
      <c r="B16" s="119">
        <v>2016</v>
      </c>
      <c r="C16" s="120">
        <v>10652</v>
      </c>
      <c r="D16" s="121">
        <f>C16/C17-1</f>
        <v>4.1760391198043978E-2</v>
      </c>
    </row>
    <row r="17" spans="1:4" x14ac:dyDescent="0.25">
      <c r="A17" s="1" t="s">
        <v>85</v>
      </c>
      <c r="B17" s="119">
        <v>2015</v>
      </c>
      <c r="C17" s="120">
        <v>10225</v>
      </c>
      <c r="D17" s="121">
        <f t="shared" si="0"/>
        <v>-0.14032285185807969</v>
      </c>
    </row>
    <row r="18" spans="1:4" x14ac:dyDescent="0.25">
      <c r="A18" s="1" t="s">
        <v>87</v>
      </c>
      <c r="B18" s="119">
        <v>2014</v>
      </c>
      <c r="C18" s="120">
        <v>11894</v>
      </c>
      <c r="D18" s="121">
        <f t="shared" si="0"/>
        <v>-0.21496930895650457</v>
      </c>
    </row>
    <row r="19" spans="1:4" x14ac:dyDescent="0.25">
      <c r="A19" s="1" t="s">
        <v>89</v>
      </c>
      <c r="B19" s="119">
        <v>2013</v>
      </c>
      <c r="C19" s="120">
        <v>15151</v>
      </c>
      <c r="D19" s="121">
        <f t="shared" si="0"/>
        <v>0.15260555344237359</v>
      </c>
    </row>
    <row r="20" spans="1:4" x14ac:dyDescent="0.25">
      <c r="A20" s="1" t="s">
        <v>91</v>
      </c>
      <c r="B20" s="119">
        <v>2012</v>
      </c>
      <c r="C20" s="120">
        <v>13145</v>
      </c>
      <c r="D20" s="121">
        <f>C20/C21-1</f>
        <v>0.30303330689928631</v>
      </c>
    </row>
    <row r="21" spans="1:4" x14ac:dyDescent="0.25">
      <c r="A21" s="1" t="s">
        <v>93</v>
      </c>
      <c r="B21" s="119">
        <v>2011</v>
      </c>
      <c r="C21" s="120">
        <v>10088</v>
      </c>
      <c r="D21" s="121">
        <f t="shared" si="0"/>
        <v>-0.3832609891789448</v>
      </c>
    </row>
    <row r="22" spans="1:4" x14ac:dyDescent="0.25">
      <c r="A22" s="1" t="s">
        <v>95</v>
      </c>
      <c r="B22" s="119">
        <v>2010</v>
      </c>
      <c r="C22" s="120">
        <v>16357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E17EC-23B7-42BB-9480-6CCBE3B87238}">
  <sheetPr>
    <tabColor rgb="FF92D050"/>
  </sheetPr>
  <dimension ref="B1:S54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232</v>
      </c>
      <c r="M6" s="92" t="s">
        <v>233</v>
      </c>
      <c r="N6" s="92" t="s">
        <v>234</v>
      </c>
      <c r="O6" s="92" t="s">
        <v>235</v>
      </c>
      <c r="P6" s="92" t="s">
        <v>236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221</v>
      </c>
      <c r="M7" s="94">
        <v>293</v>
      </c>
      <c r="N7" s="94">
        <v>302</v>
      </c>
      <c r="O7" s="94">
        <v>318</v>
      </c>
      <c r="P7" s="94">
        <v>322</v>
      </c>
      <c r="Q7" s="95">
        <f t="shared" ref="Q7:Q52" si="0">IFERROR(P7/O7-1,"-")</f>
        <v>1.2578616352201255E-2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147</v>
      </c>
      <c r="M8" s="97">
        <v>192</v>
      </c>
      <c r="N8" s="97">
        <v>194</v>
      </c>
      <c r="O8" s="97">
        <v>207</v>
      </c>
      <c r="P8" s="97">
        <v>209</v>
      </c>
      <c r="Q8" s="98">
        <f t="shared" si="0"/>
        <v>9.6618357487923134E-3</v>
      </c>
      <c r="R8" s="97">
        <f t="shared" si="1"/>
        <v>2</v>
      </c>
      <c r="S8" s="98">
        <f>P8/P7</f>
        <v>0.64906832298136641</v>
      </c>
    </row>
    <row r="9" spans="2:19" x14ac:dyDescent="0.25">
      <c r="B9" s="99" t="s">
        <v>64</v>
      </c>
      <c r="C9" s="54">
        <v>124</v>
      </c>
      <c r="D9" s="54">
        <v>63</v>
      </c>
      <c r="E9" s="54">
        <v>84</v>
      </c>
      <c r="F9" s="54">
        <v>128</v>
      </c>
      <c r="G9" s="54">
        <v>131</v>
      </c>
      <c r="H9" s="54">
        <v>136</v>
      </c>
      <c r="I9" s="100">
        <f t="shared" si="2"/>
        <v>3.8167938931297662E-2</v>
      </c>
      <c r="J9" s="54">
        <f t="shared" si="3"/>
        <v>5</v>
      </c>
      <c r="K9" s="100">
        <f>H9/H7</f>
        <v>0.42367601246105918</v>
      </c>
      <c r="L9" s="54">
        <v>103</v>
      </c>
      <c r="M9" s="54">
        <v>128</v>
      </c>
      <c r="N9" s="54">
        <v>131</v>
      </c>
      <c r="O9" s="54">
        <v>135</v>
      </c>
      <c r="P9" s="54">
        <v>136</v>
      </c>
      <c r="Q9" s="100">
        <f t="shared" si="0"/>
        <v>7.4074074074073071E-3</v>
      </c>
      <c r="R9" s="54">
        <f t="shared" si="1"/>
        <v>1</v>
      </c>
      <c r="S9" s="100">
        <f>P9/P7</f>
        <v>0.42236024844720499</v>
      </c>
    </row>
    <row r="10" spans="2:19" x14ac:dyDescent="0.25">
      <c r="B10" s="99" t="s">
        <v>65</v>
      </c>
      <c r="C10" s="54">
        <v>107</v>
      </c>
      <c r="D10" s="54">
        <v>41</v>
      </c>
      <c r="E10" s="54">
        <v>40</v>
      </c>
      <c r="F10" s="54">
        <v>65</v>
      </c>
      <c r="G10" s="54">
        <v>68</v>
      </c>
      <c r="H10" s="54">
        <v>74</v>
      </c>
      <c r="I10" s="100">
        <f t="shared" si="2"/>
        <v>8.8235294117646967E-2</v>
      </c>
      <c r="J10" s="54">
        <f t="shared" si="3"/>
        <v>6</v>
      </c>
      <c r="K10" s="100">
        <f>H10/H7</f>
        <v>0.23052959501557632</v>
      </c>
      <c r="L10" s="54">
        <v>44</v>
      </c>
      <c r="M10" s="54">
        <v>64</v>
      </c>
      <c r="N10" s="54">
        <v>63</v>
      </c>
      <c r="O10" s="54">
        <v>72</v>
      </c>
      <c r="P10" s="54">
        <v>73</v>
      </c>
      <c r="Q10" s="100">
        <f t="shared" si="0"/>
        <v>1.388888888888884E-2</v>
      </c>
      <c r="R10" s="54">
        <f t="shared" si="1"/>
        <v>1</v>
      </c>
      <c r="S10" s="100">
        <f>P10/P7</f>
        <v>0.2267080745341615</v>
      </c>
    </row>
    <row r="11" spans="2:19" x14ac:dyDescent="0.25">
      <c r="B11" s="96" t="s">
        <v>66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74</v>
      </c>
      <c r="M11" s="97">
        <v>101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47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68</v>
      </c>
      <c r="M12" s="101">
        <v>84</v>
      </c>
      <c r="N12" s="101">
        <v>88</v>
      </c>
      <c r="O12" s="101">
        <v>94</v>
      </c>
      <c r="P12" s="101">
        <v>93</v>
      </c>
      <c r="Q12" s="102">
        <f t="shared" si="0"/>
        <v>-1.0638297872340385E-2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63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50</v>
      </c>
      <c r="M13" s="97">
        <v>60</v>
      </c>
      <c r="N13" s="97">
        <v>60</v>
      </c>
      <c r="O13" s="97">
        <v>62</v>
      </c>
      <c r="P13" s="97">
        <v>61</v>
      </c>
      <c r="Q13" s="98">
        <f t="shared" si="0"/>
        <v>-1.6129032258064502E-2</v>
      </c>
      <c r="R13" s="97">
        <f t="shared" si="1"/>
        <v>-1</v>
      </c>
      <c r="S13" s="98">
        <f>P13/P12</f>
        <v>0.65591397849462363</v>
      </c>
    </row>
    <row r="14" spans="2:19" x14ac:dyDescent="0.25">
      <c r="B14" s="99" t="s">
        <v>64</v>
      </c>
      <c r="C14" s="54">
        <v>44</v>
      </c>
      <c r="D14" s="54">
        <v>25</v>
      </c>
      <c r="E14" s="54">
        <v>33</v>
      </c>
      <c r="F14" s="54">
        <v>48</v>
      </c>
      <c r="G14" s="54">
        <v>50</v>
      </c>
      <c r="H14" s="54">
        <v>52</v>
      </c>
      <c r="I14" s="100">
        <f t="shared" si="2"/>
        <v>4.0000000000000036E-2</v>
      </c>
      <c r="J14" s="54">
        <f t="shared" si="3"/>
        <v>2</v>
      </c>
      <c r="K14" s="100">
        <f>H14/H12</f>
        <v>0.55319148936170215</v>
      </c>
      <c r="L14" s="54">
        <v>42</v>
      </c>
      <c r="M14" s="54">
        <v>48</v>
      </c>
      <c r="N14" s="54">
        <v>49</v>
      </c>
      <c r="O14" s="54">
        <v>51</v>
      </c>
      <c r="P14" s="54">
        <v>50</v>
      </c>
      <c r="Q14" s="100">
        <f t="shared" si="0"/>
        <v>-1.9607843137254943E-2</v>
      </c>
      <c r="R14" s="54">
        <f t="shared" si="1"/>
        <v>-1</v>
      </c>
      <c r="S14" s="100">
        <f>P14/P12</f>
        <v>0.5376344086021505</v>
      </c>
    </row>
    <row r="15" spans="2:19" x14ac:dyDescent="0.25">
      <c r="B15" s="99" t="s">
        <v>65</v>
      </c>
      <c r="C15" s="54">
        <v>18</v>
      </c>
      <c r="D15" s="54">
        <v>6</v>
      </c>
      <c r="E15" s="54">
        <v>7</v>
      </c>
      <c r="F15" s="54">
        <v>12</v>
      </c>
      <c r="G15" s="54">
        <v>11</v>
      </c>
      <c r="H15" s="54">
        <v>11</v>
      </c>
      <c r="I15" s="100">
        <f t="shared" si="2"/>
        <v>0</v>
      </c>
      <c r="J15" s="54">
        <f t="shared" si="3"/>
        <v>0</v>
      </c>
      <c r="K15" s="100">
        <f>H15/H12</f>
        <v>0.11702127659574468</v>
      </c>
      <c r="L15" s="54">
        <v>8</v>
      </c>
      <c r="M15" s="54">
        <v>12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0.11827956989247312</v>
      </c>
    </row>
    <row r="16" spans="2:19" x14ac:dyDescent="0.25">
      <c r="B16" s="96" t="s">
        <v>66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0.34408602150537637</v>
      </c>
    </row>
    <row r="17" spans="2:19" x14ac:dyDescent="0.25">
      <c r="B17" s="93" t="s">
        <v>50</v>
      </c>
      <c r="C17" s="101">
        <v>6</v>
      </c>
      <c r="D17" s="101">
        <v>3</v>
      </c>
      <c r="E17" s="101">
        <v>4</v>
      </c>
      <c r="F17" s="101">
        <v>5</v>
      </c>
      <c r="G17" s="101">
        <v>4</v>
      </c>
      <c r="H17" s="101">
        <v>5</v>
      </c>
      <c r="I17" s="102">
        <f t="shared" si="2"/>
        <v>0.25</v>
      </c>
      <c r="J17" s="101">
        <f t="shared" si="3"/>
        <v>1</v>
      </c>
      <c r="K17" s="95">
        <f>H17/H17</f>
        <v>1</v>
      </c>
      <c r="L17" s="101">
        <v>4</v>
      </c>
      <c r="M17" s="101">
        <v>5</v>
      </c>
      <c r="N17" s="101">
        <v>4</v>
      </c>
      <c r="O17" s="101">
        <v>5</v>
      </c>
      <c r="P17" s="101">
        <v>6</v>
      </c>
      <c r="Q17" s="102">
        <f t="shared" si="0"/>
        <v>0.19999999999999996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63</v>
      </c>
      <c r="C18" s="97">
        <v>5</v>
      </c>
      <c r="D18" s="97">
        <v>2</v>
      </c>
      <c r="E18" s="97">
        <v>3</v>
      </c>
      <c r="F18" s="97">
        <v>4</v>
      </c>
      <c r="G18" s="97">
        <v>3</v>
      </c>
      <c r="H18" s="97">
        <v>4</v>
      </c>
      <c r="I18" s="98">
        <f t="shared" si="2"/>
        <v>0.33333333333333326</v>
      </c>
      <c r="J18" s="97">
        <f t="shared" si="3"/>
        <v>1</v>
      </c>
      <c r="K18" s="98">
        <f>H18/H17</f>
        <v>0.8</v>
      </c>
      <c r="L18" s="97">
        <v>3</v>
      </c>
      <c r="M18" s="97">
        <v>4</v>
      </c>
      <c r="N18" s="97">
        <v>3</v>
      </c>
      <c r="O18" s="97">
        <v>4</v>
      </c>
      <c r="P18" s="97">
        <v>5</v>
      </c>
      <c r="Q18" s="98">
        <f t="shared" si="0"/>
        <v>0.25</v>
      </c>
      <c r="R18" s="97">
        <f t="shared" si="1"/>
        <v>1</v>
      </c>
      <c r="S18" s="98">
        <f>P18/P17</f>
        <v>0.83333333333333337</v>
      </c>
    </row>
    <row r="19" spans="2:19" x14ac:dyDescent="0.25">
      <c r="B19" s="99" t="s">
        <v>64</v>
      </c>
      <c r="C19" s="54">
        <v>3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2"/>
        <v>-</v>
      </c>
      <c r="J19" s="54">
        <f t="shared" si="3"/>
        <v>0</v>
      </c>
      <c r="K19" s="100">
        <f>H19/H17</f>
        <v>0</v>
      </c>
      <c r="L19" s="54">
        <v>3</v>
      </c>
      <c r="M19" s="54">
        <v>0</v>
      </c>
      <c r="N19" s="54">
        <v>3</v>
      </c>
      <c r="O19" s="54">
        <v>0</v>
      </c>
      <c r="P19" s="54">
        <v>0</v>
      </c>
      <c r="Q19" s="100" t="str">
        <f t="shared" si="0"/>
        <v>-</v>
      </c>
      <c r="R19" s="54">
        <f t="shared" si="1"/>
        <v>0</v>
      </c>
      <c r="S19" s="100">
        <f>P19/P17</f>
        <v>0</v>
      </c>
    </row>
    <row r="20" spans="2:19" x14ac:dyDescent="0.25">
      <c r="B20" s="99" t="s">
        <v>65</v>
      </c>
      <c r="C20" s="54">
        <v>2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2"/>
        <v>-</v>
      </c>
      <c r="J20" s="54">
        <f t="shared" si="3"/>
        <v>0</v>
      </c>
      <c r="K20" s="100">
        <f>H20/H17</f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100" t="str">
        <f t="shared" si="0"/>
        <v>-</v>
      </c>
      <c r="R20" s="54">
        <f t="shared" si="1"/>
        <v>0</v>
      </c>
      <c r="S20" s="100">
        <f>P20/P17</f>
        <v>0</v>
      </c>
    </row>
    <row r="21" spans="2:19" x14ac:dyDescent="0.25">
      <c r="B21" s="96" t="s">
        <v>66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237</v>
      </c>
      <c r="M21" s="97" t="s">
        <v>237</v>
      </c>
      <c r="N21" s="97" t="s">
        <v>237</v>
      </c>
      <c r="O21" s="97" t="s">
        <v>237</v>
      </c>
      <c r="P21" s="97" t="s">
        <v>237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49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6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63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64</v>
      </c>
      <c r="C27" s="54">
        <v>3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3</v>
      </c>
      <c r="M27" s="54">
        <v>0</v>
      </c>
      <c r="N27" s="54">
        <v>3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2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47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34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27</v>
      </c>
      <c r="D31" s="54">
        <v>11</v>
      </c>
      <c r="E31" s="54">
        <v>14</v>
      </c>
      <c r="F31" s="54">
        <v>25</v>
      </c>
      <c r="G31" s="54">
        <v>26</v>
      </c>
      <c r="H31" s="54">
        <v>28</v>
      </c>
      <c r="I31" s="100">
        <f t="shared" si="2"/>
        <v>7.6923076923076872E-2</v>
      </c>
      <c r="J31" s="54">
        <f t="shared" si="3"/>
        <v>2</v>
      </c>
      <c r="K31" s="100">
        <f>H31/H29</f>
        <v>0.4375</v>
      </c>
      <c r="L31" s="54">
        <v>21</v>
      </c>
      <c r="M31" s="54">
        <v>25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28</v>
      </c>
      <c r="D32" s="54">
        <v>10</v>
      </c>
      <c r="E32" s="54">
        <v>11</v>
      </c>
      <c r="F32" s="54">
        <v>16</v>
      </c>
      <c r="G32" s="54">
        <v>17</v>
      </c>
      <c r="H32" s="54">
        <v>17</v>
      </c>
      <c r="I32" s="100">
        <f t="shared" si="2"/>
        <v>0</v>
      </c>
      <c r="J32" s="54">
        <f t="shared" si="3"/>
        <v>0</v>
      </c>
      <c r="K32" s="100">
        <f>H32/H29</f>
        <v>0.265625</v>
      </c>
      <c r="L32" s="54">
        <v>13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4</v>
      </c>
      <c r="M34" s="101">
        <v>5</v>
      </c>
      <c r="N34" s="101">
        <v>4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4</v>
      </c>
      <c r="M35" s="97">
        <v>5</v>
      </c>
      <c r="N35" s="97">
        <v>4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8</v>
      </c>
      <c r="M36" s="101">
        <v>12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4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11</v>
      </c>
      <c r="M39" s="101">
        <v>16</v>
      </c>
      <c r="N39" s="101">
        <v>17</v>
      </c>
      <c r="O39" s="101">
        <v>18</v>
      </c>
      <c r="P39" s="101">
        <v>18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11</v>
      </c>
      <c r="M40" s="97">
        <v>16</v>
      </c>
      <c r="N40" s="97">
        <v>17</v>
      </c>
      <c r="O40" s="97">
        <v>18</v>
      </c>
      <c r="P40" s="97">
        <v>18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5</v>
      </c>
      <c r="D41" s="54">
        <v>4</v>
      </c>
      <c r="E41" s="54">
        <v>7</v>
      </c>
      <c r="F41" s="54">
        <v>7</v>
      </c>
      <c r="G41" s="54">
        <v>7</v>
      </c>
      <c r="H41" s="54">
        <v>7</v>
      </c>
      <c r="I41" s="100">
        <f t="shared" si="2"/>
        <v>0</v>
      </c>
      <c r="J41" s="54">
        <f t="shared" si="3"/>
        <v>0</v>
      </c>
      <c r="K41" s="100">
        <f>H41/H39</f>
        <v>0.35</v>
      </c>
      <c r="L41" s="54">
        <v>6</v>
      </c>
      <c r="M41" s="54">
        <v>6</v>
      </c>
      <c r="N41" s="54">
        <v>7</v>
      </c>
      <c r="O41" s="54">
        <v>6</v>
      </c>
      <c r="P41" s="54">
        <v>7</v>
      </c>
      <c r="Q41" s="100">
        <f t="shared" si="0"/>
        <v>0.16666666666666674</v>
      </c>
      <c r="R41" s="54">
        <f t="shared" si="1"/>
        <v>1</v>
      </c>
      <c r="S41" s="100">
        <f>P41/P39</f>
        <v>0.3888888888888889</v>
      </c>
    </row>
    <row r="42" spans="2:19" x14ac:dyDescent="0.25">
      <c r="B42" s="99" t="s">
        <v>65</v>
      </c>
      <c r="C42" s="54">
        <v>18</v>
      </c>
      <c r="D42" s="54">
        <v>7</v>
      </c>
      <c r="E42" s="54">
        <v>6</v>
      </c>
      <c r="F42" s="54">
        <v>10</v>
      </c>
      <c r="G42" s="54">
        <v>12</v>
      </c>
      <c r="H42" s="54">
        <v>13</v>
      </c>
      <c r="I42" s="100">
        <f t="shared" si="2"/>
        <v>8.3333333333333259E-2</v>
      </c>
      <c r="J42" s="54">
        <f t="shared" si="3"/>
        <v>1</v>
      </c>
      <c r="K42" s="100">
        <f>H42/H39</f>
        <v>0.65</v>
      </c>
      <c r="L42" s="54">
        <v>5</v>
      </c>
      <c r="M42" s="54">
        <v>10</v>
      </c>
      <c r="N42" s="54">
        <v>10</v>
      </c>
      <c r="O42" s="54">
        <v>12</v>
      </c>
      <c r="P42" s="54">
        <v>11</v>
      </c>
      <c r="Q42" s="100">
        <f t="shared" si="0"/>
        <v>-8.333333333333337E-2</v>
      </c>
      <c r="R42" s="54">
        <f t="shared" si="1"/>
        <v>-1</v>
      </c>
      <c r="S42" s="100">
        <f>P42/P39</f>
        <v>0.61111111111111116</v>
      </c>
    </row>
    <row r="43" spans="2:19" x14ac:dyDescent="0.25">
      <c r="B43" s="93" t="s">
        <v>55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63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5</v>
      </c>
      <c r="D45" s="54">
        <v>0</v>
      </c>
      <c r="E45" s="54">
        <v>4</v>
      </c>
      <c r="F45" s="54">
        <v>6</v>
      </c>
      <c r="G45" s="54">
        <v>6</v>
      </c>
      <c r="H45" s="54">
        <v>6</v>
      </c>
      <c r="I45" s="100">
        <f t="shared" si="2"/>
        <v>0</v>
      </c>
      <c r="J45" s="54">
        <f t="shared" si="3"/>
        <v>0</v>
      </c>
      <c r="K45" s="100">
        <f>H45/H43</f>
        <v>0.42857142857142855</v>
      </c>
      <c r="L45" s="54">
        <v>4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2</v>
      </c>
      <c r="D46" s="54">
        <v>0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0.14285714285714285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56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14</v>
      </c>
      <c r="N48" s="101">
        <v>15</v>
      </c>
      <c r="O48" s="101">
        <v>17</v>
      </c>
      <c r="P48" s="101">
        <v>17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12</v>
      </c>
      <c r="N49" s="97">
        <v>12</v>
      </c>
      <c r="O49" s="97">
        <v>14</v>
      </c>
      <c r="P49" s="97">
        <v>14</v>
      </c>
      <c r="Q49" s="98">
        <f t="shared" si="0"/>
        <v>0</v>
      </c>
      <c r="R49" s="97">
        <f t="shared" si="1"/>
        <v>0</v>
      </c>
      <c r="S49" s="98">
        <f>P49/P48</f>
        <v>0.82352941176470584</v>
      </c>
    </row>
    <row r="50" spans="2:19" x14ac:dyDescent="0.25">
      <c r="B50" s="99" t="s">
        <v>64</v>
      </c>
      <c r="C50" s="54">
        <v>9</v>
      </c>
      <c r="D50" s="54">
        <v>5</v>
      </c>
      <c r="E50" s="54">
        <v>8</v>
      </c>
      <c r="F50" s="54">
        <v>8</v>
      </c>
      <c r="G50" s="54">
        <v>8</v>
      </c>
      <c r="H50" s="54">
        <v>8</v>
      </c>
      <c r="I50" s="100">
        <f t="shared" si="2"/>
        <v>0</v>
      </c>
      <c r="J50" s="54">
        <f t="shared" si="3"/>
        <v>0</v>
      </c>
      <c r="K50" s="100">
        <f>H50/H48</f>
        <v>0.44444444444444442</v>
      </c>
      <c r="L50" s="54">
        <v>8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0.47058823529411764</v>
      </c>
    </row>
    <row r="51" spans="2:19" x14ac:dyDescent="0.25">
      <c r="B51" s="99" t="s">
        <v>65</v>
      </c>
      <c r="C51" s="54">
        <v>9</v>
      </c>
      <c r="D51" s="54">
        <v>4</v>
      </c>
      <c r="E51" s="54">
        <v>4</v>
      </c>
      <c r="F51" s="54">
        <v>6</v>
      </c>
      <c r="G51" s="54">
        <v>5</v>
      </c>
      <c r="H51" s="54">
        <v>7</v>
      </c>
      <c r="I51" s="100">
        <f t="shared" si="2"/>
        <v>0.39999999999999991</v>
      </c>
      <c r="J51" s="54">
        <f t="shared" si="3"/>
        <v>2</v>
      </c>
      <c r="K51" s="100">
        <f>H51/H48</f>
        <v>0.3888888888888889</v>
      </c>
      <c r="L51" s="54">
        <v>4</v>
      </c>
      <c r="M51" s="54">
        <v>4</v>
      </c>
      <c r="N51" s="54">
        <v>4</v>
      </c>
      <c r="O51" s="54">
        <v>6</v>
      </c>
      <c r="P51" s="54">
        <v>6</v>
      </c>
      <c r="Q51" s="100">
        <f t="shared" si="0"/>
        <v>0</v>
      </c>
      <c r="R51" s="54">
        <f t="shared" si="1"/>
        <v>0</v>
      </c>
      <c r="S51" s="100">
        <f>P51/P48</f>
        <v>0.35294117647058826</v>
      </c>
    </row>
    <row r="52" spans="2:19" x14ac:dyDescent="0.25">
      <c r="B52" s="96" t="s">
        <v>66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0.23529411764705882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E0007-386C-4B35-9A26-D99E67EA3C0B}">
  <sheetPr>
    <tabColor theme="7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C2425-F5C3-4024-82FC-1481034B2BBE}">
  <sheetPr>
    <tabColor theme="7" tint="0.79998168889431442"/>
  </sheetPr>
  <dimension ref="A4:O290"/>
  <sheetViews>
    <sheetView showGridLines="0" zoomScaleNormal="100" workbookViewId="0">
      <selection activeCell="M281" sqref="M281:N28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9813</v>
      </c>
      <c r="D9" s="121">
        <v>2.1446078431373028E-3</v>
      </c>
      <c r="E9" s="120">
        <v>1197</v>
      </c>
      <c r="F9" s="121">
        <f t="shared" ref="F9:L21" si="0">IFERROR(E9/C9-1,"-")</f>
        <v>-0.87801895444818101</v>
      </c>
      <c r="G9" s="120">
        <v>9896</v>
      </c>
      <c r="H9" s="121">
        <f>IFERROR(G9/E9-1,"-")</f>
        <v>7.2673350041771094</v>
      </c>
      <c r="I9" s="120">
        <v>17947</v>
      </c>
      <c r="J9" s="121">
        <f t="shared" si="0"/>
        <v>0.81356103476151986</v>
      </c>
      <c r="K9" s="120">
        <v>15841</v>
      </c>
      <c r="L9" s="121">
        <f t="shared" si="0"/>
        <v>-0.11734551735666132</v>
      </c>
      <c r="M9" s="120">
        <v>14788</v>
      </c>
      <c r="N9" s="121">
        <f t="shared" ref="N9:N18" si="1">IFERROR(M9/K9-1,"-")</f>
        <v>-6.6473076194684677E-2</v>
      </c>
    </row>
    <row r="10" spans="1:15" x14ac:dyDescent="0.25">
      <c r="A10" s="1" t="s">
        <v>75</v>
      </c>
      <c r="B10" s="119" t="s">
        <v>76</v>
      </c>
      <c r="C10" s="120">
        <v>11683</v>
      </c>
      <c r="D10" s="121">
        <v>9.9472990777338621E-2</v>
      </c>
      <c r="E10" s="120">
        <v>1554</v>
      </c>
      <c r="F10" s="121">
        <f t="shared" si="0"/>
        <v>-0.8669862192929898</v>
      </c>
      <c r="G10" s="120">
        <v>10397</v>
      </c>
      <c r="H10" s="121">
        <f t="shared" si="0"/>
        <v>5.6904761904761907</v>
      </c>
      <c r="I10" s="120">
        <v>18389</v>
      </c>
      <c r="J10" s="121">
        <f t="shared" si="0"/>
        <v>0.76868327402135228</v>
      </c>
      <c r="K10" s="120">
        <v>24407</v>
      </c>
      <c r="L10" s="121">
        <f t="shared" si="0"/>
        <v>0.32726086247213004</v>
      </c>
      <c r="M10" s="120">
        <v>15773</v>
      </c>
      <c r="N10" s="121">
        <f t="shared" si="1"/>
        <v>-0.35375097308149306</v>
      </c>
    </row>
    <row r="11" spans="1:15" x14ac:dyDescent="0.25">
      <c r="A11" s="1" t="s">
        <v>77</v>
      </c>
      <c r="B11" s="119" t="s">
        <v>78</v>
      </c>
      <c r="C11" s="120">
        <v>2577</v>
      </c>
      <c r="D11" s="121">
        <v>-0.7572760666855044</v>
      </c>
      <c r="E11" s="120">
        <v>2990</v>
      </c>
      <c r="F11" s="121">
        <f t="shared" si="0"/>
        <v>0.16026387272021725</v>
      </c>
      <c r="G11" s="120">
        <v>10842</v>
      </c>
      <c r="H11" s="121">
        <f t="shared" si="0"/>
        <v>2.6260869565217391</v>
      </c>
      <c r="I11" s="120">
        <v>16137</v>
      </c>
      <c r="J11" s="121">
        <f t="shared" si="0"/>
        <v>0.48837852794687331</v>
      </c>
      <c r="K11" s="120">
        <v>20474</v>
      </c>
      <c r="L11" s="121">
        <f t="shared" si="0"/>
        <v>0.2687612319514161</v>
      </c>
      <c r="M11" s="120">
        <v>15653</v>
      </c>
      <c r="N11" s="121">
        <f t="shared" si="1"/>
        <v>-0.23546937579368954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3629</v>
      </c>
      <c r="F12" s="121" t="str">
        <f t="shared" si="0"/>
        <v>-</v>
      </c>
      <c r="G12" s="120">
        <v>13123</v>
      </c>
      <c r="H12" s="121">
        <f t="shared" si="0"/>
        <v>2.6161476990906585</v>
      </c>
      <c r="I12" s="120">
        <v>11699</v>
      </c>
      <c r="J12" s="121">
        <f t="shared" si="0"/>
        <v>-0.10851177322258632</v>
      </c>
      <c r="K12" s="120">
        <v>17811</v>
      </c>
      <c r="L12" s="121">
        <f t="shared" si="0"/>
        <v>0.52243781519788013</v>
      </c>
      <c r="M12" s="120">
        <v>15445</v>
      </c>
      <c r="N12" s="121">
        <f t="shared" si="1"/>
        <v>-0.13283925663915552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4327</v>
      </c>
      <c r="F13" s="121" t="str">
        <f t="shared" si="0"/>
        <v>-</v>
      </c>
      <c r="G13" s="120">
        <v>12688</v>
      </c>
      <c r="H13" s="121">
        <f t="shared" si="0"/>
        <v>1.9322856482551423</v>
      </c>
      <c r="I13" s="120">
        <v>7550</v>
      </c>
      <c r="J13" s="121">
        <f t="shared" si="0"/>
        <v>-0.40494955863808324</v>
      </c>
      <c r="K13" s="120">
        <v>22267</v>
      </c>
      <c r="L13" s="121">
        <f t="shared" si="0"/>
        <v>1.9492715231788078</v>
      </c>
      <c r="M13" s="120">
        <v>16341</v>
      </c>
      <c r="N13" s="121">
        <f t="shared" si="1"/>
        <v>-0.26613374051286653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3302</v>
      </c>
      <c r="F14" s="121" t="str">
        <f t="shared" si="0"/>
        <v>-</v>
      </c>
      <c r="G14" s="120">
        <v>10420</v>
      </c>
      <c r="H14" s="121">
        <f t="shared" si="0"/>
        <v>2.1556632344033919</v>
      </c>
      <c r="I14" s="120">
        <v>14934</v>
      </c>
      <c r="J14" s="121">
        <f t="shared" si="0"/>
        <v>0.43320537428023043</v>
      </c>
      <c r="K14" s="120">
        <v>16055</v>
      </c>
      <c r="L14" s="121">
        <f t="shared" si="0"/>
        <v>7.5063613231552084E-2</v>
      </c>
      <c r="M14" s="120">
        <v>16193</v>
      </c>
      <c r="N14" s="121">
        <f t="shared" si="1"/>
        <v>8.595453129865982E-3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2379</v>
      </c>
      <c r="F15" s="121" t="str">
        <f t="shared" si="0"/>
        <v>-</v>
      </c>
      <c r="G15" s="120">
        <v>24503</v>
      </c>
      <c r="H15" s="121">
        <f t="shared" si="0"/>
        <v>9.299705758722153</v>
      </c>
      <c r="I15" s="120">
        <v>23244</v>
      </c>
      <c r="J15" s="121">
        <f t="shared" si="0"/>
        <v>-5.1381463494265978E-2</v>
      </c>
      <c r="K15" s="120">
        <v>16852</v>
      </c>
      <c r="L15" s="121">
        <f t="shared" si="0"/>
        <v>-0.27499569781448974</v>
      </c>
      <c r="M15" s="120">
        <v>17502</v>
      </c>
      <c r="N15" s="121">
        <f t="shared" si="1"/>
        <v>3.8571089484927601E-2</v>
      </c>
    </row>
    <row r="16" spans="1:15" x14ac:dyDescent="0.25">
      <c r="A16" s="1" t="s">
        <v>87</v>
      </c>
      <c r="B16" s="119" t="s">
        <v>88</v>
      </c>
      <c r="C16" s="120">
        <v>6635</v>
      </c>
      <c r="D16" s="121">
        <v>-0.54203478741027056</v>
      </c>
      <c r="E16" s="120">
        <v>6446</v>
      </c>
      <c r="F16" s="121">
        <f t="shared" si="0"/>
        <v>-2.8485305199698607E-2</v>
      </c>
      <c r="G16" s="120">
        <v>14928</v>
      </c>
      <c r="H16" s="121">
        <f t="shared" si="0"/>
        <v>1.3158547936704932</v>
      </c>
      <c r="I16" s="120">
        <v>11309</v>
      </c>
      <c r="J16" s="121">
        <f t="shared" si="0"/>
        <v>-0.242430332261522</v>
      </c>
      <c r="K16" s="120">
        <v>25050</v>
      </c>
      <c r="L16" s="121">
        <f t="shared" si="0"/>
        <v>1.2150499602086833</v>
      </c>
      <c r="M16" s="120">
        <v>16404</v>
      </c>
      <c r="N16" s="121">
        <f t="shared" si="1"/>
        <v>-0.34514970059880234</v>
      </c>
    </row>
    <row r="17" spans="1:15" x14ac:dyDescent="0.25">
      <c r="A17" s="1" t="s">
        <v>89</v>
      </c>
      <c r="B17" s="119" t="s">
        <v>90</v>
      </c>
      <c r="C17" s="120">
        <v>6236</v>
      </c>
      <c r="D17" s="121">
        <v>-0.47794056090414394</v>
      </c>
      <c r="E17" s="120">
        <v>8360</v>
      </c>
      <c r="F17" s="121">
        <f t="shared" si="0"/>
        <v>0.34060295060936507</v>
      </c>
      <c r="G17" s="120">
        <v>10763</v>
      </c>
      <c r="H17" s="121">
        <f t="shared" si="0"/>
        <v>0.28744019138755972</v>
      </c>
      <c r="I17" s="120">
        <v>16386</v>
      </c>
      <c r="J17" s="121">
        <f t="shared" si="0"/>
        <v>0.52243798197528579</v>
      </c>
      <c r="K17" s="120">
        <v>17100</v>
      </c>
      <c r="L17" s="121">
        <f t="shared" si="0"/>
        <v>4.3573782497253744E-2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4583</v>
      </c>
      <c r="D18" s="121">
        <v>-0.65065934903574973</v>
      </c>
      <c r="E18" s="120">
        <v>13659</v>
      </c>
      <c r="F18" s="121">
        <f t="shared" si="0"/>
        <v>1.9803622081605936</v>
      </c>
      <c r="G18" s="120">
        <v>14777</v>
      </c>
      <c r="H18" s="121">
        <f t="shared" si="0"/>
        <v>8.1850794348048872E-2</v>
      </c>
      <c r="I18" s="120">
        <v>17351</v>
      </c>
      <c r="J18" s="121">
        <f t="shared" si="0"/>
        <v>0.17418961900250385</v>
      </c>
      <c r="K18" s="120">
        <v>24595</v>
      </c>
      <c r="L18" s="121">
        <f t="shared" si="0"/>
        <v>0.41749755057345395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2952</v>
      </c>
      <c r="D19" s="121">
        <v>-0.69313929313929312</v>
      </c>
      <c r="E19" s="120">
        <v>12968</v>
      </c>
      <c r="F19" s="121">
        <f t="shared" si="0"/>
        <v>3.3929539295392956</v>
      </c>
      <c r="G19" s="120">
        <v>14622</v>
      </c>
      <c r="H19" s="121">
        <f t="shared" si="0"/>
        <v>0.12754472547809992</v>
      </c>
      <c r="I19" s="120">
        <v>12399</v>
      </c>
      <c r="J19" s="121">
        <f t="shared" si="0"/>
        <v>-0.15203118588428399</v>
      </c>
      <c r="K19" s="120">
        <v>15829</v>
      </c>
      <c r="L19" s="121">
        <f t="shared" si="0"/>
        <v>0.27663521251713852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8154</v>
      </c>
      <c r="D20" s="121">
        <v>-0.24120603015075381</v>
      </c>
      <c r="E20" s="120">
        <v>9493</v>
      </c>
      <c r="F20" s="121">
        <f t="shared" si="0"/>
        <v>0.16421388275692905</v>
      </c>
      <c r="G20" s="120">
        <v>14121</v>
      </c>
      <c r="H20" s="121">
        <f t="shared" si="0"/>
        <v>0.48751711787633001</v>
      </c>
      <c r="I20" s="120">
        <v>12492</v>
      </c>
      <c r="J20" s="121">
        <f t="shared" si="0"/>
        <v>-0.11536010197578073</v>
      </c>
      <c r="K20" s="120">
        <v>15575</v>
      </c>
      <c r="L20" s="121">
        <f t="shared" si="0"/>
        <v>0.24679795068844057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55313</v>
      </c>
      <c r="D21" s="124">
        <v>-0.59662646033574962</v>
      </c>
      <c r="E21" s="123">
        <v>70304</v>
      </c>
      <c r="F21" s="124">
        <f t="shared" si="0"/>
        <v>0.27102127890369343</v>
      </c>
      <c r="G21" s="123">
        <v>161080</v>
      </c>
      <c r="H21" s="124">
        <f t="shared" si="0"/>
        <v>1.2911925352753757</v>
      </c>
      <c r="I21" s="123">
        <v>179837</v>
      </c>
      <c r="J21" s="124">
        <f t="shared" si="0"/>
        <v>0.116445244598957</v>
      </c>
      <c r="K21" s="123">
        <v>231856</v>
      </c>
      <c r="L21" s="124">
        <f t="shared" si="0"/>
        <v>0.28925638216829674</v>
      </c>
      <c r="M21" s="123">
        <v>128099</v>
      </c>
      <c r="N21" s="124">
        <v>-0.19311274463488226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244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2373</v>
      </c>
      <c r="D31" s="121">
        <v>0.92145748987854259</v>
      </c>
      <c r="E31" s="120">
        <v>570</v>
      </c>
      <c r="F31" s="121">
        <f t="shared" ref="F31:L43" si="2">IFERROR(E31/C31-1,"-")</f>
        <v>-0.75979772439949433</v>
      </c>
      <c r="G31" s="120">
        <v>2005</v>
      </c>
      <c r="H31" s="121">
        <f t="shared" si="2"/>
        <v>2.5175438596491229</v>
      </c>
      <c r="I31" s="120">
        <v>2787</v>
      </c>
      <c r="J31" s="121">
        <f t="shared" si="2"/>
        <v>0.39002493765586044</v>
      </c>
      <c r="K31" s="120">
        <v>2799</v>
      </c>
      <c r="L31" s="121">
        <f t="shared" si="2"/>
        <v>4.3057050592034685E-3</v>
      </c>
      <c r="M31" s="120">
        <v>2131</v>
      </c>
      <c r="N31" s="121">
        <f t="shared" ref="N31" si="3">IFERROR(M31/K31-1,"-")</f>
        <v>-0.23865666309396216</v>
      </c>
    </row>
    <row r="32" spans="1:15" x14ac:dyDescent="0.25">
      <c r="B32" s="119" t="s">
        <v>76</v>
      </c>
      <c r="C32" s="120">
        <v>2948</v>
      </c>
      <c r="D32" s="121">
        <v>0.7300469483568075</v>
      </c>
      <c r="E32" s="120">
        <v>795</v>
      </c>
      <c r="F32" s="121">
        <f t="shared" si="2"/>
        <v>-0.73032564450474902</v>
      </c>
      <c r="G32" s="120">
        <v>2447</v>
      </c>
      <c r="H32" s="121">
        <f t="shared" si="2"/>
        <v>2.0779874213836478</v>
      </c>
      <c r="I32" s="120">
        <v>2288</v>
      </c>
      <c r="J32" s="121">
        <f t="shared" si="2"/>
        <v>-6.4977523498160994E-2</v>
      </c>
      <c r="K32" s="120">
        <v>3641</v>
      </c>
      <c r="L32" s="121">
        <f t="shared" si="2"/>
        <v>0.59134615384615374</v>
      </c>
      <c r="M32" s="120">
        <v>1914</v>
      </c>
      <c r="N32" s="121">
        <f>IFERROR(M32/K32-1,"-")</f>
        <v>-0.47432024169184295</v>
      </c>
    </row>
    <row r="33" spans="2:15" x14ac:dyDescent="0.25">
      <c r="B33" s="119" t="s">
        <v>78</v>
      </c>
      <c r="C33" s="120">
        <v>224</v>
      </c>
      <c r="D33" s="121">
        <v>-0.90604026845637586</v>
      </c>
      <c r="E33" s="120">
        <v>1702</v>
      </c>
      <c r="F33" s="121">
        <f t="shared" si="2"/>
        <v>6.5982142857142856</v>
      </c>
      <c r="G33" s="120">
        <v>1994</v>
      </c>
      <c r="H33" s="121">
        <f t="shared" si="2"/>
        <v>0.1715628672150411</v>
      </c>
      <c r="I33" s="120">
        <v>785</v>
      </c>
      <c r="J33" s="121">
        <f t="shared" si="2"/>
        <v>-0.60631895687061177</v>
      </c>
      <c r="K33" s="120">
        <v>2080</v>
      </c>
      <c r="L33" s="121">
        <f t="shared" si="2"/>
        <v>1.6496815286624202</v>
      </c>
      <c r="M33" s="120">
        <v>2072</v>
      </c>
      <c r="N33" s="121">
        <f>IFERROR(M33/K33-1,"-")</f>
        <v>-3.8461538461538325E-3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1304</v>
      </c>
      <c r="F34" s="121" t="str">
        <f t="shared" si="2"/>
        <v>-</v>
      </c>
      <c r="G34" s="120">
        <v>2937</v>
      </c>
      <c r="H34" s="121">
        <f t="shared" si="2"/>
        <v>1.2523006134969323</v>
      </c>
      <c r="I34" s="120">
        <v>234</v>
      </c>
      <c r="J34" s="121">
        <f t="shared" si="2"/>
        <v>-0.92032686414708886</v>
      </c>
      <c r="K34" s="120">
        <v>3515</v>
      </c>
      <c r="L34" s="121">
        <f t="shared" si="2"/>
        <v>14.021367521367521</v>
      </c>
      <c r="M34" s="120">
        <v>1985</v>
      </c>
      <c r="N34" s="121">
        <f>IFERROR(M34/K34-1,"-")</f>
        <v>-0.43527738264580373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2594</v>
      </c>
      <c r="F35" s="121" t="str">
        <f t="shared" si="2"/>
        <v>-</v>
      </c>
      <c r="G35" s="120">
        <v>3581</v>
      </c>
      <c r="H35" s="121">
        <f t="shared" si="2"/>
        <v>0.38049344641480332</v>
      </c>
      <c r="I35" s="120">
        <v>1078</v>
      </c>
      <c r="J35" s="121">
        <f t="shared" si="2"/>
        <v>-0.69896676905892208</v>
      </c>
      <c r="K35" s="120">
        <v>9559</v>
      </c>
      <c r="L35" s="121">
        <f t="shared" si="2"/>
        <v>7.8673469387755102</v>
      </c>
      <c r="M35" s="120">
        <v>5218</v>
      </c>
      <c r="N35" s="121">
        <f>IFERROR(M35/K35-1,"-")</f>
        <v>-0.45412700073229417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2010</v>
      </c>
      <c r="F36" s="121" t="str">
        <f t="shared" si="2"/>
        <v>-</v>
      </c>
      <c r="G36" s="120">
        <v>2355</v>
      </c>
      <c r="H36" s="121">
        <f t="shared" si="2"/>
        <v>0.17164179104477606</v>
      </c>
      <c r="I36" s="120">
        <v>8383</v>
      </c>
      <c r="J36" s="121">
        <f t="shared" si="2"/>
        <v>2.559660297239915</v>
      </c>
      <c r="K36" s="120">
        <v>7136</v>
      </c>
      <c r="L36" s="121">
        <f t="shared" si="2"/>
        <v>-0.1487534295598234</v>
      </c>
      <c r="M36" s="120">
        <v>5852</v>
      </c>
      <c r="N36" s="121">
        <f t="shared" ref="N36:N40" si="4">IFERROR(M36/K36-1,"-")</f>
        <v>-0.17993273542600896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2073</v>
      </c>
      <c r="F37" s="121" t="str">
        <f t="shared" si="2"/>
        <v>-</v>
      </c>
      <c r="G37" s="120">
        <v>11839</v>
      </c>
      <c r="H37" s="121">
        <f t="shared" si="2"/>
        <v>4.7110467920887604</v>
      </c>
      <c r="I37" s="120">
        <v>11986</v>
      </c>
      <c r="J37" s="121">
        <f t="shared" si="2"/>
        <v>1.2416589238956055E-2</v>
      </c>
      <c r="K37" s="120">
        <v>4179</v>
      </c>
      <c r="L37" s="121">
        <f t="shared" si="2"/>
        <v>-0.65134323377273484</v>
      </c>
      <c r="M37" s="120">
        <v>6409</v>
      </c>
      <c r="N37" s="121">
        <f t="shared" si="4"/>
        <v>0.53362048336922707</v>
      </c>
    </row>
    <row r="38" spans="2:15" x14ac:dyDescent="0.25">
      <c r="B38" s="119" t="s">
        <v>88</v>
      </c>
      <c r="C38" s="120">
        <v>5897</v>
      </c>
      <c r="D38" s="121">
        <v>-6.6191607284243892E-2</v>
      </c>
      <c r="E38" s="120">
        <v>3882</v>
      </c>
      <c r="F38" s="121">
        <f t="shared" si="2"/>
        <v>-0.34169916906901809</v>
      </c>
      <c r="G38" s="120">
        <v>1035</v>
      </c>
      <c r="H38" s="121">
        <f t="shared" si="2"/>
        <v>-0.73338485316846991</v>
      </c>
      <c r="I38" s="120">
        <v>2774</v>
      </c>
      <c r="J38" s="121">
        <f t="shared" si="2"/>
        <v>1.6801932367149757</v>
      </c>
      <c r="K38" s="120">
        <v>8835</v>
      </c>
      <c r="L38" s="121">
        <f t="shared" si="2"/>
        <v>2.1849315068493151</v>
      </c>
      <c r="M38" s="120">
        <v>4787</v>
      </c>
      <c r="N38" s="121">
        <f t="shared" si="4"/>
        <v>-0.45817770232031696</v>
      </c>
    </row>
    <row r="39" spans="2:15" x14ac:dyDescent="0.25">
      <c r="B39" s="119" t="s">
        <v>90</v>
      </c>
      <c r="C39" s="120">
        <v>5480</v>
      </c>
      <c r="D39" s="121">
        <v>-8.5599866510929434E-2</v>
      </c>
      <c r="E39" s="120">
        <v>4392</v>
      </c>
      <c r="F39" s="121">
        <f t="shared" si="2"/>
        <v>-0.19854014598540148</v>
      </c>
      <c r="G39" s="120">
        <v>1239</v>
      </c>
      <c r="H39" s="121">
        <f t="shared" si="2"/>
        <v>-0.71789617486338797</v>
      </c>
      <c r="I39" s="120">
        <v>8868</v>
      </c>
      <c r="J39" s="121">
        <f t="shared" si="2"/>
        <v>6.1573849878934626</v>
      </c>
      <c r="K39" s="120">
        <v>7018</v>
      </c>
      <c r="L39" s="121">
        <f t="shared" si="2"/>
        <v>-0.20861524582769508</v>
      </c>
      <c r="M39" s="120"/>
      <c r="N39" s="121"/>
    </row>
    <row r="40" spans="2:15" x14ac:dyDescent="0.25">
      <c r="B40" s="119" t="s">
        <v>92</v>
      </c>
      <c r="C40" s="120">
        <v>3209</v>
      </c>
      <c r="D40" s="121">
        <v>-0.10885865037489584</v>
      </c>
      <c r="E40" s="120">
        <v>4569</v>
      </c>
      <c r="F40" s="121">
        <f t="shared" si="2"/>
        <v>0.42380803988781546</v>
      </c>
      <c r="G40" s="120">
        <v>1219</v>
      </c>
      <c r="H40" s="121">
        <f t="shared" si="2"/>
        <v>-0.73320201356970893</v>
      </c>
      <c r="I40" s="120">
        <v>1615</v>
      </c>
      <c r="J40" s="121">
        <f t="shared" si="2"/>
        <v>0.32485643970467604</v>
      </c>
      <c r="K40" s="120">
        <v>4829</v>
      </c>
      <c r="L40" s="121">
        <f t="shared" si="2"/>
        <v>1.9900928792569661</v>
      </c>
      <c r="M40" s="120"/>
      <c r="N40" s="121"/>
    </row>
    <row r="41" spans="2:15" x14ac:dyDescent="0.25">
      <c r="B41" s="119" t="s">
        <v>94</v>
      </c>
      <c r="C41" s="120">
        <v>1441</v>
      </c>
      <c r="D41" s="121">
        <v>-0.3062108810784786</v>
      </c>
      <c r="E41" s="120">
        <v>1551</v>
      </c>
      <c r="F41" s="121">
        <f t="shared" si="2"/>
        <v>7.6335877862595325E-2</v>
      </c>
      <c r="G41" s="120">
        <v>847</v>
      </c>
      <c r="H41" s="121">
        <f t="shared" si="2"/>
        <v>-0.45390070921985815</v>
      </c>
      <c r="I41" s="120">
        <v>2606</v>
      </c>
      <c r="J41" s="121">
        <f t="shared" si="2"/>
        <v>2.0767414403778042</v>
      </c>
      <c r="K41" s="120">
        <v>3704</v>
      </c>
      <c r="L41" s="121">
        <f t="shared" si="2"/>
        <v>0.42133537989255565</v>
      </c>
      <c r="M41" s="120"/>
      <c r="N41" s="121"/>
    </row>
    <row r="42" spans="2:15" x14ac:dyDescent="0.25">
      <c r="B42" s="119" t="s">
        <v>96</v>
      </c>
      <c r="C42" s="120">
        <v>661</v>
      </c>
      <c r="D42" s="121">
        <v>-0.71679520137103681</v>
      </c>
      <c r="E42" s="120">
        <v>869</v>
      </c>
      <c r="F42" s="121">
        <f t="shared" si="2"/>
        <v>0.31467473524962175</v>
      </c>
      <c r="G42" s="120">
        <v>877</v>
      </c>
      <c r="H42" s="121">
        <f t="shared" si="2"/>
        <v>9.205983889528202E-3</v>
      </c>
      <c r="I42" s="120">
        <v>3664</v>
      </c>
      <c r="J42" s="121">
        <f t="shared" si="2"/>
        <v>3.1778791334093501</v>
      </c>
      <c r="K42" s="120">
        <v>4017</v>
      </c>
      <c r="L42" s="121">
        <f t="shared" si="2"/>
        <v>9.6342794759825434E-2</v>
      </c>
      <c r="M42" s="120"/>
      <c r="N42" s="121"/>
    </row>
    <row r="43" spans="2:15" ht="15.75" x14ac:dyDescent="0.25">
      <c r="B43" s="122" t="s">
        <v>33</v>
      </c>
      <c r="C43" s="123">
        <v>24273</v>
      </c>
      <c r="D43" s="124">
        <v>-0.42074742268041232</v>
      </c>
      <c r="E43" s="123">
        <v>26311</v>
      </c>
      <c r="F43" s="124">
        <f t="shared" si="2"/>
        <v>8.396160342767689E-2</v>
      </c>
      <c r="G43" s="123">
        <v>32375</v>
      </c>
      <c r="H43" s="124">
        <f t="shared" si="2"/>
        <v>0.23047394625821904</v>
      </c>
      <c r="I43" s="123">
        <v>47068</v>
      </c>
      <c r="J43" s="124">
        <f t="shared" si="2"/>
        <v>0.45383783783783782</v>
      </c>
      <c r="K43" s="123">
        <v>61312</v>
      </c>
      <c r="L43" s="124">
        <f t="shared" si="2"/>
        <v>0.30262598793235318</v>
      </c>
      <c r="M43" s="123">
        <v>30368</v>
      </c>
      <c r="N43" s="124">
        <v>-0.27251820620927558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1583</v>
      </c>
      <c r="D53" s="121">
        <v>1.2201963534361853</v>
      </c>
      <c r="E53" s="120">
        <v>8</v>
      </c>
      <c r="F53" s="121">
        <f>IFERROR(E53/C53-1,"-")</f>
        <v>-0.99494630448515475</v>
      </c>
      <c r="G53" s="120">
        <v>796</v>
      </c>
      <c r="H53" s="121">
        <f>IFERROR(G53/E53-1,"-")</f>
        <v>98.5</v>
      </c>
      <c r="I53" s="120">
        <v>548</v>
      </c>
      <c r="J53" s="121">
        <f>IFERROR(I53/G53-1,"-")</f>
        <v>-0.31155778894472363</v>
      </c>
      <c r="K53" s="120">
        <v>962</v>
      </c>
      <c r="L53" s="121">
        <f>IFERROR(K53/I53-1,"-")</f>
        <v>0.75547445255474455</v>
      </c>
      <c r="M53" s="120">
        <v>1724</v>
      </c>
      <c r="N53" s="121">
        <f t="shared" ref="N53:N62" si="5">IFERROR(M53/K53-1,"-")</f>
        <v>0.79209979209979209</v>
      </c>
    </row>
    <row r="54" spans="1:15" x14ac:dyDescent="0.25">
      <c r="A54" s="1">
        <v>2</v>
      </c>
      <c r="B54" s="119" t="s">
        <v>76</v>
      </c>
      <c r="C54" s="120">
        <v>1557</v>
      </c>
      <c r="D54" s="121">
        <v>0.43502304147465432</v>
      </c>
      <c r="E54" s="120">
        <v>18</v>
      </c>
      <c r="F54" s="121">
        <f t="shared" ref="F54:L65" si="6">IFERROR(E54/C54-1,"-")</f>
        <v>-0.98843930635838151</v>
      </c>
      <c r="G54" s="120">
        <v>882</v>
      </c>
      <c r="H54" s="121">
        <f t="shared" si="6"/>
        <v>48</v>
      </c>
      <c r="I54" s="120">
        <v>324</v>
      </c>
      <c r="J54" s="121">
        <f t="shared" si="6"/>
        <v>-0.63265306122448983</v>
      </c>
      <c r="K54" s="120">
        <v>1508</v>
      </c>
      <c r="L54" s="121">
        <f t="shared" si="6"/>
        <v>3.6543209876543212</v>
      </c>
      <c r="M54" s="120">
        <v>1213</v>
      </c>
      <c r="N54" s="121">
        <f t="shared" si="5"/>
        <v>-0.19562334217506627</v>
      </c>
    </row>
    <row r="55" spans="1:15" x14ac:dyDescent="0.25">
      <c r="A55" s="1">
        <v>3</v>
      </c>
      <c r="B55" s="119" t="s">
        <v>78</v>
      </c>
      <c r="C55" s="120">
        <v>142</v>
      </c>
      <c r="D55" s="121">
        <v>-0.87411347517730498</v>
      </c>
      <c r="E55" s="120">
        <v>25</v>
      </c>
      <c r="F55" s="121">
        <f t="shared" si="6"/>
        <v>-0.823943661971831</v>
      </c>
      <c r="G55" s="120">
        <v>766</v>
      </c>
      <c r="H55" s="121">
        <f t="shared" si="6"/>
        <v>29.64</v>
      </c>
      <c r="I55" s="120">
        <v>635</v>
      </c>
      <c r="J55" s="121">
        <f t="shared" si="6"/>
        <v>-0.17101827676240211</v>
      </c>
      <c r="K55" s="120">
        <v>1613</v>
      </c>
      <c r="L55" s="121">
        <f t="shared" si="6"/>
        <v>1.5401574803149605</v>
      </c>
      <c r="M55" s="120">
        <v>1319</v>
      </c>
      <c r="N55" s="121">
        <f t="shared" si="5"/>
        <v>-0.18226906385616859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17</v>
      </c>
      <c r="F56" s="121" t="str">
        <f t="shared" si="6"/>
        <v>-</v>
      </c>
      <c r="G56" s="120">
        <v>712</v>
      </c>
      <c r="H56" s="121">
        <f t="shared" si="6"/>
        <v>40.882352941176471</v>
      </c>
      <c r="I56" s="120">
        <v>169</v>
      </c>
      <c r="J56" s="121">
        <f t="shared" si="6"/>
        <v>-0.76264044943820219</v>
      </c>
      <c r="K56" s="120">
        <v>3327</v>
      </c>
      <c r="L56" s="121">
        <f t="shared" si="6"/>
        <v>18.68639053254438</v>
      </c>
      <c r="M56" s="120">
        <v>1585</v>
      </c>
      <c r="N56" s="121">
        <f t="shared" si="5"/>
        <v>-0.52359483017733699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86</v>
      </c>
      <c r="F57" s="121" t="str">
        <f t="shared" si="6"/>
        <v>-</v>
      </c>
      <c r="G57" s="120">
        <v>712</v>
      </c>
      <c r="H57" s="121">
        <f t="shared" si="6"/>
        <v>7.279069767441861</v>
      </c>
      <c r="I57" s="120">
        <v>929</v>
      </c>
      <c r="J57" s="121">
        <f t="shared" si="6"/>
        <v>0.3047752808988764</v>
      </c>
      <c r="K57" s="120">
        <v>1994</v>
      </c>
      <c r="L57" s="121">
        <f t="shared" si="6"/>
        <v>1.146393972012917</v>
      </c>
      <c r="M57" s="120">
        <v>2482</v>
      </c>
      <c r="N57" s="121">
        <f t="shared" si="5"/>
        <v>0.24473420260782341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211</v>
      </c>
      <c r="F58" s="121" t="str">
        <f t="shared" si="6"/>
        <v>-</v>
      </c>
      <c r="G58" s="120">
        <v>194</v>
      </c>
      <c r="H58" s="121">
        <f t="shared" si="6"/>
        <v>-8.0568720379146974E-2</v>
      </c>
      <c r="I58" s="120">
        <v>1656</v>
      </c>
      <c r="J58" s="121">
        <f t="shared" si="6"/>
        <v>7.536082474226804</v>
      </c>
      <c r="K58" s="120">
        <v>1518</v>
      </c>
      <c r="L58" s="121">
        <f t="shared" si="6"/>
        <v>-8.333333333333337E-2</v>
      </c>
      <c r="M58" s="120">
        <v>3408</v>
      </c>
      <c r="N58" s="121">
        <f t="shared" si="5"/>
        <v>1.2450592885375493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109</v>
      </c>
      <c r="F59" s="121" t="str">
        <f t="shared" si="6"/>
        <v>-</v>
      </c>
      <c r="G59" s="120">
        <v>1113</v>
      </c>
      <c r="H59" s="121">
        <f t="shared" si="6"/>
        <v>9.2110091743119273</v>
      </c>
      <c r="I59" s="120">
        <v>2424</v>
      </c>
      <c r="J59" s="121">
        <f t="shared" si="6"/>
        <v>1.1778975741239894</v>
      </c>
      <c r="K59" s="120">
        <v>2188</v>
      </c>
      <c r="L59" s="121">
        <f t="shared" si="6"/>
        <v>-9.7359735973597372E-2</v>
      </c>
      <c r="M59" s="120">
        <v>3801</v>
      </c>
      <c r="N59" s="121">
        <f t="shared" si="5"/>
        <v>0.73720292504570395</v>
      </c>
    </row>
    <row r="60" spans="1:15" x14ac:dyDescent="0.25">
      <c r="A60" s="1">
        <v>8</v>
      </c>
      <c r="B60" s="119" t="s">
        <v>88</v>
      </c>
      <c r="C60" s="120">
        <v>4072</v>
      </c>
      <c r="D60" s="121">
        <v>0.47056699169375227</v>
      </c>
      <c r="E60" s="120">
        <v>870</v>
      </c>
      <c r="F60" s="121">
        <f t="shared" si="6"/>
        <v>-0.78634577603143418</v>
      </c>
      <c r="G60" s="120">
        <v>529</v>
      </c>
      <c r="H60" s="121">
        <f t="shared" si="6"/>
        <v>-0.39195402298850579</v>
      </c>
      <c r="I60" s="120">
        <v>2462</v>
      </c>
      <c r="J60" s="121">
        <f t="shared" si="6"/>
        <v>3.6540642722117198</v>
      </c>
      <c r="K60" s="120">
        <v>2816</v>
      </c>
      <c r="L60" s="121">
        <f t="shared" si="6"/>
        <v>0.14378554021121048</v>
      </c>
      <c r="M60" s="120">
        <v>3631</v>
      </c>
      <c r="N60" s="121">
        <f t="shared" si="5"/>
        <v>0.28941761363636354</v>
      </c>
    </row>
    <row r="61" spans="1:15" x14ac:dyDescent="0.25">
      <c r="A61" s="1">
        <v>9</v>
      </c>
      <c r="B61" s="119" t="s">
        <v>90</v>
      </c>
      <c r="C61" s="120">
        <v>3496</v>
      </c>
      <c r="D61" s="121">
        <v>0.36296296296296293</v>
      </c>
      <c r="E61" s="120">
        <v>1230</v>
      </c>
      <c r="F61" s="121">
        <f t="shared" si="6"/>
        <v>-0.64816933638443941</v>
      </c>
      <c r="G61" s="120">
        <v>971</v>
      </c>
      <c r="H61" s="121">
        <f t="shared" si="6"/>
        <v>-0.21056910569105691</v>
      </c>
      <c r="I61" s="120">
        <v>1565</v>
      </c>
      <c r="J61" s="121">
        <f t="shared" si="6"/>
        <v>0.611740473738414</v>
      </c>
      <c r="K61" s="120">
        <v>2001</v>
      </c>
      <c r="L61" s="121">
        <f t="shared" si="6"/>
        <v>0.27859424920127807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2092</v>
      </c>
      <c r="D62" s="121">
        <v>0.41734417344173447</v>
      </c>
      <c r="E62" s="120">
        <v>947</v>
      </c>
      <c r="F62" s="121">
        <f t="shared" si="6"/>
        <v>-0.54732313575525815</v>
      </c>
      <c r="G62" s="120">
        <v>904</v>
      </c>
      <c r="H62" s="121">
        <f t="shared" si="6"/>
        <v>-4.5406546990496288E-2</v>
      </c>
      <c r="I62" s="120">
        <v>1500</v>
      </c>
      <c r="J62" s="121">
        <f t="shared" si="6"/>
        <v>0.65929203539823011</v>
      </c>
      <c r="K62" s="120">
        <v>1897</v>
      </c>
      <c r="L62" s="121">
        <f t="shared" si="6"/>
        <v>0.26466666666666661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950</v>
      </c>
      <c r="D63" s="121">
        <v>-2.0618556701030966E-2</v>
      </c>
      <c r="E63" s="120">
        <v>540</v>
      </c>
      <c r="F63" s="121">
        <f t="shared" si="6"/>
        <v>-0.43157894736842106</v>
      </c>
      <c r="G63" s="120">
        <v>707</v>
      </c>
      <c r="H63" s="121">
        <f t="shared" si="6"/>
        <v>0.30925925925925934</v>
      </c>
      <c r="I63" s="120">
        <v>940</v>
      </c>
      <c r="J63" s="121">
        <f t="shared" si="6"/>
        <v>0.32956152758132951</v>
      </c>
      <c r="K63" s="120">
        <v>1378</v>
      </c>
      <c r="L63" s="121">
        <f t="shared" si="6"/>
        <v>0.46595744680851059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319</v>
      </c>
      <c r="D64" s="121">
        <v>-0.77969613259668513</v>
      </c>
      <c r="E64" s="120">
        <v>683</v>
      </c>
      <c r="F64" s="121">
        <f t="shared" si="6"/>
        <v>1.1410658307210033</v>
      </c>
      <c r="G64" s="120">
        <v>751</v>
      </c>
      <c r="H64" s="121">
        <f t="shared" si="6"/>
        <v>9.9560761346998428E-2</v>
      </c>
      <c r="I64" s="120">
        <v>1917</v>
      </c>
      <c r="J64" s="121">
        <f t="shared" si="6"/>
        <v>1.5525965379494009</v>
      </c>
      <c r="K64" s="120">
        <v>2548</v>
      </c>
      <c r="L64" s="121">
        <f t="shared" si="6"/>
        <v>0.32916014606155453</v>
      </c>
      <c r="M64" s="120"/>
      <c r="N64" s="121"/>
    </row>
    <row r="65" spans="1:15" ht="15.75" x14ac:dyDescent="0.25">
      <c r="B65" s="122" t="s">
        <v>33</v>
      </c>
      <c r="C65" s="123">
        <v>15343</v>
      </c>
      <c r="D65" s="124">
        <v>-0.19888262322472849</v>
      </c>
      <c r="E65" s="123">
        <v>4744</v>
      </c>
      <c r="F65" s="124">
        <f t="shared" si="6"/>
        <v>-0.69080362380238547</v>
      </c>
      <c r="G65" s="123">
        <v>9037</v>
      </c>
      <c r="H65" s="124">
        <f t="shared" si="6"/>
        <v>0.9049325463743676</v>
      </c>
      <c r="I65" s="123">
        <v>15069</v>
      </c>
      <c r="J65" s="124">
        <f t="shared" si="6"/>
        <v>0.66747814540223516</v>
      </c>
      <c r="K65" s="123">
        <v>23750</v>
      </c>
      <c r="L65" s="124">
        <f t="shared" si="6"/>
        <v>0.57608334992368437</v>
      </c>
      <c r="M65" s="123">
        <v>19163</v>
      </c>
      <c r="N65" s="124">
        <v>0.20325254301142781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790</v>
      </c>
      <c r="D75" s="121">
        <v>0.51340996168582365</v>
      </c>
      <c r="E75" s="120">
        <v>562</v>
      </c>
      <c r="F75" s="121">
        <f>IFERROR(E75/C75-1,"-")</f>
        <v>-0.28860759493670884</v>
      </c>
      <c r="G75" s="120">
        <v>1209</v>
      </c>
      <c r="H75" s="121">
        <f>IFERROR(G75/E75-1,"-")</f>
        <v>1.1512455516014235</v>
      </c>
      <c r="I75" s="120">
        <v>2239</v>
      </c>
      <c r="J75" s="121">
        <f>IFERROR(I75/G75-1,"-")</f>
        <v>0.85194375516956167</v>
      </c>
      <c r="K75" s="120">
        <v>1837</v>
      </c>
      <c r="L75" s="121">
        <f>IFERROR(K75/I75-1,"-")</f>
        <v>-0.17954443948191157</v>
      </c>
      <c r="M75" s="120">
        <v>407</v>
      </c>
      <c r="N75" s="121">
        <f t="shared" ref="N75:N84" si="7">IFERROR(M75/K75-1,"-")</f>
        <v>-0.77844311377245512</v>
      </c>
    </row>
    <row r="76" spans="1:15" x14ac:dyDescent="0.25">
      <c r="A76" s="1">
        <v>2</v>
      </c>
      <c r="B76" s="119" t="s">
        <v>76</v>
      </c>
      <c r="C76" s="120">
        <v>1391</v>
      </c>
      <c r="D76" s="121">
        <v>1.247172859450727</v>
      </c>
      <c r="E76" s="120">
        <v>777</v>
      </c>
      <c r="F76" s="121">
        <f t="shared" ref="F76:L87" si="8">IFERROR(E76/C76-1,"-")</f>
        <v>-0.44140905823148813</v>
      </c>
      <c r="G76" s="120">
        <v>1565</v>
      </c>
      <c r="H76" s="121">
        <f t="shared" si="8"/>
        <v>1.0141570141570142</v>
      </c>
      <c r="I76" s="120">
        <v>1964</v>
      </c>
      <c r="J76" s="121">
        <f t="shared" si="8"/>
        <v>0.25495207667731634</v>
      </c>
      <c r="K76" s="120">
        <v>2133</v>
      </c>
      <c r="L76" s="121">
        <f t="shared" si="8"/>
        <v>8.6048879837067105E-2</v>
      </c>
      <c r="M76" s="120">
        <v>701</v>
      </c>
      <c r="N76" s="121">
        <f t="shared" si="7"/>
        <v>-0.67135489920300051</v>
      </c>
    </row>
    <row r="77" spans="1:15" x14ac:dyDescent="0.25">
      <c r="A77" s="1">
        <v>3</v>
      </c>
      <c r="B77" s="119" t="s">
        <v>78</v>
      </c>
      <c r="C77" s="120">
        <v>82</v>
      </c>
      <c r="D77" s="121">
        <v>-0.9347133757961783</v>
      </c>
      <c r="E77" s="120">
        <v>1677</v>
      </c>
      <c r="F77" s="121">
        <f t="shared" si="8"/>
        <v>19.451219512195124</v>
      </c>
      <c r="G77" s="120">
        <v>1228</v>
      </c>
      <c r="H77" s="121">
        <f t="shared" si="8"/>
        <v>-0.26774001192605845</v>
      </c>
      <c r="I77" s="120">
        <v>150</v>
      </c>
      <c r="J77" s="121">
        <f t="shared" si="8"/>
        <v>-0.87785016286644946</v>
      </c>
      <c r="K77" s="120">
        <v>467</v>
      </c>
      <c r="L77" s="121">
        <f t="shared" si="8"/>
        <v>2.1133333333333333</v>
      </c>
      <c r="M77" s="120">
        <v>753</v>
      </c>
      <c r="N77" s="121">
        <f t="shared" si="7"/>
        <v>0.61241970021413272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1287</v>
      </c>
      <c r="F78" s="121" t="str">
        <f t="shared" si="8"/>
        <v>-</v>
      </c>
      <c r="G78" s="120">
        <v>2225</v>
      </c>
      <c r="H78" s="121">
        <f t="shared" si="8"/>
        <v>0.72882672882672872</v>
      </c>
      <c r="I78" s="120">
        <v>65</v>
      </c>
      <c r="J78" s="121">
        <f t="shared" si="8"/>
        <v>-0.97078651685393258</v>
      </c>
      <c r="K78" s="120">
        <v>188</v>
      </c>
      <c r="L78" s="121">
        <f t="shared" si="8"/>
        <v>1.8923076923076922</v>
      </c>
      <c r="M78" s="120">
        <v>400</v>
      </c>
      <c r="N78" s="121">
        <f t="shared" si="7"/>
        <v>1.1276595744680851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2508</v>
      </c>
      <c r="F79" s="121" t="str">
        <f t="shared" si="8"/>
        <v>-</v>
      </c>
      <c r="G79" s="120">
        <v>2869</v>
      </c>
      <c r="H79" s="121">
        <f t="shared" si="8"/>
        <v>0.14393939393939403</v>
      </c>
      <c r="I79" s="120">
        <v>149</v>
      </c>
      <c r="J79" s="121">
        <f t="shared" si="8"/>
        <v>-0.94806552805855704</v>
      </c>
      <c r="K79" s="120">
        <v>7565</v>
      </c>
      <c r="L79" s="121">
        <f t="shared" si="8"/>
        <v>49.771812080536911</v>
      </c>
      <c r="M79" s="120">
        <v>2736</v>
      </c>
      <c r="N79" s="121">
        <f t="shared" si="7"/>
        <v>-0.63833443489755459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1799</v>
      </c>
      <c r="F80" s="121" t="str">
        <f t="shared" si="8"/>
        <v>-</v>
      </c>
      <c r="G80" s="120">
        <v>2161</v>
      </c>
      <c r="H80" s="121">
        <f t="shared" si="8"/>
        <v>0.20122290161200662</v>
      </c>
      <c r="I80" s="120">
        <v>6727</v>
      </c>
      <c r="J80" s="121">
        <f t="shared" si="8"/>
        <v>2.112910689495604</v>
      </c>
      <c r="K80" s="120">
        <v>5618</v>
      </c>
      <c r="L80" s="121">
        <f t="shared" si="8"/>
        <v>-0.16485803478519401</v>
      </c>
      <c r="M80" s="120">
        <v>2444</v>
      </c>
      <c r="N80" s="121">
        <f t="shared" si="7"/>
        <v>-0.56496974012103951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1964</v>
      </c>
      <c r="F81" s="121" t="str">
        <f t="shared" si="8"/>
        <v>-</v>
      </c>
      <c r="G81" s="120">
        <v>10726</v>
      </c>
      <c r="H81" s="121">
        <f t="shared" si="8"/>
        <v>4.4613034623217924</v>
      </c>
      <c r="I81" s="120">
        <v>9562</v>
      </c>
      <c r="J81" s="121">
        <f t="shared" si="8"/>
        <v>-0.10852134999067686</v>
      </c>
      <c r="K81" s="120">
        <v>1991</v>
      </c>
      <c r="L81" s="121">
        <f t="shared" si="8"/>
        <v>-0.79177996235097259</v>
      </c>
      <c r="M81" s="120">
        <v>2608</v>
      </c>
      <c r="N81" s="121">
        <f t="shared" si="7"/>
        <v>0.30989452536413853</v>
      </c>
    </row>
    <row r="82" spans="1:15" x14ac:dyDescent="0.25">
      <c r="A82" s="1">
        <v>8</v>
      </c>
      <c r="B82" s="119" t="s">
        <v>88</v>
      </c>
      <c r="C82" s="120">
        <v>1825</v>
      </c>
      <c r="D82" s="121">
        <v>-0.48533558939650312</v>
      </c>
      <c r="E82" s="120">
        <v>3012</v>
      </c>
      <c r="F82" s="121">
        <f t="shared" si="8"/>
        <v>0.6504109589041096</v>
      </c>
      <c r="G82" s="120">
        <v>506</v>
      </c>
      <c r="H82" s="121">
        <f t="shared" si="8"/>
        <v>-0.8320053120849934</v>
      </c>
      <c r="I82" s="120">
        <v>312</v>
      </c>
      <c r="J82" s="121">
        <f t="shared" si="8"/>
        <v>-0.38339920948616601</v>
      </c>
      <c r="K82" s="120">
        <v>6019</v>
      </c>
      <c r="L82" s="121">
        <f t="shared" si="8"/>
        <v>18.291666666666668</v>
      </c>
      <c r="M82" s="120">
        <v>1156</v>
      </c>
      <c r="N82" s="121">
        <f t="shared" si="7"/>
        <v>-0.80794151852467189</v>
      </c>
    </row>
    <row r="83" spans="1:15" x14ac:dyDescent="0.25">
      <c r="A83" s="1">
        <v>9</v>
      </c>
      <c r="B83" s="119" t="s">
        <v>90</v>
      </c>
      <c r="C83" s="120">
        <v>1984</v>
      </c>
      <c r="D83" s="121">
        <v>-0.4212368728121354</v>
      </c>
      <c r="E83" s="120">
        <v>3162</v>
      </c>
      <c r="F83" s="121">
        <f t="shared" si="8"/>
        <v>0.59375</v>
      </c>
      <c r="G83" s="120">
        <v>268</v>
      </c>
      <c r="H83" s="121">
        <f t="shared" si="8"/>
        <v>-0.91524351676154336</v>
      </c>
      <c r="I83" s="120">
        <v>7303</v>
      </c>
      <c r="J83" s="121">
        <f t="shared" si="8"/>
        <v>26.25</v>
      </c>
      <c r="K83" s="120">
        <v>5017</v>
      </c>
      <c r="L83" s="121">
        <f t="shared" si="8"/>
        <v>-0.31302204573462955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1117</v>
      </c>
      <c r="D84" s="121">
        <v>-0.47435294117647053</v>
      </c>
      <c r="E84" s="120">
        <v>3622</v>
      </c>
      <c r="F84" s="121">
        <f t="shared" si="8"/>
        <v>2.2426141450313337</v>
      </c>
      <c r="G84" s="120">
        <v>315</v>
      </c>
      <c r="H84" s="121">
        <f t="shared" si="8"/>
        <v>-0.91303147432357812</v>
      </c>
      <c r="I84" s="120">
        <v>115</v>
      </c>
      <c r="J84" s="121">
        <f t="shared" si="8"/>
        <v>-0.63492063492063489</v>
      </c>
      <c r="K84" s="120">
        <v>2932</v>
      </c>
      <c r="L84" s="121">
        <f t="shared" si="8"/>
        <v>24.495652173913044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491</v>
      </c>
      <c r="D85" s="121">
        <v>-0.55645889792231262</v>
      </c>
      <c r="E85" s="120">
        <v>1011</v>
      </c>
      <c r="F85" s="121">
        <f t="shared" si="8"/>
        <v>1.0590631364562118</v>
      </c>
      <c r="G85" s="120">
        <v>140</v>
      </c>
      <c r="H85" s="121">
        <f t="shared" si="8"/>
        <v>-0.86152324431256178</v>
      </c>
      <c r="I85" s="120">
        <v>1666</v>
      </c>
      <c r="J85" s="121">
        <f t="shared" si="8"/>
        <v>10.9</v>
      </c>
      <c r="K85" s="120">
        <v>2326</v>
      </c>
      <c r="L85" s="121">
        <f t="shared" si="8"/>
        <v>0.3961584633853541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342</v>
      </c>
      <c r="D86" s="121">
        <v>-0.61399548532731374</v>
      </c>
      <c r="E86" s="120">
        <v>186</v>
      </c>
      <c r="F86" s="121">
        <f t="shared" si="8"/>
        <v>-0.45614035087719296</v>
      </c>
      <c r="G86" s="120">
        <v>126</v>
      </c>
      <c r="H86" s="121">
        <f t="shared" si="8"/>
        <v>-0.32258064516129037</v>
      </c>
      <c r="I86" s="120">
        <v>1747</v>
      </c>
      <c r="J86" s="121">
        <f t="shared" si="8"/>
        <v>12.865079365079366</v>
      </c>
      <c r="K86" s="120">
        <v>1469</v>
      </c>
      <c r="L86" s="121">
        <f t="shared" si="8"/>
        <v>-0.15912993703491696</v>
      </c>
      <c r="M86" s="120"/>
      <c r="N86" s="121"/>
    </row>
    <row r="87" spans="1:15" ht="15.75" x14ac:dyDescent="0.25">
      <c r="B87" s="122" t="s">
        <v>33</v>
      </c>
      <c r="C87" s="123">
        <v>8930</v>
      </c>
      <c r="D87" s="124">
        <v>-0.60750703234880454</v>
      </c>
      <c r="E87" s="123">
        <v>21567</v>
      </c>
      <c r="F87" s="124">
        <f t="shared" si="8"/>
        <v>1.41511758118701</v>
      </c>
      <c r="G87" s="123">
        <v>23338</v>
      </c>
      <c r="H87" s="124">
        <f t="shared" si="8"/>
        <v>8.2116196040246781E-2</v>
      </c>
      <c r="I87" s="123">
        <v>31999</v>
      </c>
      <c r="J87" s="124">
        <f t="shared" si="8"/>
        <v>0.37111149198731685</v>
      </c>
      <c r="K87" s="123">
        <v>37562</v>
      </c>
      <c r="L87" s="124">
        <f t="shared" si="8"/>
        <v>0.17384918278696215</v>
      </c>
      <c r="M87" s="123">
        <v>11205</v>
      </c>
      <c r="N87" s="124">
        <v>-0.56600046479200561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7440</v>
      </c>
      <c r="D97" s="121">
        <v>-0.13053640294495739</v>
      </c>
      <c r="E97" s="120">
        <v>627</v>
      </c>
      <c r="F97" s="121">
        <f t="shared" ref="F97:L109" si="9">IFERROR(E97/C97-1,"-")</f>
        <v>-0.91572580645161294</v>
      </c>
      <c r="G97" s="120">
        <v>7891</v>
      </c>
      <c r="H97" s="121">
        <f t="shared" si="9"/>
        <v>11.585326953748007</v>
      </c>
      <c r="I97" s="120">
        <v>15160</v>
      </c>
      <c r="J97" s="121">
        <f t="shared" si="9"/>
        <v>0.92117602331770376</v>
      </c>
      <c r="K97" s="120">
        <v>13042</v>
      </c>
      <c r="L97" s="121">
        <f t="shared" si="9"/>
        <v>-0.13970976253298151</v>
      </c>
      <c r="M97" s="120">
        <v>12657</v>
      </c>
      <c r="N97" s="121">
        <f t="shared" ref="N97:N106" si="10">IFERROR(M97/K97-1,"-")</f>
        <v>-2.9520012268057005E-2</v>
      </c>
    </row>
    <row r="98" spans="2:14" x14ac:dyDescent="0.25">
      <c r="B98" s="119" t="s">
        <v>76</v>
      </c>
      <c r="C98" s="120">
        <v>8735</v>
      </c>
      <c r="D98" s="121">
        <v>-2.0959426137637349E-2</v>
      </c>
      <c r="E98" s="120">
        <v>759</v>
      </c>
      <c r="F98" s="121">
        <f t="shared" si="9"/>
        <v>-0.91310818546078987</v>
      </c>
      <c r="G98" s="120">
        <v>7950</v>
      </c>
      <c r="H98" s="121">
        <f t="shared" si="9"/>
        <v>9.4743083003952577</v>
      </c>
      <c r="I98" s="120">
        <v>16101</v>
      </c>
      <c r="J98" s="121">
        <f t="shared" si="9"/>
        <v>1.0252830188679245</v>
      </c>
      <c r="K98" s="120">
        <v>20766</v>
      </c>
      <c r="L98" s="121">
        <f t="shared" si="9"/>
        <v>0.28973355692193037</v>
      </c>
      <c r="M98" s="120">
        <v>13859</v>
      </c>
      <c r="N98" s="121">
        <f t="shared" si="10"/>
        <v>-0.33261099874795341</v>
      </c>
    </row>
    <row r="99" spans="2:14" x14ac:dyDescent="0.25">
      <c r="B99" s="119" t="s">
        <v>78</v>
      </c>
      <c r="C99" s="120">
        <v>2353</v>
      </c>
      <c r="D99" s="121">
        <v>-0.71419895542329648</v>
      </c>
      <c r="E99" s="120">
        <v>1288</v>
      </c>
      <c r="F99" s="121">
        <f t="shared" si="9"/>
        <v>-0.45261368465788354</v>
      </c>
      <c r="G99" s="120">
        <v>8848</v>
      </c>
      <c r="H99" s="121">
        <f t="shared" si="9"/>
        <v>5.8695652173913047</v>
      </c>
      <c r="I99" s="120">
        <v>15352</v>
      </c>
      <c r="J99" s="121">
        <f t="shared" si="9"/>
        <v>0.7350813743218807</v>
      </c>
      <c r="K99" s="120">
        <v>18394</v>
      </c>
      <c r="L99" s="121">
        <f t="shared" si="9"/>
        <v>0.19815007816571129</v>
      </c>
      <c r="M99" s="120">
        <v>13581</v>
      </c>
      <c r="N99" s="121">
        <f t="shared" si="10"/>
        <v>-0.26166141132978149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2325</v>
      </c>
      <c r="F100" s="121" t="str">
        <f t="shared" si="9"/>
        <v>-</v>
      </c>
      <c r="G100" s="120">
        <v>10186</v>
      </c>
      <c r="H100" s="121">
        <f t="shared" si="9"/>
        <v>3.3810752688172041</v>
      </c>
      <c r="I100" s="120">
        <v>11465</v>
      </c>
      <c r="J100" s="121">
        <f t="shared" si="9"/>
        <v>0.12556450029452182</v>
      </c>
      <c r="K100" s="120">
        <v>14296</v>
      </c>
      <c r="L100" s="121">
        <f t="shared" si="9"/>
        <v>0.24692542520715222</v>
      </c>
      <c r="M100" s="120">
        <v>13460</v>
      </c>
      <c r="N100" s="121">
        <f t="shared" si="10"/>
        <v>-5.8477895914941236E-2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1733</v>
      </c>
      <c r="F101" s="121" t="str">
        <f t="shared" si="9"/>
        <v>-</v>
      </c>
      <c r="G101" s="120">
        <v>9107</v>
      </c>
      <c r="H101" s="121">
        <f t="shared" si="9"/>
        <v>4.2550490478938254</v>
      </c>
      <c r="I101" s="120">
        <v>6472</v>
      </c>
      <c r="J101" s="121">
        <f t="shared" si="9"/>
        <v>-0.28933787196661909</v>
      </c>
      <c r="K101" s="120">
        <v>12708</v>
      </c>
      <c r="L101" s="121">
        <f t="shared" si="9"/>
        <v>0.96353522867737951</v>
      </c>
      <c r="M101" s="120">
        <v>11123</v>
      </c>
      <c r="N101" s="121">
        <f t="shared" si="10"/>
        <v>-0.12472458293988042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1292</v>
      </c>
      <c r="F102" s="121" t="str">
        <f t="shared" si="9"/>
        <v>-</v>
      </c>
      <c r="G102" s="120">
        <v>8065</v>
      </c>
      <c r="H102" s="121">
        <f t="shared" si="9"/>
        <v>5.242260061919505</v>
      </c>
      <c r="I102" s="120">
        <v>6551</v>
      </c>
      <c r="J102" s="121">
        <f t="shared" si="9"/>
        <v>-0.18772473651580901</v>
      </c>
      <c r="K102" s="120">
        <v>8919</v>
      </c>
      <c r="L102" s="121">
        <f t="shared" si="9"/>
        <v>0.36147153106395979</v>
      </c>
      <c r="M102" s="120">
        <v>10341</v>
      </c>
      <c r="N102" s="121">
        <f t="shared" si="10"/>
        <v>0.15943491422805245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306</v>
      </c>
      <c r="F103" s="121" t="str">
        <f t="shared" si="9"/>
        <v>-</v>
      </c>
      <c r="G103" s="120">
        <v>12664</v>
      </c>
      <c r="H103" s="121">
        <f t="shared" si="9"/>
        <v>40.385620915032682</v>
      </c>
      <c r="I103" s="120">
        <v>11258</v>
      </c>
      <c r="J103" s="121">
        <f t="shared" si="9"/>
        <v>-0.11102337334175616</v>
      </c>
      <c r="K103" s="120">
        <v>12673</v>
      </c>
      <c r="L103" s="121">
        <f t="shared" si="9"/>
        <v>0.12568839936045473</v>
      </c>
      <c r="M103" s="120">
        <v>11093</v>
      </c>
      <c r="N103" s="121">
        <f t="shared" si="10"/>
        <v>-0.12467450485283671</v>
      </c>
    </row>
    <row r="104" spans="2:14" x14ac:dyDescent="0.25">
      <c r="B104" s="119" t="s">
        <v>88</v>
      </c>
      <c r="C104" s="120">
        <v>738</v>
      </c>
      <c r="D104" s="121">
        <v>-0.90970267955463113</v>
      </c>
      <c r="E104" s="120">
        <v>2564</v>
      </c>
      <c r="F104" s="121">
        <f t="shared" si="9"/>
        <v>2.4742547425474255</v>
      </c>
      <c r="G104" s="120">
        <v>13893</v>
      </c>
      <c r="H104" s="121">
        <f t="shared" si="9"/>
        <v>4.4184867394695786</v>
      </c>
      <c r="I104" s="120">
        <v>8535</v>
      </c>
      <c r="J104" s="121">
        <f t="shared" si="9"/>
        <v>-0.38566184409414817</v>
      </c>
      <c r="K104" s="120">
        <v>16215</v>
      </c>
      <c r="L104" s="121">
        <f t="shared" si="9"/>
        <v>0.89982425307557112</v>
      </c>
      <c r="M104" s="120">
        <v>11617</v>
      </c>
      <c r="N104" s="121">
        <f t="shared" si="10"/>
        <v>-0.28356460067838418</v>
      </c>
    </row>
    <row r="105" spans="2:14" x14ac:dyDescent="0.25">
      <c r="B105" s="119" t="s">
        <v>90</v>
      </c>
      <c r="C105" s="120">
        <v>756</v>
      </c>
      <c r="D105" s="121">
        <v>-0.87298387096774199</v>
      </c>
      <c r="E105" s="120">
        <v>3968</v>
      </c>
      <c r="F105" s="121">
        <f t="shared" si="9"/>
        <v>4.2486772486772484</v>
      </c>
      <c r="G105" s="120">
        <v>9524</v>
      </c>
      <c r="H105" s="121">
        <f t="shared" si="9"/>
        <v>1.400201612903226</v>
      </c>
      <c r="I105" s="120">
        <v>7518</v>
      </c>
      <c r="J105" s="121">
        <f t="shared" si="9"/>
        <v>-0.21062578748425032</v>
      </c>
      <c r="K105" s="120">
        <v>10082</v>
      </c>
      <c r="L105" s="121">
        <f t="shared" si="9"/>
        <v>0.34104815110401709</v>
      </c>
      <c r="M105" s="120"/>
      <c r="N105" s="121"/>
    </row>
    <row r="106" spans="2:14" x14ac:dyDescent="0.25">
      <c r="B106" s="119" t="s">
        <v>92</v>
      </c>
      <c r="C106" s="120">
        <v>1374</v>
      </c>
      <c r="D106" s="121">
        <v>-0.85564194158436646</v>
      </c>
      <c r="E106" s="120">
        <v>9090</v>
      </c>
      <c r="F106" s="121">
        <f t="shared" si="9"/>
        <v>5.6157205240174672</v>
      </c>
      <c r="G106" s="120">
        <v>13558</v>
      </c>
      <c r="H106" s="121">
        <f t="shared" si="9"/>
        <v>0.49152915291529142</v>
      </c>
      <c r="I106" s="120">
        <v>15736</v>
      </c>
      <c r="J106" s="121">
        <f t="shared" si="9"/>
        <v>0.16064316270836398</v>
      </c>
      <c r="K106" s="120">
        <v>19766</v>
      </c>
      <c r="L106" s="121">
        <f t="shared" si="9"/>
        <v>0.25610066090493144</v>
      </c>
      <c r="M106" s="120"/>
      <c r="N106" s="121"/>
    </row>
    <row r="107" spans="2:14" x14ac:dyDescent="0.25">
      <c r="B107" s="119" t="s">
        <v>94</v>
      </c>
      <c r="C107" s="120">
        <v>1511</v>
      </c>
      <c r="D107" s="121">
        <v>-0.79968182420787481</v>
      </c>
      <c r="E107" s="120">
        <v>11417</v>
      </c>
      <c r="F107" s="121">
        <f t="shared" si="9"/>
        <v>6.5559232296492391</v>
      </c>
      <c r="G107" s="120">
        <v>13775</v>
      </c>
      <c r="H107" s="121">
        <f t="shared" si="9"/>
        <v>0.20653411579223957</v>
      </c>
      <c r="I107" s="120">
        <v>9793</v>
      </c>
      <c r="J107" s="121">
        <f t="shared" si="9"/>
        <v>-0.28907441016333935</v>
      </c>
      <c r="K107" s="120">
        <v>12125</v>
      </c>
      <c r="L107" s="121">
        <f t="shared" si="9"/>
        <v>0.238129276013479</v>
      </c>
      <c r="M107" s="120"/>
      <c r="N107" s="121"/>
    </row>
    <row r="108" spans="2:14" x14ac:dyDescent="0.25">
      <c r="B108" s="119" t="s">
        <v>96</v>
      </c>
      <c r="C108" s="120">
        <v>7493</v>
      </c>
      <c r="D108" s="121">
        <v>-0.10924869234427004</v>
      </c>
      <c r="E108" s="120">
        <v>8624</v>
      </c>
      <c r="F108" s="121">
        <f t="shared" si="9"/>
        <v>0.15094087815294266</v>
      </c>
      <c r="G108" s="120">
        <v>13244</v>
      </c>
      <c r="H108" s="121">
        <f t="shared" si="9"/>
        <v>0.53571428571428581</v>
      </c>
      <c r="I108" s="120">
        <v>8828</v>
      </c>
      <c r="J108" s="121">
        <f t="shared" si="9"/>
        <v>-0.33343400785261246</v>
      </c>
      <c r="K108" s="120">
        <v>11558</v>
      </c>
      <c r="L108" s="121">
        <f t="shared" si="9"/>
        <v>0.30924331671952876</v>
      </c>
      <c r="M108" s="120"/>
      <c r="N108" s="121"/>
    </row>
    <row r="109" spans="2:14" ht="15.75" x14ac:dyDescent="0.25">
      <c r="B109" s="122" t="s">
        <v>33</v>
      </c>
      <c r="C109" s="123">
        <v>31040</v>
      </c>
      <c r="D109" s="124">
        <v>-0.67402491020982547</v>
      </c>
      <c r="E109" s="123">
        <v>43993</v>
      </c>
      <c r="F109" s="124">
        <f t="shared" si="9"/>
        <v>0.41730025773195867</v>
      </c>
      <c r="G109" s="123">
        <v>128705</v>
      </c>
      <c r="H109" s="124">
        <f t="shared" si="9"/>
        <v>1.9255790693974042</v>
      </c>
      <c r="I109" s="123">
        <v>132769</v>
      </c>
      <c r="J109" s="124">
        <f t="shared" si="9"/>
        <v>3.1576084845188701E-2</v>
      </c>
      <c r="K109" s="123">
        <v>170544</v>
      </c>
      <c r="L109" s="124">
        <f t="shared" si="9"/>
        <v>0.28451671700472247</v>
      </c>
      <c r="M109" s="123">
        <v>97731</v>
      </c>
      <c r="N109" s="124">
        <v>-0.16478510934682467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248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2400</v>
      </c>
      <c r="D119" s="121">
        <v>-0.28592680749776855</v>
      </c>
      <c r="E119" s="120">
        <v>4</v>
      </c>
      <c r="F119" s="121">
        <f t="shared" ref="F119:L131" si="11">IFERROR(E119/C119-1,"-")</f>
        <v>-0.99833333333333329</v>
      </c>
      <c r="G119" s="120">
        <v>1707</v>
      </c>
      <c r="H119" s="121">
        <f t="shared" si="11"/>
        <v>425.75</v>
      </c>
      <c r="I119" s="120">
        <v>4748</v>
      </c>
      <c r="J119" s="121">
        <f t="shared" si="11"/>
        <v>1.7814879906268306</v>
      </c>
      <c r="K119" s="120">
        <v>6517</v>
      </c>
      <c r="L119" s="121">
        <f t="shared" si="11"/>
        <v>0.37257792754844155</v>
      </c>
      <c r="M119" s="120">
        <v>5283</v>
      </c>
      <c r="N119" s="121">
        <f t="shared" ref="N119:N128" si="12">IFERROR(M119/K119-1,"-")</f>
        <v>-0.18935092834126133</v>
      </c>
    </row>
    <row r="120" spans="1:15" x14ac:dyDescent="0.25">
      <c r="B120" s="119" t="s">
        <v>76</v>
      </c>
      <c r="C120" s="120">
        <v>3884</v>
      </c>
      <c r="D120" s="121">
        <v>-4.9902152641878694E-2</v>
      </c>
      <c r="E120" s="120">
        <v>1</v>
      </c>
      <c r="F120" s="121">
        <f t="shared" si="11"/>
        <v>-0.99974253347064879</v>
      </c>
      <c r="G120" s="120">
        <v>2953</v>
      </c>
      <c r="H120" s="121">
        <f t="shared" si="11"/>
        <v>2952</v>
      </c>
      <c r="I120" s="120">
        <v>5416</v>
      </c>
      <c r="J120" s="121">
        <f t="shared" si="11"/>
        <v>0.83406705045716212</v>
      </c>
      <c r="K120" s="120">
        <v>6599</v>
      </c>
      <c r="L120" s="121">
        <f t="shared" si="11"/>
        <v>0.21842688330871485</v>
      </c>
      <c r="M120" s="120">
        <v>6445</v>
      </c>
      <c r="N120" s="121">
        <f t="shared" si="12"/>
        <v>-2.3336869222609469E-2</v>
      </c>
    </row>
    <row r="121" spans="1:15" x14ac:dyDescent="0.25">
      <c r="B121" s="119" t="s">
        <v>78</v>
      </c>
      <c r="C121" s="120">
        <v>1088</v>
      </c>
      <c r="D121" s="121">
        <v>-0.66879756468797558</v>
      </c>
      <c r="E121" s="120">
        <v>0</v>
      </c>
      <c r="F121" s="121">
        <f t="shared" si="11"/>
        <v>-1</v>
      </c>
      <c r="G121" s="120">
        <v>4157</v>
      </c>
      <c r="H121" s="121" t="str">
        <f t="shared" si="11"/>
        <v>-</v>
      </c>
      <c r="I121" s="120">
        <v>5893</v>
      </c>
      <c r="J121" s="121">
        <f t="shared" si="11"/>
        <v>0.41760885253788782</v>
      </c>
      <c r="K121" s="120">
        <v>5818</v>
      </c>
      <c r="L121" s="121">
        <f t="shared" si="11"/>
        <v>-1.2726964194807344E-2</v>
      </c>
      <c r="M121" s="120">
        <v>6378</v>
      </c>
      <c r="N121" s="121">
        <f t="shared" si="12"/>
        <v>9.6253007906497157E-2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472</v>
      </c>
      <c r="F122" s="121" t="str">
        <f t="shared" si="11"/>
        <v>-</v>
      </c>
      <c r="G122" s="120">
        <v>5565</v>
      </c>
      <c r="H122" s="121">
        <f t="shared" si="11"/>
        <v>10.790254237288135</v>
      </c>
      <c r="I122" s="120">
        <v>4974</v>
      </c>
      <c r="J122" s="121">
        <f t="shared" si="11"/>
        <v>-0.10619946091644206</v>
      </c>
      <c r="K122" s="120">
        <v>6138</v>
      </c>
      <c r="L122" s="121">
        <f t="shared" si="11"/>
        <v>0.23401688781664665</v>
      </c>
      <c r="M122" s="120">
        <v>6900</v>
      </c>
      <c r="N122" s="121">
        <f t="shared" si="12"/>
        <v>0.1241446725317692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114</v>
      </c>
      <c r="F123" s="121" t="str">
        <f t="shared" si="11"/>
        <v>-</v>
      </c>
      <c r="G123" s="120">
        <v>3337</v>
      </c>
      <c r="H123" s="121">
        <f t="shared" si="11"/>
        <v>28.271929824561404</v>
      </c>
      <c r="I123" s="120">
        <v>2577</v>
      </c>
      <c r="J123" s="121">
        <f t="shared" si="11"/>
        <v>-0.22774947557686542</v>
      </c>
      <c r="K123" s="120">
        <v>5266</v>
      </c>
      <c r="L123" s="121">
        <f t="shared" si="11"/>
        <v>1.0434613892122622</v>
      </c>
      <c r="M123" s="120">
        <v>6557</v>
      </c>
      <c r="N123" s="121">
        <f t="shared" si="12"/>
        <v>0.2451576148879604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286</v>
      </c>
      <c r="F124" s="121" t="str">
        <f t="shared" si="11"/>
        <v>-</v>
      </c>
      <c r="G124" s="120">
        <v>3282</v>
      </c>
      <c r="H124" s="121">
        <f t="shared" si="11"/>
        <v>10.475524475524475</v>
      </c>
      <c r="I124" s="120">
        <v>1493</v>
      </c>
      <c r="J124" s="121">
        <f t="shared" si="11"/>
        <v>-0.54509445460085315</v>
      </c>
      <c r="K124" s="120">
        <v>4643</v>
      </c>
      <c r="L124" s="121">
        <f t="shared" si="11"/>
        <v>2.1098459477561957</v>
      </c>
      <c r="M124" s="120">
        <v>5896</v>
      </c>
      <c r="N124" s="121">
        <f t="shared" si="12"/>
        <v>0.2698686194270945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0</v>
      </c>
      <c r="F125" s="121" t="str">
        <f t="shared" si="11"/>
        <v>-</v>
      </c>
      <c r="G125" s="120">
        <v>7439</v>
      </c>
      <c r="H125" s="121" t="str">
        <f t="shared" si="11"/>
        <v>-</v>
      </c>
      <c r="I125" s="120">
        <v>4901</v>
      </c>
      <c r="J125" s="121">
        <f t="shared" si="11"/>
        <v>-0.34117488909799709</v>
      </c>
      <c r="K125" s="120">
        <v>7702</v>
      </c>
      <c r="L125" s="121">
        <f t="shared" si="11"/>
        <v>0.5715160171393594</v>
      </c>
      <c r="M125" s="120">
        <v>6322</v>
      </c>
      <c r="N125" s="121">
        <f t="shared" si="12"/>
        <v>-0.17917424045702413</v>
      </c>
    </row>
    <row r="126" spans="1:15" x14ac:dyDescent="0.25">
      <c r="B126" s="119" t="s">
        <v>88</v>
      </c>
      <c r="C126" s="120">
        <v>3</v>
      </c>
      <c r="D126" s="121">
        <v>-0.99922580645161285</v>
      </c>
      <c r="E126" s="120">
        <v>88</v>
      </c>
      <c r="F126" s="121">
        <f t="shared" si="11"/>
        <v>28.333333333333332</v>
      </c>
      <c r="G126" s="120">
        <v>9029</v>
      </c>
      <c r="H126" s="121">
        <f t="shared" si="11"/>
        <v>101.60227272727273</v>
      </c>
      <c r="I126" s="120">
        <v>4369</v>
      </c>
      <c r="J126" s="121">
        <f t="shared" si="11"/>
        <v>-0.51611474138885804</v>
      </c>
      <c r="K126" s="120">
        <v>8442</v>
      </c>
      <c r="L126" s="121">
        <f t="shared" si="11"/>
        <v>0.93224994277866791</v>
      </c>
      <c r="M126" s="120">
        <v>6910</v>
      </c>
      <c r="N126" s="121">
        <f t="shared" si="12"/>
        <v>-0.18147358445865913</v>
      </c>
    </row>
    <row r="127" spans="1:15" x14ac:dyDescent="0.25">
      <c r="B127" s="119" t="s">
        <v>90</v>
      </c>
      <c r="C127" s="120">
        <v>220</v>
      </c>
      <c r="D127" s="121">
        <v>-0.89183874139626351</v>
      </c>
      <c r="E127" s="120">
        <v>1726</v>
      </c>
      <c r="F127" s="121">
        <f t="shared" si="11"/>
        <v>6.8454545454545457</v>
      </c>
      <c r="G127" s="120">
        <v>3976</v>
      </c>
      <c r="H127" s="121">
        <f t="shared" si="11"/>
        <v>1.3035921205098493</v>
      </c>
      <c r="I127" s="120">
        <v>2961</v>
      </c>
      <c r="J127" s="121">
        <f t="shared" si="11"/>
        <v>-0.25528169014084512</v>
      </c>
      <c r="K127" s="120">
        <v>4768</v>
      </c>
      <c r="L127" s="121">
        <f t="shared" si="11"/>
        <v>0.61026680175616344</v>
      </c>
      <c r="M127" s="120"/>
      <c r="N127" s="121"/>
    </row>
    <row r="128" spans="1:15" x14ac:dyDescent="0.25">
      <c r="A128" s="125"/>
      <c r="B128" s="119" t="s">
        <v>92</v>
      </c>
      <c r="C128" s="120">
        <v>536</v>
      </c>
      <c r="D128" s="121">
        <v>-0.86135540610450079</v>
      </c>
      <c r="E128" s="120">
        <v>4604</v>
      </c>
      <c r="F128" s="121">
        <f t="shared" si="11"/>
        <v>7.58955223880597</v>
      </c>
      <c r="G128" s="120">
        <v>5657</v>
      </c>
      <c r="H128" s="121">
        <f t="shared" si="11"/>
        <v>0.22871416159860991</v>
      </c>
      <c r="I128" s="120">
        <v>4444</v>
      </c>
      <c r="J128" s="121">
        <f t="shared" si="11"/>
        <v>-0.21442460668198693</v>
      </c>
      <c r="K128" s="120">
        <v>7529</v>
      </c>
      <c r="L128" s="121">
        <f t="shared" si="11"/>
        <v>0.69419441944194427</v>
      </c>
      <c r="M128" s="120"/>
      <c r="N128" s="121"/>
    </row>
    <row r="129" spans="2:15" x14ac:dyDescent="0.25">
      <c r="B129" s="119" t="s">
        <v>94</v>
      </c>
      <c r="C129" s="120">
        <v>619</v>
      </c>
      <c r="D129" s="121">
        <v>-0.77474526928675402</v>
      </c>
      <c r="E129" s="120">
        <v>3313</v>
      </c>
      <c r="F129" s="121">
        <f t="shared" si="11"/>
        <v>4.3521809369951532</v>
      </c>
      <c r="G129" s="120">
        <v>4387</v>
      </c>
      <c r="H129" s="121">
        <f t="shared" si="11"/>
        <v>0.32417748264412927</v>
      </c>
      <c r="I129" s="120">
        <v>4579</v>
      </c>
      <c r="J129" s="121">
        <f t="shared" si="11"/>
        <v>4.3765671301572828E-2</v>
      </c>
      <c r="K129" s="120">
        <v>5084</v>
      </c>
      <c r="L129" s="121">
        <f t="shared" si="11"/>
        <v>0.1102860886656476</v>
      </c>
      <c r="M129" s="120"/>
      <c r="N129" s="121"/>
    </row>
    <row r="130" spans="2:15" x14ac:dyDescent="0.25">
      <c r="B130" s="119" t="s">
        <v>96</v>
      </c>
      <c r="C130" s="120">
        <v>4868</v>
      </c>
      <c r="D130" s="121">
        <v>0.27234709879769992</v>
      </c>
      <c r="E130" s="120">
        <v>1656</v>
      </c>
      <c r="F130" s="121">
        <f t="shared" si="11"/>
        <v>-0.65981922760887435</v>
      </c>
      <c r="G130" s="120">
        <v>4592</v>
      </c>
      <c r="H130" s="121">
        <f t="shared" si="11"/>
        <v>1.7729468599033815</v>
      </c>
      <c r="I130" s="120">
        <v>4102</v>
      </c>
      <c r="J130" s="121">
        <f t="shared" si="11"/>
        <v>-0.10670731707317072</v>
      </c>
      <c r="K130" s="120">
        <v>4736</v>
      </c>
      <c r="L130" s="121">
        <f t="shared" si="11"/>
        <v>0.15455875182837642</v>
      </c>
      <c r="M130" s="120"/>
      <c r="N130" s="121"/>
    </row>
    <row r="131" spans="2:15" ht="15.75" x14ac:dyDescent="0.25">
      <c r="B131" s="122" t="s">
        <v>33</v>
      </c>
      <c r="C131" s="123">
        <v>13899</v>
      </c>
      <c r="D131" s="124">
        <v>-0.66121483937015557</v>
      </c>
      <c r="E131" s="123">
        <v>12264</v>
      </c>
      <c r="F131" s="124">
        <f t="shared" si="11"/>
        <v>-0.11763436218432977</v>
      </c>
      <c r="G131" s="123">
        <v>56081</v>
      </c>
      <c r="H131" s="124">
        <f t="shared" si="11"/>
        <v>3.5728147423352903</v>
      </c>
      <c r="I131" s="123">
        <v>50457</v>
      </c>
      <c r="J131" s="124">
        <f t="shared" si="11"/>
        <v>-0.10028351848219541</v>
      </c>
      <c r="K131" s="123">
        <v>73242</v>
      </c>
      <c r="L131" s="124">
        <f t="shared" si="11"/>
        <v>0.45157262619656335</v>
      </c>
      <c r="M131" s="123">
        <v>50691</v>
      </c>
      <c r="N131" s="124">
        <v>-8.488997555012201E-3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249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846</v>
      </c>
      <c r="D141" s="121">
        <v>-0.21375464684014867</v>
      </c>
      <c r="E141" s="120">
        <v>101</v>
      </c>
      <c r="F141" s="121">
        <f t="shared" ref="F141:L153" si="13">IFERROR(E141/C141-1,"-")</f>
        <v>-0.88061465721040189</v>
      </c>
      <c r="G141" s="120">
        <v>371</v>
      </c>
      <c r="H141" s="121">
        <f t="shared" si="13"/>
        <v>2.6732673267326734</v>
      </c>
      <c r="I141" s="120">
        <v>883</v>
      </c>
      <c r="J141" s="121">
        <f t="shared" si="13"/>
        <v>1.3800539083557952</v>
      </c>
      <c r="K141" s="120">
        <v>1186</v>
      </c>
      <c r="L141" s="121">
        <f t="shared" si="13"/>
        <v>0.3431483578708947</v>
      </c>
      <c r="M141" s="120">
        <v>1034</v>
      </c>
      <c r="N141" s="121">
        <f t="shared" ref="N141:N150" si="14">IFERROR(M141/K141-1,"-")</f>
        <v>-0.12816188870151768</v>
      </c>
    </row>
    <row r="142" spans="2:15" x14ac:dyDescent="0.25">
      <c r="B142" s="119" t="s">
        <v>76</v>
      </c>
      <c r="C142" s="120">
        <v>861</v>
      </c>
      <c r="D142" s="121">
        <v>-0.19457436856875587</v>
      </c>
      <c r="E142" s="120">
        <v>201</v>
      </c>
      <c r="F142" s="121">
        <f t="shared" si="13"/>
        <v>-0.76655052264808365</v>
      </c>
      <c r="G142" s="120">
        <v>1125</v>
      </c>
      <c r="H142" s="121">
        <f t="shared" si="13"/>
        <v>4.5970149253731343</v>
      </c>
      <c r="I142" s="120">
        <v>845</v>
      </c>
      <c r="J142" s="121">
        <f t="shared" si="13"/>
        <v>-0.24888888888888894</v>
      </c>
      <c r="K142" s="120">
        <v>1209</v>
      </c>
      <c r="L142" s="121">
        <f t="shared" si="13"/>
        <v>0.43076923076923079</v>
      </c>
      <c r="M142" s="120">
        <v>1027</v>
      </c>
      <c r="N142" s="121">
        <f t="shared" si="14"/>
        <v>-0.15053763440860213</v>
      </c>
    </row>
    <row r="143" spans="2:15" x14ac:dyDescent="0.25">
      <c r="B143" s="119" t="s">
        <v>78</v>
      </c>
      <c r="C143" s="120">
        <v>398</v>
      </c>
      <c r="D143" s="121">
        <v>-0.62381852551984873</v>
      </c>
      <c r="E143" s="120">
        <v>429</v>
      </c>
      <c r="F143" s="121">
        <f t="shared" si="13"/>
        <v>7.7889447236180853E-2</v>
      </c>
      <c r="G143" s="120">
        <v>1581</v>
      </c>
      <c r="H143" s="121">
        <f t="shared" si="13"/>
        <v>2.6853146853146854</v>
      </c>
      <c r="I143" s="120">
        <v>833</v>
      </c>
      <c r="J143" s="121">
        <f t="shared" si="13"/>
        <v>-0.4731182795698925</v>
      </c>
      <c r="K143" s="120">
        <v>1912</v>
      </c>
      <c r="L143" s="121">
        <f t="shared" si="13"/>
        <v>1.2953181272509005</v>
      </c>
      <c r="M143" s="120">
        <v>1263</v>
      </c>
      <c r="N143" s="121">
        <f t="shared" si="14"/>
        <v>-0.33943514644351469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180</v>
      </c>
      <c r="F144" s="121" t="str">
        <f t="shared" si="13"/>
        <v>-</v>
      </c>
      <c r="G144" s="120">
        <v>1225</v>
      </c>
      <c r="H144" s="121">
        <f t="shared" si="13"/>
        <v>5.8055555555555554</v>
      </c>
      <c r="I144" s="120">
        <v>928</v>
      </c>
      <c r="J144" s="121">
        <f t="shared" si="13"/>
        <v>-0.24244897959183676</v>
      </c>
      <c r="K144" s="120">
        <v>394</v>
      </c>
      <c r="L144" s="121">
        <f t="shared" si="13"/>
        <v>-0.57543103448275867</v>
      </c>
      <c r="M144" s="120">
        <v>1100</v>
      </c>
      <c r="N144" s="121">
        <f t="shared" si="14"/>
        <v>1.7918781725888326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260</v>
      </c>
      <c r="F145" s="121" t="str">
        <f t="shared" si="13"/>
        <v>-</v>
      </c>
      <c r="G145" s="120">
        <v>461</v>
      </c>
      <c r="H145" s="121">
        <f t="shared" si="13"/>
        <v>0.77307692307692299</v>
      </c>
      <c r="I145" s="120">
        <v>396</v>
      </c>
      <c r="J145" s="121">
        <f t="shared" si="13"/>
        <v>-0.14099783080260309</v>
      </c>
      <c r="K145" s="120">
        <v>364</v>
      </c>
      <c r="L145" s="121">
        <f t="shared" si="13"/>
        <v>-8.0808080808080773E-2</v>
      </c>
      <c r="M145" s="120">
        <v>554</v>
      </c>
      <c r="N145" s="121">
        <f t="shared" si="14"/>
        <v>0.5219780219780219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79</v>
      </c>
      <c r="F146" s="121" t="str">
        <f t="shared" si="13"/>
        <v>-</v>
      </c>
      <c r="G146" s="120">
        <v>638</v>
      </c>
      <c r="H146" s="121">
        <f t="shared" si="13"/>
        <v>7.075949367088608</v>
      </c>
      <c r="I146" s="120">
        <v>1689</v>
      </c>
      <c r="J146" s="121">
        <f t="shared" si="13"/>
        <v>1.6473354231974922</v>
      </c>
      <c r="K146" s="120">
        <v>448</v>
      </c>
      <c r="L146" s="121">
        <f t="shared" si="13"/>
        <v>-0.73475429248075785</v>
      </c>
      <c r="M146" s="120">
        <v>623</v>
      </c>
      <c r="N146" s="121">
        <f t="shared" si="14"/>
        <v>0.390625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26</v>
      </c>
      <c r="F147" s="121" t="str">
        <f t="shared" si="13"/>
        <v>-</v>
      </c>
      <c r="G147" s="120">
        <v>191</v>
      </c>
      <c r="H147" s="121">
        <f t="shared" si="13"/>
        <v>6.3461538461538458</v>
      </c>
      <c r="I147" s="120">
        <v>279</v>
      </c>
      <c r="J147" s="121">
        <f t="shared" si="13"/>
        <v>0.46073298429319376</v>
      </c>
      <c r="K147" s="120">
        <v>638</v>
      </c>
      <c r="L147" s="121">
        <f t="shared" si="13"/>
        <v>1.2867383512544803</v>
      </c>
      <c r="M147" s="120">
        <v>521</v>
      </c>
      <c r="N147" s="121">
        <f t="shared" si="14"/>
        <v>-0.18338557993730409</v>
      </c>
    </row>
    <row r="148" spans="1:15" x14ac:dyDescent="0.25">
      <c r="B148" s="119" t="s">
        <v>88</v>
      </c>
      <c r="C148" s="120">
        <v>243</v>
      </c>
      <c r="D148" s="121">
        <v>-0.61489698890649769</v>
      </c>
      <c r="E148" s="120">
        <v>73</v>
      </c>
      <c r="F148" s="121">
        <f t="shared" si="13"/>
        <v>-0.69958847736625507</v>
      </c>
      <c r="G148" s="120">
        <v>147</v>
      </c>
      <c r="H148" s="121">
        <f t="shared" si="13"/>
        <v>1.0136986301369864</v>
      </c>
      <c r="I148" s="120">
        <v>557</v>
      </c>
      <c r="J148" s="121">
        <f t="shared" si="13"/>
        <v>2.7891156462585034</v>
      </c>
      <c r="K148" s="120">
        <v>408</v>
      </c>
      <c r="L148" s="121">
        <f t="shared" si="13"/>
        <v>-0.26750448833034113</v>
      </c>
      <c r="M148" s="120">
        <v>521</v>
      </c>
      <c r="N148" s="121">
        <f t="shared" si="14"/>
        <v>0.27696078431372539</v>
      </c>
    </row>
    <row r="149" spans="1:15" x14ac:dyDescent="0.25">
      <c r="B149" s="119" t="s">
        <v>90</v>
      </c>
      <c r="C149" s="120">
        <v>57</v>
      </c>
      <c r="D149" s="121">
        <v>-0.94864864864864862</v>
      </c>
      <c r="E149" s="120">
        <v>481</v>
      </c>
      <c r="F149" s="121">
        <f t="shared" si="13"/>
        <v>7.4385964912280702</v>
      </c>
      <c r="G149" s="120">
        <v>270</v>
      </c>
      <c r="H149" s="121">
        <f t="shared" si="13"/>
        <v>-0.43866943866943864</v>
      </c>
      <c r="I149" s="120">
        <v>706</v>
      </c>
      <c r="J149" s="121">
        <f t="shared" si="13"/>
        <v>1.6148148148148147</v>
      </c>
      <c r="K149" s="120">
        <v>518</v>
      </c>
      <c r="L149" s="121">
        <f t="shared" si="13"/>
        <v>-0.26628895184135981</v>
      </c>
      <c r="M149" s="120"/>
      <c r="N149" s="121"/>
    </row>
    <row r="150" spans="1:15" x14ac:dyDescent="0.25">
      <c r="A150" s="125"/>
      <c r="B150" s="119" t="s">
        <v>92</v>
      </c>
      <c r="C150" s="120">
        <v>110</v>
      </c>
      <c r="D150" s="121">
        <v>-0.91797166293810584</v>
      </c>
      <c r="E150" s="120">
        <v>972</v>
      </c>
      <c r="F150" s="121">
        <f t="shared" si="13"/>
        <v>7.836363636363636</v>
      </c>
      <c r="G150" s="120">
        <v>387</v>
      </c>
      <c r="H150" s="121">
        <f t="shared" si="13"/>
        <v>-0.60185185185185186</v>
      </c>
      <c r="I150" s="120">
        <v>770</v>
      </c>
      <c r="J150" s="121">
        <f t="shared" si="13"/>
        <v>0.98966408268733841</v>
      </c>
      <c r="K150" s="120">
        <v>1083</v>
      </c>
      <c r="L150" s="121">
        <f t="shared" si="13"/>
        <v>0.40649350649350646</v>
      </c>
      <c r="M150" s="120"/>
      <c r="N150" s="121"/>
    </row>
    <row r="151" spans="1:15" x14ac:dyDescent="0.25">
      <c r="B151" s="119" t="s">
        <v>94</v>
      </c>
      <c r="C151" s="120">
        <v>367</v>
      </c>
      <c r="D151" s="121">
        <v>-0.68362068965517242</v>
      </c>
      <c r="E151" s="120">
        <v>421</v>
      </c>
      <c r="F151" s="121">
        <f t="shared" si="13"/>
        <v>0.14713896457765663</v>
      </c>
      <c r="G151" s="120">
        <v>842</v>
      </c>
      <c r="H151" s="121">
        <f t="shared" si="13"/>
        <v>1</v>
      </c>
      <c r="I151" s="120">
        <v>1910</v>
      </c>
      <c r="J151" s="121">
        <f t="shared" si="13"/>
        <v>1.2684085510688834</v>
      </c>
      <c r="K151" s="120">
        <v>1486</v>
      </c>
      <c r="L151" s="121">
        <f t="shared" si="13"/>
        <v>-0.22198952879581146</v>
      </c>
      <c r="M151" s="120"/>
      <c r="N151" s="121"/>
    </row>
    <row r="152" spans="1:15" x14ac:dyDescent="0.25">
      <c r="B152" s="119" t="s">
        <v>96</v>
      </c>
      <c r="C152" s="120">
        <v>411</v>
      </c>
      <c r="D152" s="121">
        <v>-0.46623376623376622</v>
      </c>
      <c r="E152" s="120">
        <v>363</v>
      </c>
      <c r="F152" s="121">
        <f t="shared" si="13"/>
        <v>-0.11678832116788318</v>
      </c>
      <c r="G152" s="120">
        <v>510</v>
      </c>
      <c r="H152" s="121">
        <f t="shared" si="13"/>
        <v>0.4049586776859504</v>
      </c>
      <c r="I152" s="120">
        <v>1159</v>
      </c>
      <c r="J152" s="121">
        <f t="shared" si="13"/>
        <v>1.2725490196078431</v>
      </c>
      <c r="K152" s="120">
        <v>1085</v>
      </c>
      <c r="L152" s="121">
        <f t="shared" si="13"/>
        <v>-6.3848144952545316E-2</v>
      </c>
      <c r="M152" s="120"/>
      <c r="N152" s="121"/>
    </row>
    <row r="153" spans="1:15" ht="15.75" x14ac:dyDescent="0.25">
      <c r="B153" s="122" t="s">
        <v>33</v>
      </c>
      <c r="C153" s="123">
        <v>3374</v>
      </c>
      <c r="D153" s="124">
        <v>-0.70747355644182419</v>
      </c>
      <c r="E153" s="123">
        <v>3586</v>
      </c>
      <c r="F153" s="124">
        <f t="shared" si="13"/>
        <v>6.2833432128037936E-2</v>
      </c>
      <c r="G153" s="123">
        <v>7748</v>
      </c>
      <c r="H153" s="124">
        <f t="shared" si="13"/>
        <v>1.1606246514221974</v>
      </c>
      <c r="I153" s="123">
        <v>10955</v>
      </c>
      <c r="J153" s="124">
        <f t="shared" si="13"/>
        <v>0.41391326794011363</v>
      </c>
      <c r="K153" s="123">
        <v>10731</v>
      </c>
      <c r="L153" s="124">
        <f t="shared" si="13"/>
        <v>-2.0447284345047945E-2</v>
      </c>
      <c r="M153" s="123">
        <v>6671</v>
      </c>
      <c r="N153" s="124">
        <v>1.7075773745997891E-2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250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1284</v>
      </c>
      <c r="D163" s="121">
        <v>0.66970091027308198</v>
      </c>
      <c r="E163" s="120">
        <v>48</v>
      </c>
      <c r="F163" s="121">
        <f t="shared" ref="F163:L175" si="15">IFERROR(E163/C163-1,"-")</f>
        <v>-0.96261682242990654</v>
      </c>
      <c r="G163" s="120">
        <v>1189</v>
      </c>
      <c r="H163" s="121">
        <f t="shared" si="15"/>
        <v>23.770833333333332</v>
      </c>
      <c r="I163" s="120">
        <v>2179</v>
      </c>
      <c r="J163" s="121">
        <f t="shared" si="15"/>
        <v>0.83263246425567705</v>
      </c>
      <c r="K163" s="120">
        <v>417</v>
      </c>
      <c r="L163" s="121">
        <f t="shared" si="15"/>
        <v>-0.80862781092244151</v>
      </c>
      <c r="M163" s="120">
        <v>658</v>
      </c>
      <c r="N163" s="121">
        <f t="shared" ref="N163:N172" si="16">IFERROR(M163/K163-1,"-")</f>
        <v>0.57793764988009588</v>
      </c>
    </row>
    <row r="164" spans="2:14" x14ac:dyDescent="0.25">
      <c r="B164" s="119" t="s">
        <v>76</v>
      </c>
      <c r="C164" s="120">
        <v>1017</v>
      </c>
      <c r="D164" s="121">
        <v>6.9400630914826511E-2</v>
      </c>
      <c r="E164" s="120">
        <v>160</v>
      </c>
      <c r="F164" s="121">
        <f t="shared" si="15"/>
        <v>-0.8426745329400197</v>
      </c>
      <c r="G164" s="120">
        <v>705</v>
      </c>
      <c r="H164" s="121">
        <f t="shared" si="15"/>
        <v>3.40625</v>
      </c>
      <c r="I164" s="120">
        <v>2422</v>
      </c>
      <c r="J164" s="121">
        <f t="shared" si="15"/>
        <v>2.4354609929078013</v>
      </c>
      <c r="K164" s="120">
        <v>2680</v>
      </c>
      <c r="L164" s="121">
        <f t="shared" si="15"/>
        <v>0.10652353426919903</v>
      </c>
      <c r="M164" s="120">
        <v>917</v>
      </c>
      <c r="N164" s="121">
        <f t="shared" si="16"/>
        <v>-0.65783582089552239</v>
      </c>
    </row>
    <row r="165" spans="2:14" x14ac:dyDescent="0.25">
      <c r="B165" s="119" t="s">
        <v>78</v>
      </c>
      <c r="C165" s="120">
        <v>164</v>
      </c>
      <c r="D165" s="121">
        <v>-0.77316735822959892</v>
      </c>
      <c r="E165" s="120">
        <v>241</v>
      </c>
      <c r="F165" s="121">
        <f t="shared" si="15"/>
        <v>0.46951219512195119</v>
      </c>
      <c r="G165" s="120">
        <v>804</v>
      </c>
      <c r="H165" s="121">
        <f t="shared" si="15"/>
        <v>2.3360995850622408</v>
      </c>
      <c r="I165" s="120">
        <v>2052</v>
      </c>
      <c r="J165" s="121">
        <f t="shared" si="15"/>
        <v>1.5522388059701493</v>
      </c>
      <c r="K165" s="120">
        <v>1915</v>
      </c>
      <c r="L165" s="121">
        <f t="shared" si="15"/>
        <v>-6.6764132553606248E-2</v>
      </c>
      <c r="M165" s="120">
        <v>760</v>
      </c>
      <c r="N165" s="121">
        <f t="shared" si="16"/>
        <v>-0.60313315926892952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213</v>
      </c>
      <c r="F166" s="121" t="str">
        <f t="shared" si="15"/>
        <v>-</v>
      </c>
      <c r="G166" s="120">
        <v>1024</v>
      </c>
      <c r="H166" s="121">
        <f t="shared" si="15"/>
        <v>3.807511737089202</v>
      </c>
      <c r="I166" s="120">
        <v>1035</v>
      </c>
      <c r="J166" s="121">
        <f t="shared" si="15"/>
        <v>1.07421875E-2</v>
      </c>
      <c r="K166" s="120">
        <v>3026</v>
      </c>
      <c r="L166" s="121">
        <f t="shared" si="15"/>
        <v>1.9236714975845413</v>
      </c>
      <c r="M166" s="120">
        <v>925</v>
      </c>
      <c r="N166" s="121">
        <f t="shared" si="16"/>
        <v>-0.69431592861863844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334</v>
      </c>
      <c r="F167" s="121" t="str">
        <f t="shared" si="15"/>
        <v>-</v>
      </c>
      <c r="G167" s="120">
        <v>2460</v>
      </c>
      <c r="H167" s="121">
        <f t="shared" si="15"/>
        <v>6.365269461077844</v>
      </c>
      <c r="I167" s="120">
        <v>659</v>
      </c>
      <c r="J167" s="121">
        <f t="shared" si="15"/>
        <v>-0.73211382113821144</v>
      </c>
      <c r="K167" s="120">
        <v>1661</v>
      </c>
      <c r="L167" s="121">
        <f t="shared" si="15"/>
        <v>1.520485584218513</v>
      </c>
      <c r="M167" s="120">
        <v>983</v>
      </c>
      <c r="N167" s="121">
        <f t="shared" si="16"/>
        <v>-0.40818783865141484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197</v>
      </c>
      <c r="F168" s="121" t="str">
        <f t="shared" si="15"/>
        <v>-</v>
      </c>
      <c r="G168" s="120">
        <v>711</v>
      </c>
      <c r="H168" s="121">
        <f t="shared" si="15"/>
        <v>2.6091370558375635</v>
      </c>
      <c r="I168" s="120">
        <v>440</v>
      </c>
      <c r="J168" s="121">
        <f t="shared" si="15"/>
        <v>-0.38115330520393809</v>
      </c>
      <c r="K168" s="120">
        <v>401</v>
      </c>
      <c r="L168" s="121">
        <f t="shared" si="15"/>
        <v>-8.8636363636363624E-2</v>
      </c>
      <c r="M168" s="120">
        <v>786</v>
      </c>
      <c r="N168" s="121">
        <f t="shared" si="16"/>
        <v>0.96009975062344144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183</v>
      </c>
      <c r="F169" s="121" t="str">
        <f t="shared" si="15"/>
        <v>-</v>
      </c>
      <c r="G169" s="120">
        <v>1449</v>
      </c>
      <c r="H169" s="121">
        <f t="shared" si="15"/>
        <v>6.918032786885246</v>
      </c>
      <c r="I169" s="120">
        <v>1571</v>
      </c>
      <c r="J169" s="121">
        <f t="shared" si="15"/>
        <v>8.4195997239475462E-2</v>
      </c>
      <c r="K169" s="120">
        <v>899</v>
      </c>
      <c r="L169" s="121">
        <f t="shared" si="15"/>
        <v>-0.42775302355187783</v>
      </c>
      <c r="M169" s="120">
        <v>794</v>
      </c>
      <c r="N169" s="121">
        <f t="shared" si="16"/>
        <v>-0.11679644048943272</v>
      </c>
    </row>
    <row r="170" spans="2:14" x14ac:dyDescent="0.25">
      <c r="B170" s="119" t="s">
        <v>88</v>
      </c>
      <c r="C170" s="120">
        <v>30</v>
      </c>
      <c r="D170" s="121">
        <v>-0.97041420118343191</v>
      </c>
      <c r="E170" s="120">
        <v>957</v>
      </c>
      <c r="F170" s="121">
        <f t="shared" si="15"/>
        <v>30.9</v>
      </c>
      <c r="G170" s="120">
        <v>1529</v>
      </c>
      <c r="H170" s="121">
        <f t="shared" si="15"/>
        <v>0.59770114942528729</v>
      </c>
      <c r="I170" s="120">
        <v>199</v>
      </c>
      <c r="J170" s="121">
        <f t="shared" si="15"/>
        <v>-0.86984957488554615</v>
      </c>
      <c r="K170" s="120">
        <v>1893</v>
      </c>
      <c r="L170" s="121">
        <f t="shared" si="15"/>
        <v>8.5125628140703515</v>
      </c>
      <c r="M170" s="120">
        <v>1168</v>
      </c>
      <c r="N170" s="121">
        <f t="shared" si="16"/>
        <v>-0.38298996302165877</v>
      </c>
    </row>
    <row r="171" spans="2:14" x14ac:dyDescent="0.25">
      <c r="B171" s="119" t="s">
        <v>90</v>
      </c>
      <c r="C171" s="120">
        <v>133</v>
      </c>
      <c r="D171" s="121">
        <v>-0.80412371134020622</v>
      </c>
      <c r="E171" s="120">
        <v>376</v>
      </c>
      <c r="F171" s="121">
        <f t="shared" si="15"/>
        <v>1.8270676691729322</v>
      </c>
      <c r="G171" s="120">
        <v>1446</v>
      </c>
      <c r="H171" s="121">
        <f t="shared" si="15"/>
        <v>2.8457446808510638</v>
      </c>
      <c r="I171" s="120">
        <v>303</v>
      </c>
      <c r="J171" s="121">
        <f t="shared" si="15"/>
        <v>-0.79045643153526968</v>
      </c>
      <c r="K171" s="120">
        <v>991</v>
      </c>
      <c r="L171" s="121">
        <f t="shared" si="15"/>
        <v>2.2706270627062706</v>
      </c>
      <c r="M171" s="120"/>
      <c r="N171" s="121"/>
    </row>
    <row r="172" spans="2:14" x14ac:dyDescent="0.25">
      <c r="B172" s="119" t="s">
        <v>92</v>
      </c>
      <c r="C172" s="120">
        <v>209</v>
      </c>
      <c r="D172" s="121">
        <v>-0.8527131782945736</v>
      </c>
      <c r="E172" s="120">
        <v>891</v>
      </c>
      <c r="F172" s="121">
        <f t="shared" si="15"/>
        <v>3.2631578947368425</v>
      </c>
      <c r="G172" s="120">
        <v>3323</v>
      </c>
      <c r="H172" s="121">
        <f t="shared" si="15"/>
        <v>2.7295173961840629</v>
      </c>
      <c r="I172" s="120">
        <v>4164</v>
      </c>
      <c r="J172" s="121">
        <f t="shared" si="15"/>
        <v>0.2530845621426423</v>
      </c>
      <c r="K172" s="120">
        <v>3943</v>
      </c>
      <c r="L172" s="121">
        <f t="shared" si="15"/>
        <v>-5.3073967339096972E-2</v>
      </c>
      <c r="M172" s="120"/>
      <c r="N172" s="121"/>
    </row>
    <row r="173" spans="2:14" x14ac:dyDescent="0.25">
      <c r="B173" s="119" t="s">
        <v>94</v>
      </c>
      <c r="C173" s="120">
        <v>55</v>
      </c>
      <c r="D173" s="121">
        <v>-0.93707093821510301</v>
      </c>
      <c r="E173" s="120">
        <v>1616</v>
      </c>
      <c r="F173" s="121">
        <f t="shared" si="15"/>
        <v>28.381818181818183</v>
      </c>
      <c r="G173" s="120">
        <v>1435</v>
      </c>
      <c r="H173" s="121">
        <f t="shared" si="15"/>
        <v>-0.11200495049504955</v>
      </c>
      <c r="I173" s="120">
        <v>292</v>
      </c>
      <c r="J173" s="121">
        <f t="shared" si="15"/>
        <v>-0.79651567944250867</v>
      </c>
      <c r="K173" s="120">
        <v>597</v>
      </c>
      <c r="L173" s="121">
        <f t="shared" si="15"/>
        <v>1.0445205479452055</v>
      </c>
      <c r="M173" s="120"/>
      <c r="N173" s="121"/>
    </row>
    <row r="174" spans="2:14" x14ac:dyDescent="0.25">
      <c r="B174" s="119" t="s">
        <v>96</v>
      </c>
      <c r="C174" s="120">
        <v>523</v>
      </c>
      <c r="D174" s="121">
        <v>-0.29514824797843664</v>
      </c>
      <c r="E174" s="120">
        <v>1078</v>
      </c>
      <c r="F174" s="121">
        <f t="shared" si="15"/>
        <v>1.0611854684512427</v>
      </c>
      <c r="G174" s="120">
        <v>1972</v>
      </c>
      <c r="H174" s="121">
        <f t="shared" si="15"/>
        <v>0.8293135435992578</v>
      </c>
      <c r="I174" s="120">
        <v>521</v>
      </c>
      <c r="J174" s="121">
        <f t="shared" si="15"/>
        <v>-0.73580121703853951</v>
      </c>
      <c r="K174" s="120">
        <v>700</v>
      </c>
      <c r="L174" s="121">
        <f t="shared" si="15"/>
        <v>0.34357005758157388</v>
      </c>
      <c r="M174" s="120"/>
      <c r="N174" s="121"/>
    </row>
    <row r="175" spans="2:14" ht="15.75" x14ac:dyDescent="0.25">
      <c r="B175" s="122" t="s">
        <v>33</v>
      </c>
      <c r="C175" s="123">
        <v>3449</v>
      </c>
      <c r="D175" s="124">
        <v>-0.68299632352941175</v>
      </c>
      <c r="E175" s="123">
        <v>6294</v>
      </c>
      <c r="F175" s="124">
        <f t="shared" si="15"/>
        <v>0.82487677587706587</v>
      </c>
      <c r="G175" s="123">
        <v>18047</v>
      </c>
      <c r="H175" s="124">
        <f t="shared" si="15"/>
        <v>1.867333968859231</v>
      </c>
      <c r="I175" s="123">
        <v>15837</v>
      </c>
      <c r="J175" s="124">
        <f t="shared" si="15"/>
        <v>-0.12245802626475311</v>
      </c>
      <c r="K175" s="123">
        <v>19123</v>
      </c>
      <c r="L175" s="124">
        <f t="shared" si="15"/>
        <v>0.20748879206920501</v>
      </c>
      <c r="M175" s="123">
        <v>6991</v>
      </c>
      <c r="N175" s="124">
        <v>-0.45772572137759848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251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146</v>
      </c>
      <c r="D185" s="121">
        <v>-0.45925925925925926</v>
      </c>
      <c r="E185" s="120">
        <v>151</v>
      </c>
      <c r="F185" s="121">
        <f t="shared" ref="F185:L197" si="17">IFERROR(E185/C185-1,"-")</f>
        <v>3.4246575342465668E-2</v>
      </c>
      <c r="G185" s="120">
        <v>210</v>
      </c>
      <c r="H185" s="121">
        <f t="shared" si="17"/>
        <v>0.39072847682119205</v>
      </c>
      <c r="I185" s="120">
        <v>293</v>
      </c>
      <c r="J185" s="121">
        <f t="shared" si="17"/>
        <v>0.39523809523809517</v>
      </c>
      <c r="K185" s="120">
        <v>171</v>
      </c>
      <c r="L185" s="121">
        <f t="shared" si="17"/>
        <v>-0.41638225255972694</v>
      </c>
      <c r="M185" s="120">
        <v>266</v>
      </c>
      <c r="N185" s="121">
        <f t="shared" ref="N185:N194" si="18">IFERROR(M185/K185-1,"-")</f>
        <v>0.55555555555555558</v>
      </c>
    </row>
    <row r="186" spans="1:15" x14ac:dyDescent="0.25">
      <c r="B186" s="119" t="s">
        <v>76</v>
      </c>
      <c r="C186" s="120">
        <v>233</v>
      </c>
      <c r="D186" s="121">
        <v>7.870370370370372E-2</v>
      </c>
      <c r="E186" s="120">
        <v>0</v>
      </c>
      <c r="F186" s="121">
        <f t="shared" si="17"/>
        <v>-1</v>
      </c>
      <c r="G186" s="120">
        <v>211</v>
      </c>
      <c r="H186" s="121" t="str">
        <f t="shared" si="17"/>
        <v>-</v>
      </c>
      <c r="I186" s="120">
        <v>340</v>
      </c>
      <c r="J186" s="121">
        <f t="shared" si="17"/>
        <v>0.61137440758293837</v>
      </c>
      <c r="K186" s="120">
        <v>582</v>
      </c>
      <c r="L186" s="121">
        <f t="shared" si="17"/>
        <v>0.71176470588235285</v>
      </c>
      <c r="M186" s="120">
        <v>322</v>
      </c>
      <c r="N186" s="121">
        <f t="shared" si="18"/>
        <v>-0.4467353951890034</v>
      </c>
    </row>
    <row r="187" spans="1:15" x14ac:dyDescent="0.25">
      <c r="B187" s="119" t="s">
        <v>78</v>
      </c>
      <c r="C187" s="120">
        <v>93</v>
      </c>
      <c r="D187" s="121">
        <v>-0.37583892617449666</v>
      </c>
      <c r="E187" s="120">
        <v>1</v>
      </c>
      <c r="F187" s="121">
        <f t="shared" si="17"/>
        <v>-0.989247311827957</v>
      </c>
      <c r="G187" s="120">
        <v>444</v>
      </c>
      <c r="H187" s="121">
        <f t="shared" si="17"/>
        <v>443</v>
      </c>
      <c r="I187" s="120">
        <v>215</v>
      </c>
      <c r="J187" s="121">
        <f t="shared" si="17"/>
        <v>-0.51576576576576572</v>
      </c>
      <c r="K187" s="120">
        <v>450</v>
      </c>
      <c r="L187" s="121">
        <f t="shared" si="17"/>
        <v>1.0930232558139537</v>
      </c>
      <c r="M187" s="120">
        <v>265</v>
      </c>
      <c r="N187" s="121">
        <f t="shared" si="18"/>
        <v>-0.41111111111111109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41</v>
      </c>
      <c r="F188" s="121" t="str">
        <f t="shared" si="17"/>
        <v>-</v>
      </c>
      <c r="G188" s="120">
        <v>426</v>
      </c>
      <c r="H188" s="121">
        <f t="shared" si="17"/>
        <v>9.3902439024390247</v>
      </c>
      <c r="I188" s="120">
        <v>268</v>
      </c>
      <c r="J188" s="121">
        <f t="shared" si="17"/>
        <v>-0.37089201877934275</v>
      </c>
      <c r="K188" s="120">
        <v>177</v>
      </c>
      <c r="L188" s="121">
        <f t="shared" si="17"/>
        <v>-0.33955223880597019</v>
      </c>
      <c r="M188" s="120">
        <v>298</v>
      </c>
      <c r="N188" s="121">
        <f t="shared" si="18"/>
        <v>0.68361581920903958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172</v>
      </c>
      <c r="F189" s="121" t="str">
        <f t="shared" si="17"/>
        <v>-</v>
      </c>
      <c r="G189" s="120">
        <v>20</v>
      </c>
      <c r="H189" s="121">
        <f t="shared" si="17"/>
        <v>-0.88372093023255816</v>
      </c>
      <c r="I189" s="120">
        <v>262</v>
      </c>
      <c r="J189" s="121">
        <f t="shared" si="17"/>
        <v>12.1</v>
      </c>
      <c r="K189" s="120">
        <v>476</v>
      </c>
      <c r="L189" s="121">
        <f t="shared" si="17"/>
        <v>0.81679389312977091</v>
      </c>
      <c r="M189" s="120">
        <v>207</v>
      </c>
      <c r="N189" s="121">
        <f t="shared" si="18"/>
        <v>-0.56512605042016806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61</v>
      </c>
      <c r="F190" s="121" t="str">
        <f t="shared" si="17"/>
        <v>-</v>
      </c>
      <c r="G190" s="120">
        <v>166</v>
      </c>
      <c r="H190" s="121">
        <f t="shared" si="17"/>
        <v>1.721311475409836</v>
      </c>
      <c r="I190" s="120">
        <v>98</v>
      </c>
      <c r="J190" s="121">
        <f t="shared" si="17"/>
        <v>-0.40963855421686746</v>
      </c>
      <c r="K190" s="120">
        <v>130</v>
      </c>
      <c r="L190" s="121">
        <f t="shared" si="17"/>
        <v>0.32653061224489788</v>
      </c>
      <c r="M190" s="120">
        <v>192</v>
      </c>
      <c r="N190" s="121">
        <f t="shared" si="18"/>
        <v>0.47692307692307701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32</v>
      </c>
      <c r="F191" s="121" t="str">
        <f t="shared" si="17"/>
        <v>-</v>
      </c>
      <c r="G191" s="120">
        <v>436</v>
      </c>
      <c r="H191" s="121">
        <f t="shared" si="17"/>
        <v>12.625</v>
      </c>
      <c r="I191" s="120">
        <v>599</v>
      </c>
      <c r="J191" s="121">
        <f t="shared" si="17"/>
        <v>0.37385321100917435</v>
      </c>
      <c r="K191" s="120">
        <v>475</v>
      </c>
      <c r="L191" s="121">
        <f t="shared" si="17"/>
        <v>-0.20701168614357257</v>
      </c>
      <c r="M191" s="120">
        <v>199</v>
      </c>
      <c r="N191" s="121">
        <f t="shared" si="18"/>
        <v>-0.58105263157894738</v>
      </c>
    </row>
    <row r="192" spans="1:15" x14ac:dyDescent="0.25">
      <c r="B192" s="119" t="s">
        <v>88</v>
      </c>
      <c r="C192" s="120">
        <v>150</v>
      </c>
      <c r="D192" s="121">
        <v>-0.1124260355029586</v>
      </c>
      <c r="E192" s="120">
        <v>230</v>
      </c>
      <c r="F192" s="121">
        <f t="shared" si="17"/>
        <v>0.53333333333333344</v>
      </c>
      <c r="G192" s="120">
        <v>130</v>
      </c>
      <c r="H192" s="121">
        <f t="shared" si="17"/>
        <v>-0.43478260869565222</v>
      </c>
      <c r="I192" s="120">
        <v>80</v>
      </c>
      <c r="J192" s="121">
        <f t="shared" si="17"/>
        <v>-0.38461538461538458</v>
      </c>
      <c r="K192" s="120">
        <v>413</v>
      </c>
      <c r="L192" s="121">
        <f t="shared" si="17"/>
        <v>4.1624999999999996</v>
      </c>
      <c r="M192" s="120">
        <v>156</v>
      </c>
      <c r="N192" s="121">
        <f t="shared" si="18"/>
        <v>-0.62227602905569013</v>
      </c>
    </row>
    <row r="193" spans="2:15" x14ac:dyDescent="0.25">
      <c r="B193" s="119" t="s">
        <v>90</v>
      </c>
      <c r="C193" s="120">
        <v>139</v>
      </c>
      <c r="D193" s="121">
        <v>0.25225225225225234</v>
      </c>
      <c r="E193" s="120">
        <v>103</v>
      </c>
      <c r="F193" s="121">
        <f t="shared" si="17"/>
        <v>-0.25899280575539574</v>
      </c>
      <c r="G193" s="120">
        <v>393</v>
      </c>
      <c r="H193" s="121">
        <f t="shared" si="17"/>
        <v>2.8155339805825244</v>
      </c>
      <c r="I193" s="120">
        <v>48</v>
      </c>
      <c r="J193" s="121">
        <f t="shared" si="17"/>
        <v>-0.87786259541984735</v>
      </c>
      <c r="K193" s="120">
        <v>267</v>
      </c>
      <c r="L193" s="121">
        <f t="shared" si="17"/>
        <v>4.5625</v>
      </c>
      <c r="M193" s="120"/>
      <c r="N193" s="121"/>
    </row>
    <row r="194" spans="2:15" x14ac:dyDescent="0.25">
      <c r="B194" s="119" t="s">
        <v>92</v>
      </c>
      <c r="C194" s="120">
        <v>110</v>
      </c>
      <c r="D194" s="121">
        <v>-0.5703125</v>
      </c>
      <c r="E194" s="120">
        <v>254</v>
      </c>
      <c r="F194" s="121">
        <f t="shared" si="17"/>
        <v>1.3090909090909091</v>
      </c>
      <c r="G194" s="120">
        <v>197</v>
      </c>
      <c r="H194" s="121">
        <f t="shared" si="17"/>
        <v>-0.22440944881889768</v>
      </c>
      <c r="I194" s="120">
        <v>281</v>
      </c>
      <c r="J194" s="121">
        <f t="shared" si="17"/>
        <v>0.42639593908629436</v>
      </c>
      <c r="K194" s="120">
        <v>513</v>
      </c>
      <c r="L194" s="121">
        <f t="shared" si="17"/>
        <v>0.82562277580071175</v>
      </c>
      <c r="M194" s="120"/>
      <c r="N194" s="121"/>
    </row>
    <row r="195" spans="2:15" x14ac:dyDescent="0.25">
      <c r="B195" s="119" t="s">
        <v>94</v>
      </c>
      <c r="C195" s="120">
        <v>86</v>
      </c>
      <c r="D195" s="121">
        <v>-0.61777777777777776</v>
      </c>
      <c r="E195" s="120">
        <v>315</v>
      </c>
      <c r="F195" s="121">
        <f t="shared" si="17"/>
        <v>2.6627906976744184</v>
      </c>
      <c r="G195" s="120">
        <v>391</v>
      </c>
      <c r="H195" s="121">
        <f t="shared" si="17"/>
        <v>0.2412698412698413</v>
      </c>
      <c r="I195" s="120">
        <v>116</v>
      </c>
      <c r="J195" s="121">
        <f t="shared" si="17"/>
        <v>-0.70332480818414322</v>
      </c>
      <c r="K195" s="120">
        <v>270</v>
      </c>
      <c r="L195" s="121">
        <f t="shared" si="17"/>
        <v>1.3275862068965516</v>
      </c>
      <c r="M195" s="120"/>
      <c r="N195" s="121"/>
    </row>
    <row r="196" spans="2:15" x14ac:dyDescent="0.25">
      <c r="B196" s="119" t="s">
        <v>96</v>
      </c>
      <c r="C196" s="120">
        <v>267</v>
      </c>
      <c r="D196" s="121">
        <v>-0.30649350649350648</v>
      </c>
      <c r="E196" s="120">
        <v>275</v>
      </c>
      <c r="F196" s="121">
        <f t="shared" si="17"/>
        <v>2.9962546816479474E-2</v>
      </c>
      <c r="G196" s="120">
        <v>224</v>
      </c>
      <c r="H196" s="121">
        <f t="shared" si="17"/>
        <v>-0.18545454545454543</v>
      </c>
      <c r="I196" s="120">
        <v>99</v>
      </c>
      <c r="J196" s="121">
        <f t="shared" si="17"/>
        <v>-0.5580357142857143</v>
      </c>
      <c r="K196" s="120">
        <v>295</v>
      </c>
      <c r="L196" s="121">
        <f t="shared" si="17"/>
        <v>1.9797979797979797</v>
      </c>
      <c r="M196" s="120"/>
      <c r="N196" s="121"/>
    </row>
    <row r="197" spans="2:15" ht="15.75" x14ac:dyDescent="0.25">
      <c r="B197" s="122" t="s">
        <v>33</v>
      </c>
      <c r="C197" s="123">
        <v>1278</v>
      </c>
      <c r="D197" s="124">
        <v>-0.48238153098420411</v>
      </c>
      <c r="E197" s="123">
        <v>1635</v>
      </c>
      <c r="F197" s="124">
        <f t="shared" si="17"/>
        <v>0.27934272300469476</v>
      </c>
      <c r="G197" s="123">
        <v>3248</v>
      </c>
      <c r="H197" s="124">
        <f t="shared" si="17"/>
        <v>0.98654434250764522</v>
      </c>
      <c r="I197" s="123">
        <v>2699</v>
      </c>
      <c r="J197" s="124">
        <f t="shared" si="17"/>
        <v>-0.16902709359605916</v>
      </c>
      <c r="K197" s="123">
        <v>4219</v>
      </c>
      <c r="L197" s="124">
        <f t="shared" si="17"/>
        <v>0.56317154501667277</v>
      </c>
      <c r="M197" s="123">
        <v>1905</v>
      </c>
      <c r="N197" s="124">
        <v>-0.33716075156576197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252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55</v>
      </c>
      <c r="D207" s="121">
        <v>-0.73300970873786409</v>
      </c>
      <c r="E207" s="120">
        <v>0</v>
      </c>
      <c r="F207" s="121">
        <f t="shared" ref="F207:L219" si="19">IFERROR(E207/C207-1,"-")</f>
        <v>-1</v>
      </c>
      <c r="G207" s="120">
        <v>837</v>
      </c>
      <c r="H207" s="121" t="str">
        <f t="shared" si="19"/>
        <v>-</v>
      </c>
      <c r="I207" s="120">
        <v>386</v>
      </c>
      <c r="J207" s="121">
        <f t="shared" si="19"/>
        <v>-0.53882915173237755</v>
      </c>
      <c r="K207" s="120">
        <v>605</v>
      </c>
      <c r="L207" s="121">
        <f t="shared" si="19"/>
        <v>0.56735751295336789</v>
      </c>
      <c r="M207" s="120">
        <v>580</v>
      </c>
      <c r="N207" s="121">
        <f t="shared" ref="N207:N216" si="20">IFERROR(M207/K207-1,"-")</f>
        <v>-4.132231404958675E-2</v>
      </c>
    </row>
    <row r="208" spans="2:15" x14ac:dyDescent="0.25">
      <c r="B208" s="119" t="s">
        <v>76</v>
      </c>
      <c r="C208" s="120">
        <v>122</v>
      </c>
      <c r="D208" s="121">
        <v>-0.41346153846153844</v>
      </c>
      <c r="E208" s="120">
        <v>2</v>
      </c>
      <c r="F208" s="121">
        <f t="shared" si="19"/>
        <v>-0.98360655737704916</v>
      </c>
      <c r="G208" s="120">
        <v>210</v>
      </c>
      <c r="H208" s="121">
        <f t="shared" si="19"/>
        <v>104</v>
      </c>
      <c r="I208" s="120">
        <v>356</v>
      </c>
      <c r="J208" s="121">
        <f t="shared" si="19"/>
        <v>0.69523809523809521</v>
      </c>
      <c r="K208" s="120">
        <v>906</v>
      </c>
      <c r="L208" s="121">
        <f t="shared" si="19"/>
        <v>1.5449438202247192</v>
      </c>
      <c r="M208" s="120">
        <v>524</v>
      </c>
      <c r="N208" s="121">
        <f t="shared" si="20"/>
        <v>-0.42163355408388525</v>
      </c>
    </row>
    <row r="209" spans="2:15" x14ac:dyDescent="0.25">
      <c r="B209" s="119" t="s">
        <v>78</v>
      </c>
      <c r="C209" s="120">
        <v>33</v>
      </c>
      <c r="D209" s="121">
        <v>-0.83980582524271841</v>
      </c>
      <c r="E209" s="120">
        <v>24</v>
      </c>
      <c r="F209" s="121">
        <f t="shared" si="19"/>
        <v>-0.27272727272727271</v>
      </c>
      <c r="G209" s="120">
        <v>62</v>
      </c>
      <c r="H209" s="121">
        <f t="shared" si="19"/>
        <v>1.5833333333333335</v>
      </c>
      <c r="I209" s="120">
        <v>367</v>
      </c>
      <c r="J209" s="121">
        <f t="shared" si="19"/>
        <v>4.919354838709677</v>
      </c>
      <c r="K209" s="120">
        <v>552</v>
      </c>
      <c r="L209" s="121">
        <f t="shared" si="19"/>
        <v>0.50408719346049047</v>
      </c>
      <c r="M209" s="120">
        <v>537</v>
      </c>
      <c r="N209" s="121">
        <f t="shared" si="20"/>
        <v>-2.7173913043478271E-2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18</v>
      </c>
      <c r="F210" s="121" t="str">
        <f t="shared" si="19"/>
        <v>-</v>
      </c>
      <c r="G210" s="120">
        <v>77</v>
      </c>
      <c r="H210" s="121">
        <f t="shared" si="19"/>
        <v>3.2777777777777777</v>
      </c>
      <c r="I210" s="120">
        <v>427</v>
      </c>
      <c r="J210" s="121">
        <f t="shared" si="19"/>
        <v>4.5454545454545459</v>
      </c>
      <c r="K210" s="120">
        <v>459</v>
      </c>
      <c r="L210" s="121">
        <f t="shared" si="19"/>
        <v>7.4941451990632402E-2</v>
      </c>
      <c r="M210" s="120">
        <v>432</v>
      </c>
      <c r="N210" s="121">
        <f t="shared" si="20"/>
        <v>-5.8823529411764719E-2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138</v>
      </c>
      <c r="F211" s="121" t="str">
        <f t="shared" si="19"/>
        <v>-</v>
      </c>
      <c r="G211" s="120">
        <v>150</v>
      </c>
      <c r="H211" s="121">
        <f t="shared" si="19"/>
        <v>8.6956521739130377E-2</v>
      </c>
      <c r="I211" s="120">
        <v>215</v>
      </c>
      <c r="J211" s="121">
        <f t="shared" si="19"/>
        <v>0.43333333333333335</v>
      </c>
      <c r="K211" s="120">
        <v>656</v>
      </c>
      <c r="L211" s="121">
        <f t="shared" si="19"/>
        <v>2.0511627906976746</v>
      </c>
      <c r="M211" s="120">
        <v>274</v>
      </c>
      <c r="N211" s="121">
        <f t="shared" si="20"/>
        <v>-0.58231707317073167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237</v>
      </c>
      <c r="F212" s="121" t="str">
        <f t="shared" si="19"/>
        <v>-</v>
      </c>
      <c r="G212" s="120">
        <v>186</v>
      </c>
      <c r="H212" s="121">
        <f t="shared" si="19"/>
        <v>-0.21518987341772156</v>
      </c>
      <c r="I212" s="120">
        <v>119</v>
      </c>
      <c r="J212" s="121">
        <f t="shared" si="19"/>
        <v>-0.36021505376344087</v>
      </c>
      <c r="K212" s="120">
        <v>218</v>
      </c>
      <c r="L212" s="121">
        <f t="shared" si="19"/>
        <v>0.83193277310924363</v>
      </c>
      <c r="M212" s="120">
        <v>303</v>
      </c>
      <c r="N212" s="121">
        <f t="shared" si="20"/>
        <v>0.38990825688073394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6</v>
      </c>
      <c r="F213" s="121" t="str">
        <f t="shared" si="19"/>
        <v>-</v>
      </c>
      <c r="G213" s="120">
        <v>254</v>
      </c>
      <c r="H213" s="121">
        <f t="shared" si="19"/>
        <v>41.333333333333336</v>
      </c>
      <c r="I213" s="120">
        <v>440</v>
      </c>
      <c r="J213" s="121">
        <f t="shared" si="19"/>
        <v>0.73228346456692917</v>
      </c>
      <c r="K213" s="120">
        <v>248</v>
      </c>
      <c r="L213" s="121">
        <f t="shared" si="19"/>
        <v>-0.4363636363636364</v>
      </c>
      <c r="M213" s="120">
        <v>497</v>
      </c>
      <c r="N213" s="121">
        <f t="shared" si="20"/>
        <v>1.004032258064516</v>
      </c>
    </row>
    <row r="214" spans="2:15" x14ac:dyDescent="0.25">
      <c r="B214" s="119" t="s">
        <v>88</v>
      </c>
      <c r="C214" s="120">
        <v>48</v>
      </c>
      <c r="D214" s="121">
        <v>-0.44186046511627908</v>
      </c>
      <c r="E214" s="120">
        <v>159</v>
      </c>
      <c r="F214" s="121">
        <f t="shared" si="19"/>
        <v>2.3125</v>
      </c>
      <c r="G214" s="120">
        <v>274</v>
      </c>
      <c r="H214" s="121">
        <f t="shared" si="19"/>
        <v>0.72327044025157239</v>
      </c>
      <c r="I214" s="120">
        <v>268</v>
      </c>
      <c r="J214" s="121">
        <f t="shared" si="19"/>
        <v>-2.1897810218978075E-2</v>
      </c>
      <c r="K214" s="120">
        <v>589</v>
      </c>
      <c r="L214" s="121">
        <f t="shared" si="19"/>
        <v>1.1977611940298507</v>
      </c>
      <c r="M214" s="120">
        <v>370</v>
      </c>
      <c r="N214" s="121">
        <f t="shared" si="20"/>
        <v>-0.3718166383701188</v>
      </c>
    </row>
    <row r="215" spans="2:15" x14ac:dyDescent="0.25">
      <c r="B215" s="119" t="s">
        <v>90</v>
      </c>
      <c r="C215" s="120">
        <v>8</v>
      </c>
      <c r="D215" s="121">
        <v>-0.87096774193548387</v>
      </c>
      <c r="E215" s="120">
        <v>393</v>
      </c>
      <c r="F215" s="121">
        <f t="shared" si="19"/>
        <v>48.125</v>
      </c>
      <c r="G215" s="120">
        <v>172</v>
      </c>
      <c r="H215" s="121">
        <f t="shared" si="19"/>
        <v>-0.56234096692111957</v>
      </c>
      <c r="I215" s="120">
        <v>292</v>
      </c>
      <c r="J215" s="121">
        <f t="shared" si="19"/>
        <v>0.69767441860465107</v>
      </c>
      <c r="K215" s="120">
        <v>484</v>
      </c>
      <c r="L215" s="121">
        <f t="shared" si="19"/>
        <v>0.65753424657534243</v>
      </c>
      <c r="M215" s="120"/>
      <c r="N215" s="121"/>
    </row>
    <row r="216" spans="2:15" x14ac:dyDescent="0.25">
      <c r="B216" s="119" t="s">
        <v>92</v>
      </c>
      <c r="C216" s="120">
        <v>7</v>
      </c>
      <c r="D216" s="121">
        <v>-0.95731707317073167</v>
      </c>
      <c r="E216" s="120">
        <v>960</v>
      </c>
      <c r="F216" s="121">
        <f t="shared" si="19"/>
        <v>136.14285714285714</v>
      </c>
      <c r="G216" s="120">
        <v>268</v>
      </c>
      <c r="H216" s="121">
        <f t="shared" si="19"/>
        <v>-0.72083333333333333</v>
      </c>
      <c r="I216" s="120">
        <v>406</v>
      </c>
      <c r="J216" s="121">
        <f t="shared" si="19"/>
        <v>0.5149253731343284</v>
      </c>
      <c r="K216" s="120">
        <v>867</v>
      </c>
      <c r="L216" s="121">
        <f t="shared" si="19"/>
        <v>1.1354679802955663</v>
      </c>
      <c r="M216" s="120"/>
      <c r="N216" s="121"/>
    </row>
    <row r="217" spans="2:15" x14ac:dyDescent="0.25">
      <c r="B217" s="119" t="s">
        <v>94</v>
      </c>
      <c r="C217" s="120">
        <v>32</v>
      </c>
      <c r="D217" s="121">
        <v>-0.74803149606299213</v>
      </c>
      <c r="E217" s="120">
        <v>934</v>
      </c>
      <c r="F217" s="121">
        <f t="shared" si="19"/>
        <v>28.1875</v>
      </c>
      <c r="G217" s="120">
        <v>594</v>
      </c>
      <c r="H217" s="121">
        <f t="shared" si="19"/>
        <v>-0.36402569593147749</v>
      </c>
      <c r="I217" s="120">
        <v>385</v>
      </c>
      <c r="J217" s="121">
        <f t="shared" si="19"/>
        <v>-0.35185185185185186</v>
      </c>
      <c r="K217" s="120">
        <v>441</v>
      </c>
      <c r="L217" s="121">
        <f t="shared" si="19"/>
        <v>0.1454545454545455</v>
      </c>
      <c r="M217" s="120"/>
      <c r="N217" s="121"/>
    </row>
    <row r="218" spans="2:15" x14ac:dyDescent="0.25">
      <c r="B218" s="119" t="s">
        <v>96</v>
      </c>
      <c r="C218" s="120">
        <v>163</v>
      </c>
      <c r="D218" s="121">
        <v>-5.7803468208092457E-2</v>
      </c>
      <c r="E218" s="120">
        <v>1017</v>
      </c>
      <c r="F218" s="121">
        <f t="shared" si="19"/>
        <v>5.2392638036809815</v>
      </c>
      <c r="G218" s="120">
        <v>312</v>
      </c>
      <c r="H218" s="121">
        <f t="shared" si="19"/>
        <v>-0.69321533923303835</v>
      </c>
      <c r="I218" s="120">
        <v>286</v>
      </c>
      <c r="J218" s="121">
        <f t="shared" si="19"/>
        <v>-8.333333333333337E-2</v>
      </c>
      <c r="K218" s="120">
        <v>429</v>
      </c>
      <c r="L218" s="121">
        <f t="shared" si="19"/>
        <v>0.5</v>
      </c>
      <c r="M218" s="120"/>
      <c r="N218" s="121"/>
    </row>
    <row r="219" spans="2:15" ht="15.75" x14ac:dyDescent="0.25">
      <c r="B219" s="122" t="s">
        <v>33</v>
      </c>
      <c r="C219" s="123">
        <v>536</v>
      </c>
      <c r="D219" s="124">
        <v>-0.69955156950672648</v>
      </c>
      <c r="E219" s="123">
        <v>3888</v>
      </c>
      <c r="F219" s="124">
        <f t="shared" si="19"/>
        <v>6.2537313432835822</v>
      </c>
      <c r="G219" s="123">
        <v>3396</v>
      </c>
      <c r="H219" s="124">
        <f t="shared" si="19"/>
        <v>-0.12654320987654322</v>
      </c>
      <c r="I219" s="123">
        <v>3947</v>
      </c>
      <c r="J219" s="124">
        <f t="shared" si="19"/>
        <v>0.16224970553592466</v>
      </c>
      <c r="K219" s="123">
        <v>6454</v>
      </c>
      <c r="L219" s="124">
        <f t="shared" si="19"/>
        <v>0.63516594882189015</v>
      </c>
      <c r="M219" s="123">
        <v>3517</v>
      </c>
      <c r="N219" s="124">
        <v>-0.16914717694306636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251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146</v>
      </c>
      <c r="D229" s="121">
        <v>-0.45925925925925926</v>
      </c>
      <c r="E229" s="120">
        <v>151</v>
      </c>
      <c r="F229" s="121">
        <f t="shared" ref="F229:L241" si="21">IFERROR(E229/C229-1,"-")</f>
        <v>3.4246575342465668E-2</v>
      </c>
      <c r="G229" s="120">
        <v>210</v>
      </c>
      <c r="H229" s="121">
        <f t="shared" si="21"/>
        <v>0.39072847682119205</v>
      </c>
      <c r="I229" s="120">
        <v>293</v>
      </c>
      <c r="J229" s="121">
        <f t="shared" si="21"/>
        <v>0.39523809523809517</v>
      </c>
      <c r="K229" s="120">
        <v>171</v>
      </c>
      <c r="L229" s="121">
        <f t="shared" si="21"/>
        <v>-0.41638225255972694</v>
      </c>
      <c r="M229" s="120">
        <v>266</v>
      </c>
      <c r="N229" s="121">
        <f t="shared" ref="N229:N238" si="22">IFERROR(M229/K229-1,"-")</f>
        <v>0.55555555555555558</v>
      </c>
    </row>
    <row r="230" spans="2:15" x14ac:dyDescent="0.25">
      <c r="B230" s="119" t="s">
        <v>76</v>
      </c>
      <c r="C230" s="120">
        <v>233</v>
      </c>
      <c r="D230" s="121">
        <v>7.870370370370372E-2</v>
      </c>
      <c r="E230" s="120">
        <v>0</v>
      </c>
      <c r="F230" s="121">
        <f t="shared" si="21"/>
        <v>-1</v>
      </c>
      <c r="G230" s="120">
        <v>211</v>
      </c>
      <c r="H230" s="121" t="str">
        <f t="shared" si="21"/>
        <v>-</v>
      </c>
      <c r="I230" s="120">
        <v>340</v>
      </c>
      <c r="J230" s="121">
        <f t="shared" si="21"/>
        <v>0.61137440758293837</v>
      </c>
      <c r="K230" s="120">
        <v>582</v>
      </c>
      <c r="L230" s="121">
        <f t="shared" si="21"/>
        <v>0.71176470588235285</v>
      </c>
      <c r="M230" s="120">
        <v>322</v>
      </c>
      <c r="N230" s="121">
        <f t="shared" si="22"/>
        <v>-0.4467353951890034</v>
      </c>
    </row>
    <row r="231" spans="2:15" x14ac:dyDescent="0.25">
      <c r="B231" s="119" t="s">
        <v>78</v>
      </c>
      <c r="C231" s="120">
        <v>93</v>
      </c>
      <c r="D231" s="121">
        <v>-0.37583892617449666</v>
      </c>
      <c r="E231" s="120">
        <v>1</v>
      </c>
      <c r="F231" s="121">
        <f t="shared" si="21"/>
        <v>-0.989247311827957</v>
      </c>
      <c r="G231" s="120">
        <v>444</v>
      </c>
      <c r="H231" s="121">
        <f t="shared" si="21"/>
        <v>443</v>
      </c>
      <c r="I231" s="120">
        <v>215</v>
      </c>
      <c r="J231" s="121">
        <f t="shared" si="21"/>
        <v>-0.51576576576576572</v>
      </c>
      <c r="K231" s="120">
        <v>450</v>
      </c>
      <c r="L231" s="121">
        <f t="shared" si="21"/>
        <v>1.0930232558139537</v>
      </c>
      <c r="M231" s="120">
        <v>265</v>
      </c>
      <c r="N231" s="121">
        <f t="shared" si="22"/>
        <v>-0.41111111111111109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41</v>
      </c>
      <c r="F232" s="121" t="str">
        <f t="shared" si="21"/>
        <v>-</v>
      </c>
      <c r="G232" s="120">
        <v>426</v>
      </c>
      <c r="H232" s="121">
        <f t="shared" si="21"/>
        <v>9.3902439024390247</v>
      </c>
      <c r="I232" s="120">
        <v>268</v>
      </c>
      <c r="J232" s="121">
        <f t="shared" si="21"/>
        <v>-0.37089201877934275</v>
      </c>
      <c r="K232" s="120">
        <v>177</v>
      </c>
      <c r="L232" s="121">
        <f t="shared" si="21"/>
        <v>-0.33955223880597019</v>
      </c>
      <c r="M232" s="120">
        <v>298</v>
      </c>
      <c r="N232" s="121">
        <f t="shared" si="22"/>
        <v>0.68361581920903958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172</v>
      </c>
      <c r="F233" s="121" t="str">
        <f t="shared" si="21"/>
        <v>-</v>
      </c>
      <c r="G233" s="120">
        <v>20</v>
      </c>
      <c r="H233" s="121">
        <f t="shared" si="21"/>
        <v>-0.88372093023255816</v>
      </c>
      <c r="I233" s="120">
        <v>262</v>
      </c>
      <c r="J233" s="121">
        <f t="shared" si="21"/>
        <v>12.1</v>
      </c>
      <c r="K233" s="120">
        <v>476</v>
      </c>
      <c r="L233" s="121">
        <f t="shared" si="21"/>
        <v>0.81679389312977091</v>
      </c>
      <c r="M233" s="120">
        <v>207</v>
      </c>
      <c r="N233" s="121">
        <f t="shared" si="22"/>
        <v>-0.56512605042016806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61</v>
      </c>
      <c r="F234" s="121" t="str">
        <f t="shared" si="21"/>
        <v>-</v>
      </c>
      <c r="G234" s="120">
        <v>166</v>
      </c>
      <c r="H234" s="121">
        <f t="shared" si="21"/>
        <v>1.721311475409836</v>
      </c>
      <c r="I234" s="120">
        <v>98</v>
      </c>
      <c r="J234" s="121">
        <f t="shared" si="21"/>
        <v>-0.40963855421686746</v>
      </c>
      <c r="K234" s="120">
        <v>130</v>
      </c>
      <c r="L234" s="121">
        <f t="shared" si="21"/>
        <v>0.32653061224489788</v>
      </c>
      <c r="M234" s="120">
        <v>192</v>
      </c>
      <c r="N234" s="121">
        <f t="shared" si="22"/>
        <v>0.47692307692307701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32</v>
      </c>
      <c r="F235" s="121" t="str">
        <f t="shared" si="21"/>
        <v>-</v>
      </c>
      <c r="G235" s="120">
        <v>436</v>
      </c>
      <c r="H235" s="121">
        <f t="shared" si="21"/>
        <v>12.625</v>
      </c>
      <c r="I235" s="120">
        <v>599</v>
      </c>
      <c r="J235" s="121">
        <f t="shared" si="21"/>
        <v>0.37385321100917435</v>
      </c>
      <c r="K235" s="120">
        <v>475</v>
      </c>
      <c r="L235" s="121">
        <f t="shared" si="21"/>
        <v>-0.20701168614357257</v>
      </c>
      <c r="M235" s="120">
        <v>199</v>
      </c>
      <c r="N235" s="121">
        <f t="shared" si="22"/>
        <v>-0.58105263157894738</v>
      </c>
    </row>
    <row r="236" spans="2:15" x14ac:dyDescent="0.25">
      <c r="B236" s="119" t="s">
        <v>88</v>
      </c>
      <c r="C236" s="120">
        <v>150</v>
      </c>
      <c r="D236" s="121">
        <v>-0.1124260355029586</v>
      </c>
      <c r="E236" s="120">
        <v>230</v>
      </c>
      <c r="F236" s="121">
        <f t="shared" si="21"/>
        <v>0.53333333333333344</v>
      </c>
      <c r="G236" s="120">
        <v>130</v>
      </c>
      <c r="H236" s="121">
        <f t="shared" si="21"/>
        <v>-0.43478260869565222</v>
      </c>
      <c r="I236" s="120">
        <v>80</v>
      </c>
      <c r="J236" s="121">
        <f t="shared" si="21"/>
        <v>-0.38461538461538458</v>
      </c>
      <c r="K236" s="120">
        <v>413</v>
      </c>
      <c r="L236" s="121">
        <f t="shared" si="21"/>
        <v>4.1624999999999996</v>
      </c>
      <c r="M236" s="120">
        <v>156</v>
      </c>
      <c r="N236" s="121">
        <f t="shared" si="22"/>
        <v>-0.62227602905569013</v>
      </c>
    </row>
    <row r="237" spans="2:15" x14ac:dyDescent="0.25">
      <c r="B237" s="119" t="s">
        <v>90</v>
      </c>
      <c r="C237" s="120">
        <v>139</v>
      </c>
      <c r="D237" s="121">
        <v>0.25225225225225234</v>
      </c>
      <c r="E237" s="120">
        <v>103</v>
      </c>
      <c r="F237" s="121">
        <f t="shared" si="21"/>
        <v>-0.25899280575539574</v>
      </c>
      <c r="G237" s="120">
        <v>393</v>
      </c>
      <c r="H237" s="121">
        <f t="shared" si="21"/>
        <v>2.8155339805825244</v>
      </c>
      <c r="I237" s="120">
        <v>48</v>
      </c>
      <c r="J237" s="121">
        <f t="shared" si="21"/>
        <v>-0.87786259541984735</v>
      </c>
      <c r="K237" s="120">
        <v>267</v>
      </c>
      <c r="L237" s="121">
        <f t="shared" si="21"/>
        <v>4.5625</v>
      </c>
      <c r="M237" s="120"/>
      <c r="N237" s="121"/>
    </row>
    <row r="238" spans="2:15" x14ac:dyDescent="0.25">
      <c r="B238" s="119" t="s">
        <v>92</v>
      </c>
      <c r="C238" s="120">
        <v>110</v>
      </c>
      <c r="D238" s="121">
        <v>-0.5703125</v>
      </c>
      <c r="E238" s="120">
        <v>254</v>
      </c>
      <c r="F238" s="121">
        <f t="shared" si="21"/>
        <v>1.3090909090909091</v>
      </c>
      <c r="G238" s="120">
        <v>197</v>
      </c>
      <c r="H238" s="121">
        <f t="shared" si="21"/>
        <v>-0.22440944881889768</v>
      </c>
      <c r="I238" s="120">
        <v>281</v>
      </c>
      <c r="J238" s="121">
        <f t="shared" si="21"/>
        <v>0.42639593908629436</v>
      </c>
      <c r="K238" s="120">
        <v>513</v>
      </c>
      <c r="L238" s="121">
        <f t="shared" si="21"/>
        <v>0.82562277580071175</v>
      </c>
      <c r="M238" s="120"/>
      <c r="N238" s="121"/>
    </row>
    <row r="239" spans="2:15" x14ac:dyDescent="0.25">
      <c r="B239" s="119" t="s">
        <v>94</v>
      </c>
      <c r="C239" s="120">
        <v>86</v>
      </c>
      <c r="D239" s="121">
        <v>-0.61777777777777776</v>
      </c>
      <c r="E239" s="120">
        <v>315</v>
      </c>
      <c r="F239" s="121">
        <f t="shared" si="21"/>
        <v>2.6627906976744184</v>
      </c>
      <c r="G239" s="120">
        <v>391</v>
      </c>
      <c r="H239" s="121">
        <f t="shared" si="21"/>
        <v>0.2412698412698413</v>
      </c>
      <c r="I239" s="120">
        <v>116</v>
      </c>
      <c r="J239" s="121">
        <f t="shared" si="21"/>
        <v>-0.70332480818414322</v>
      </c>
      <c r="K239" s="120">
        <v>270</v>
      </c>
      <c r="L239" s="121">
        <f t="shared" si="21"/>
        <v>1.3275862068965516</v>
      </c>
      <c r="M239" s="120"/>
      <c r="N239" s="121"/>
    </row>
    <row r="240" spans="2:15" x14ac:dyDescent="0.25">
      <c r="B240" s="119" t="s">
        <v>96</v>
      </c>
      <c r="C240" s="120">
        <v>267</v>
      </c>
      <c r="D240" s="121">
        <v>-0.30649350649350648</v>
      </c>
      <c r="E240" s="120">
        <v>275</v>
      </c>
      <c r="F240" s="121">
        <f t="shared" si="21"/>
        <v>2.9962546816479474E-2</v>
      </c>
      <c r="G240" s="120">
        <v>224</v>
      </c>
      <c r="H240" s="121">
        <f t="shared" si="21"/>
        <v>-0.18545454545454543</v>
      </c>
      <c r="I240" s="120">
        <v>99</v>
      </c>
      <c r="J240" s="121">
        <f t="shared" si="21"/>
        <v>-0.5580357142857143</v>
      </c>
      <c r="K240" s="120">
        <v>295</v>
      </c>
      <c r="L240" s="121">
        <f t="shared" si="21"/>
        <v>1.9797979797979797</v>
      </c>
      <c r="M240" s="120"/>
      <c r="N240" s="121"/>
    </row>
    <row r="241" spans="2:15" ht="15.75" x14ac:dyDescent="0.25">
      <c r="B241" s="122" t="s">
        <v>33</v>
      </c>
      <c r="C241" s="123">
        <v>1278</v>
      </c>
      <c r="D241" s="124">
        <v>-0.48238153098420411</v>
      </c>
      <c r="E241" s="123">
        <v>1635</v>
      </c>
      <c r="F241" s="124">
        <f t="shared" si="21"/>
        <v>0.27934272300469476</v>
      </c>
      <c r="G241" s="123">
        <v>3248</v>
      </c>
      <c r="H241" s="124">
        <f t="shared" si="21"/>
        <v>0.98654434250764522</v>
      </c>
      <c r="I241" s="123">
        <v>2699</v>
      </c>
      <c r="J241" s="124">
        <f t="shared" si="21"/>
        <v>-0.16902709359605916</v>
      </c>
      <c r="K241" s="123">
        <v>4219</v>
      </c>
      <c r="L241" s="124">
        <f t="shared" si="21"/>
        <v>0.56317154501667277</v>
      </c>
      <c r="M241" s="123">
        <v>1905</v>
      </c>
      <c r="N241" s="124">
        <v>-0.33716075156576197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253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276</v>
      </c>
      <c r="D251" s="121">
        <v>-5.4794520547945202E-2</v>
      </c>
      <c r="E251" s="120">
        <v>0</v>
      </c>
      <c r="F251" s="121">
        <f t="shared" ref="F251:L263" si="23">IFERROR(E251/C251-1,"-")</f>
        <v>-1</v>
      </c>
      <c r="G251" s="120">
        <v>480</v>
      </c>
      <c r="H251" s="121" t="str">
        <f t="shared" si="23"/>
        <v>-</v>
      </c>
      <c r="I251" s="120">
        <v>1197</v>
      </c>
      <c r="J251" s="121">
        <f t="shared" si="23"/>
        <v>1.4937499999999999</v>
      </c>
      <c r="K251" s="120">
        <v>268</v>
      </c>
      <c r="L251" s="121">
        <f t="shared" si="23"/>
        <v>-0.77610693400167086</v>
      </c>
      <c r="M251" s="120">
        <v>408</v>
      </c>
      <c r="N251" s="121">
        <f t="shared" ref="N251:N260" si="24">IFERROR(M251/K251-1,"-")</f>
        <v>0.52238805970149249</v>
      </c>
    </row>
    <row r="252" spans="2:15" x14ac:dyDescent="0.25">
      <c r="B252" s="119" t="s">
        <v>76</v>
      </c>
      <c r="C252" s="120">
        <v>348</v>
      </c>
      <c r="D252" s="121">
        <v>0.18771331058020468</v>
      </c>
      <c r="E252" s="120">
        <v>0</v>
      </c>
      <c r="F252" s="121">
        <f t="shared" si="23"/>
        <v>-1</v>
      </c>
      <c r="G252" s="120">
        <v>216</v>
      </c>
      <c r="H252" s="121" t="str">
        <f t="shared" si="23"/>
        <v>-</v>
      </c>
      <c r="I252" s="120">
        <v>1156</v>
      </c>
      <c r="J252" s="121">
        <f t="shared" si="23"/>
        <v>4.3518518518518521</v>
      </c>
      <c r="K252" s="120">
        <v>797</v>
      </c>
      <c r="L252" s="121">
        <f t="shared" si="23"/>
        <v>-0.31055363321799312</v>
      </c>
      <c r="M252" s="120">
        <v>431</v>
      </c>
      <c r="N252" s="121">
        <f t="shared" si="24"/>
        <v>-0.45922208281053956</v>
      </c>
    </row>
    <row r="253" spans="2:15" x14ac:dyDescent="0.25">
      <c r="B253" s="119" t="s">
        <v>78</v>
      </c>
      <c r="C253" s="120">
        <v>40</v>
      </c>
      <c r="D253" s="121">
        <v>-0.88700564971751417</v>
      </c>
      <c r="E253" s="120">
        <v>0</v>
      </c>
      <c r="F253" s="121">
        <f t="shared" si="23"/>
        <v>-1</v>
      </c>
      <c r="G253" s="120">
        <v>206</v>
      </c>
      <c r="H253" s="121" t="str">
        <f t="shared" si="23"/>
        <v>-</v>
      </c>
      <c r="I253" s="120">
        <v>656</v>
      </c>
      <c r="J253" s="121">
        <f t="shared" si="23"/>
        <v>2.1844660194174756</v>
      </c>
      <c r="K253" s="120">
        <v>1053</v>
      </c>
      <c r="L253" s="121">
        <f t="shared" si="23"/>
        <v>0.60518292682926833</v>
      </c>
      <c r="M253" s="120">
        <v>407</v>
      </c>
      <c r="N253" s="121">
        <f t="shared" si="24"/>
        <v>-0.61348528015194681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1</v>
      </c>
      <c r="F254" s="121" t="str">
        <f t="shared" si="23"/>
        <v>-</v>
      </c>
      <c r="G254" s="120">
        <v>98</v>
      </c>
      <c r="H254" s="121">
        <f t="shared" si="23"/>
        <v>97</v>
      </c>
      <c r="I254" s="120">
        <v>191</v>
      </c>
      <c r="J254" s="121">
        <f t="shared" si="23"/>
        <v>0.94897959183673475</v>
      </c>
      <c r="K254" s="120">
        <v>94</v>
      </c>
      <c r="L254" s="121">
        <f t="shared" si="23"/>
        <v>-0.50785340314136129</v>
      </c>
      <c r="M254" s="120">
        <v>203</v>
      </c>
      <c r="N254" s="121">
        <f t="shared" si="24"/>
        <v>1.1595744680851063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0</v>
      </c>
      <c r="F255" s="121" t="str">
        <f t="shared" si="23"/>
        <v>-</v>
      </c>
      <c r="G255" s="120">
        <v>2</v>
      </c>
      <c r="H255" s="121" t="str">
        <f t="shared" si="23"/>
        <v>-</v>
      </c>
      <c r="I255" s="120">
        <v>1</v>
      </c>
      <c r="J255" s="121">
        <f t="shared" si="23"/>
        <v>-0.5</v>
      </c>
      <c r="K255" s="120">
        <v>0</v>
      </c>
      <c r="L255" s="121">
        <f t="shared" si="23"/>
        <v>-1</v>
      </c>
      <c r="M255" s="120">
        <v>0</v>
      </c>
      <c r="N255" s="121" t="str">
        <f t="shared" si="24"/>
        <v>-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0</v>
      </c>
      <c r="F256" s="121" t="str">
        <f t="shared" si="23"/>
        <v>-</v>
      </c>
      <c r="G256" s="120">
        <v>39</v>
      </c>
      <c r="H256" s="121" t="str">
        <f t="shared" si="23"/>
        <v>-</v>
      </c>
      <c r="I256" s="120">
        <v>0</v>
      </c>
      <c r="J256" s="121">
        <f t="shared" si="23"/>
        <v>-1</v>
      </c>
      <c r="K256" s="120">
        <v>4</v>
      </c>
      <c r="L256" s="121" t="str">
        <f t="shared" si="23"/>
        <v>-</v>
      </c>
      <c r="M256" s="120">
        <v>13</v>
      </c>
      <c r="N256" s="121">
        <f t="shared" si="24"/>
        <v>2.25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0</v>
      </c>
      <c r="F257" s="121" t="str">
        <f t="shared" si="23"/>
        <v>-</v>
      </c>
      <c r="G257" s="120">
        <v>8</v>
      </c>
      <c r="H257" s="121" t="str">
        <f t="shared" si="23"/>
        <v>-</v>
      </c>
      <c r="I257" s="120">
        <v>29</v>
      </c>
      <c r="J257" s="121">
        <f t="shared" si="23"/>
        <v>2.625</v>
      </c>
      <c r="K257" s="120">
        <v>0</v>
      </c>
      <c r="L257" s="121">
        <f t="shared" si="23"/>
        <v>-1</v>
      </c>
      <c r="M257" s="120">
        <v>80</v>
      </c>
      <c r="N257" s="121" t="str">
        <f t="shared" si="24"/>
        <v>-</v>
      </c>
    </row>
    <row r="258" spans="2:15" x14ac:dyDescent="0.25">
      <c r="B258" s="119" t="s">
        <v>88</v>
      </c>
      <c r="C258" s="120">
        <v>0</v>
      </c>
      <c r="D258" s="121">
        <v>-1</v>
      </c>
      <c r="E258" s="120">
        <v>0</v>
      </c>
      <c r="F258" s="121" t="str">
        <f t="shared" si="23"/>
        <v>-</v>
      </c>
      <c r="G258" s="120">
        <v>6</v>
      </c>
      <c r="H258" s="121" t="str">
        <f t="shared" si="23"/>
        <v>-</v>
      </c>
      <c r="I258" s="120">
        <v>5</v>
      </c>
      <c r="J258" s="121">
        <f t="shared" si="23"/>
        <v>-0.16666666666666663</v>
      </c>
      <c r="K258" s="120">
        <v>0</v>
      </c>
      <c r="L258" s="121">
        <f t="shared" si="23"/>
        <v>-1</v>
      </c>
      <c r="M258" s="120">
        <v>6</v>
      </c>
      <c r="N258" s="121" t="str">
        <f t="shared" si="24"/>
        <v>-</v>
      </c>
    </row>
    <row r="259" spans="2:15" x14ac:dyDescent="0.25">
      <c r="B259" s="119" t="s">
        <v>90</v>
      </c>
      <c r="C259" s="120">
        <v>0</v>
      </c>
      <c r="D259" s="121">
        <v>-1</v>
      </c>
      <c r="E259" s="120">
        <v>22</v>
      </c>
      <c r="F259" s="121" t="str">
        <f t="shared" si="23"/>
        <v>-</v>
      </c>
      <c r="G259" s="120">
        <v>9</v>
      </c>
      <c r="H259" s="121">
        <f t="shared" si="23"/>
        <v>-0.59090909090909083</v>
      </c>
      <c r="I259" s="120">
        <v>1</v>
      </c>
      <c r="J259" s="121">
        <f t="shared" si="23"/>
        <v>-0.88888888888888884</v>
      </c>
      <c r="K259" s="120">
        <v>33</v>
      </c>
      <c r="L259" s="121">
        <f t="shared" si="23"/>
        <v>32</v>
      </c>
      <c r="M259" s="120"/>
      <c r="N259" s="121"/>
    </row>
    <row r="260" spans="2:15" x14ac:dyDescent="0.25">
      <c r="B260" s="119" t="s">
        <v>92</v>
      </c>
      <c r="C260" s="120">
        <v>2</v>
      </c>
      <c r="D260" s="121">
        <v>-0.994413407821229</v>
      </c>
      <c r="E260" s="120">
        <v>106</v>
      </c>
      <c r="F260" s="121">
        <f t="shared" si="23"/>
        <v>52</v>
      </c>
      <c r="G260" s="120">
        <v>350</v>
      </c>
      <c r="H260" s="121">
        <f t="shared" si="23"/>
        <v>2.3018867924528301</v>
      </c>
      <c r="I260" s="120">
        <v>284</v>
      </c>
      <c r="J260" s="121">
        <f t="shared" si="23"/>
        <v>-0.18857142857142861</v>
      </c>
      <c r="K260" s="120">
        <v>249</v>
      </c>
      <c r="L260" s="121">
        <f t="shared" si="23"/>
        <v>-0.12323943661971826</v>
      </c>
      <c r="M260" s="120"/>
      <c r="N260" s="121"/>
    </row>
    <row r="261" spans="2:15" x14ac:dyDescent="0.25">
      <c r="B261" s="119" t="s">
        <v>94</v>
      </c>
      <c r="C261" s="120">
        <v>4</v>
      </c>
      <c r="D261" s="121">
        <v>-0.98657718120805371</v>
      </c>
      <c r="E261" s="120">
        <v>1136</v>
      </c>
      <c r="F261" s="121">
        <f t="shared" si="23"/>
        <v>283</v>
      </c>
      <c r="G261" s="120">
        <v>714</v>
      </c>
      <c r="H261" s="121">
        <f t="shared" si="23"/>
        <v>-0.37147887323943662</v>
      </c>
      <c r="I261" s="120">
        <v>139</v>
      </c>
      <c r="J261" s="121">
        <f t="shared" si="23"/>
        <v>-0.80532212885154064</v>
      </c>
      <c r="K261" s="120">
        <v>339</v>
      </c>
      <c r="L261" s="121">
        <f t="shared" si="23"/>
        <v>1.4388489208633093</v>
      </c>
      <c r="M261" s="120"/>
      <c r="N261" s="121"/>
    </row>
    <row r="262" spans="2:15" x14ac:dyDescent="0.25">
      <c r="B262" s="119" t="s">
        <v>96</v>
      </c>
      <c r="C262" s="120">
        <v>13</v>
      </c>
      <c r="D262" s="121">
        <v>-0.96231884057971018</v>
      </c>
      <c r="E262" s="120">
        <v>583</v>
      </c>
      <c r="F262" s="121">
        <f t="shared" si="23"/>
        <v>43.846153846153847</v>
      </c>
      <c r="G262" s="120">
        <v>747</v>
      </c>
      <c r="H262" s="121">
        <f t="shared" si="23"/>
        <v>0.28130360205831906</v>
      </c>
      <c r="I262" s="120">
        <v>127</v>
      </c>
      <c r="J262" s="121">
        <f t="shared" si="23"/>
        <v>-0.82998661311914324</v>
      </c>
      <c r="K262" s="120">
        <v>349</v>
      </c>
      <c r="L262" s="121">
        <f t="shared" si="23"/>
        <v>1.7480314960629921</v>
      </c>
      <c r="M262" s="120"/>
      <c r="N262" s="121"/>
    </row>
    <row r="263" spans="2:15" ht="15.75" x14ac:dyDescent="0.25">
      <c r="B263" s="122" t="s">
        <v>33</v>
      </c>
      <c r="C263" s="123">
        <v>686</v>
      </c>
      <c r="D263" s="124">
        <v>-0.68846503178928242</v>
      </c>
      <c r="E263" s="123">
        <v>1848</v>
      </c>
      <c r="F263" s="124">
        <f t="shared" si="23"/>
        <v>1.693877551020408</v>
      </c>
      <c r="G263" s="123">
        <v>2875</v>
      </c>
      <c r="H263" s="124">
        <f t="shared" si="23"/>
        <v>0.55573593073593064</v>
      </c>
      <c r="I263" s="123">
        <v>3786</v>
      </c>
      <c r="J263" s="124">
        <f t="shared" si="23"/>
        <v>0.3168695652173914</v>
      </c>
      <c r="K263" s="123">
        <v>3186</v>
      </c>
      <c r="L263" s="124">
        <f t="shared" si="23"/>
        <v>-0.15847860538827263</v>
      </c>
      <c r="M263" s="123">
        <v>1548</v>
      </c>
      <c r="N263" s="124">
        <v>-0.30144404332129959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254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319</v>
      </c>
      <c r="D273" s="121">
        <v>0.11149825783972123</v>
      </c>
      <c r="E273" s="120">
        <v>0</v>
      </c>
      <c r="F273" s="121">
        <f t="shared" ref="F273:L285" si="25">IFERROR(E273/C273-1,"-")</f>
        <v>-1</v>
      </c>
      <c r="G273" s="120">
        <v>164</v>
      </c>
      <c r="H273" s="121" t="str">
        <f t="shared" si="25"/>
        <v>-</v>
      </c>
      <c r="I273" s="120">
        <v>310</v>
      </c>
      <c r="J273" s="121">
        <f t="shared" si="25"/>
        <v>0.89024390243902429</v>
      </c>
      <c r="K273" s="120">
        <v>502</v>
      </c>
      <c r="L273" s="121">
        <f t="shared" si="25"/>
        <v>0.61935483870967745</v>
      </c>
      <c r="M273" s="120">
        <v>598</v>
      </c>
      <c r="N273" s="121">
        <f t="shared" ref="N273:N282" si="26">IFERROR(M273/K273-1,"-")</f>
        <v>0.19123505976095623</v>
      </c>
    </row>
    <row r="274" spans="2:14" x14ac:dyDescent="0.25">
      <c r="B274" s="119" t="s">
        <v>76</v>
      </c>
      <c r="C274" s="120">
        <v>356</v>
      </c>
      <c r="D274" s="121">
        <v>0.14469453376205799</v>
      </c>
      <c r="E274" s="120">
        <v>0</v>
      </c>
      <c r="F274" s="121">
        <f t="shared" si="25"/>
        <v>-1</v>
      </c>
      <c r="G274" s="120">
        <v>149</v>
      </c>
      <c r="H274" s="121" t="str">
        <f t="shared" si="25"/>
        <v>-</v>
      </c>
      <c r="I274" s="120">
        <v>218</v>
      </c>
      <c r="J274" s="121">
        <f t="shared" si="25"/>
        <v>0.46308724832214776</v>
      </c>
      <c r="K274" s="120">
        <v>380</v>
      </c>
      <c r="L274" s="121">
        <f t="shared" si="25"/>
        <v>0.74311926605504586</v>
      </c>
      <c r="M274" s="120">
        <v>502</v>
      </c>
      <c r="N274" s="121">
        <f t="shared" si="26"/>
        <v>0.32105263157894748</v>
      </c>
    </row>
    <row r="275" spans="2:14" x14ac:dyDescent="0.25">
      <c r="B275" s="119" t="s">
        <v>78</v>
      </c>
      <c r="C275" s="120">
        <v>113</v>
      </c>
      <c r="D275" s="121">
        <v>-0.76008492569002128</v>
      </c>
      <c r="E275" s="120">
        <v>0</v>
      </c>
      <c r="F275" s="121">
        <f t="shared" si="25"/>
        <v>-1</v>
      </c>
      <c r="G275" s="120">
        <v>4</v>
      </c>
      <c r="H275" s="121" t="str">
        <f t="shared" si="25"/>
        <v>-</v>
      </c>
      <c r="I275" s="120">
        <v>204</v>
      </c>
      <c r="J275" s="121">
        <f t="shared" si="25"/>
        <v>50</v>
      </c>
      <c r="K275" s="120">
        <v>460</v>
      </c>
      <c r="L275" s="121">
        <f t="shared" si="25"/>
        <v>1.2549019607843137</v>
      </c>
      <c r="M275" s="120">
        <v>480</v>
      </c>
      <c r="N275" s="121">
        <f t="shared" si="26"/>
        <v>4.3478260869565188E-2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0</v>
      </c>
      <c r="F276" s="121" t="str">
        <f t="shared" si="25"/>
        <v>-</v>
      </c>
      <c r="G276" s="120">
        <v>1</v>
      </c>
      <c r="H276" s="121" t="str">
        <f t="shared" si="25"/>
        <v>-</v>
      </c>
      <c r="I276" s="120">
        <v>186</v>
      </c>
      <c r="J276" s="121">
        <f t="shared" si="25"/>
        <v>185</v>
      </c>
      <c r="K276" s="120">
        <v>276</v>
      </c>
      <c r="L276" s="121">
        <f t="shared" si="25"/>
        <v>0.4838709677419355</v>
      </c>
      <c r="M276" s="120">
        <v>192</v>
      </c>
      <c r="N276" s="121">
        <f t="shared" si="26"/>
        <v>-0.30434782608695654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0</v>
      </c>
      <c r="F277" s="121" t="str">
        <f t="shared" si="25"/>
        <v>-</v>
      </c>
      <c r="G277" s="120">
        <v>13</v>
      </c>
      <c r="H277" s="121" t="str">
        <f t="shared" si="25"/>
        <v>-</v>
      </c>
      <c r="I277" s="120">
        <v>16</v>
      </c>
      <c r="J277" s="121">
        <f t="shared" si="25"/>
        <v>0.23076923076923084</v>
      </c>
      <c r="K277" s="120">
        <v>22</v>
      </c>
      <c r="L277" s="121">
        <f t="shared" si="25"/>
        <v>0.375</v>
      </c>
      <c r="M277" s="120">
        <v>4</v>
      </c>
      <c r="N277" s="121">
        <f t="shared" si="26"/>
        <v>-0.81818181818181812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0</v>
      </c>
      <c r="F278" s="121" t="str">
        <f t="shared" si="25"/>
        <v>-</v>
      </c>
      <c r="G278" s="120">
        <v>87</v>
      </c>
      <c r="H278" s="121" t="str">
        <f t="shared" si="25"/>
        <v>-</v>
      </c>
      <c r="I278" s="120">
        <v>2</v>
      </c>
      <c r="J278" s="121">
        <f t="shared" si="25"/>
        <v>-0.97701149425287359</v>
      </c>
      <c r="K278" s="120">
        <v>1</v>
      </c>
      <c r="L278" s="121">
        <f t="shared" si="25"/>
        <v>-0.5</v>
      </c>
      <c r="M278" s="120">
        <v>49</v>
      </c>
      <c r="N278" s="121">
        <f t="shared" si="26"/>
        <v>48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0</v>
      </c>
      <c r="F279" s="121" t="str">
        <f t="shared" si="25"/>
        <v>-</v>
      </c>
      <c r="G279" s="120">
        <v>10</v>
      </c>
      <c r="H279" s="121" t="str">
        <f t="shared" si="25"/>
        <v>-</v>
      </c>
      <c r="I279" s="120">
        <v>27</v>
      </c>
      <c r="J279" s="121">
        <f t="shared" si="25"/>
        <v>1.7000000000000002</v>
      </c>
      <c r="K279" s="120">
        <v>0</v>
      </c>
      <c r="L279" s="121">
        <f t="shared" si="25"/>
        <v>-1</v>
      </c>
      <c r="M279" s="120">
        <v>44</v>
      </c>
      <c r="N279" s="121" t="str">
        <f t="shared" si="26"/>
        <v>-</v>
      </c>
    </row>
    <row r="280" spans="2:14" x14ac:dyDescent="0.25">
      <c r="B280" s="119" t="s">
        <v>88</v>
      </c>
      <c r="C280" s="120">
        <v>0</v>
      </c>
      <c r="D280" s="121">
        <v>-1</v>
      </c>
      <c r="E280" s="120">
        <v>0</v>
      </c>
      <c r="F280" s="121" t="str">
        <f t="shared" si="25"/>
        <v>-</v>
      </c>
      <c r="G280" s="120">
        <v>7</v>
      </c>
      <c r="H280" s="121" t="str">
        <f t="shared" si="25"/>
        <v>-</v>
      </c>
      <c r="I280" s="120">
        <v>9</v>
      </c>
      <c r="J280" s="121">
        <f t="shared" si="25"/>
        <v>0.28571428571428581</v>
      </c>
      <c r="K280" s="120">
        <v>0</v>
      </c>
      <c r="L280" s="121">
        <f t="shared" si="25"/>
        <v>-1</v>
      </c>
      <c r="M280" s="120">
        <v>38</v>
      </c>
      <c r="N280" s="121" t="str">
        <f t="shared" si="26"/>
        <v>-</v>
      </c>
    </row>
    <row r="281" spans="2:14" x14ac:dyDescent="0.25">
      <c r="B281" s="119" t="s">
        <v>90</v>
      </c>
      <c r="C281" s="120">
        <v>9</v>
      </c>
      <c r="D281" s="121">
        <v>0</v>
      </c>
      <c r="E281" s="120">
        <v>7</v>
      </c>
      <c r="F281" s="121">
        <f t="shared" si="25"/>
        <v>-0.22222222222222221</v>
      </c>
      <c r="G281" s="120">
        <v>9</v>
      </c>
      <c r="H281" s="121">
        <f t="shared" si="25"/>
        <v>0.28571428571428581</v>
      </c>
      <c r="I281" s="120">
        <v>3</v>
      </c>
      <c r="J281" s="121">
        <f t="shared" si="25"/>
        <v>-0.66666666666666674</v>
      </c>
      <c r="K281" s="120">
        <v>47</v>
      </c>
      <c r="L281" s="121">
        <f t="shared" si="25"/>
        <v>14.666666666666666</v>
      </c>
      <c r="M281" s="120"/>
      <c r="N281" s="121"/>
    </row>
    <row r="282" spans="2:14" x14ac:dyDescent="0.25">
      <c r="B282" s="119" t="s">
        <v>92</v>
      </c>
      <c r="C282" s="120">
        <v>74</v>
      </c>
      <c r="D282" s="121">
        <v>-0.74482758620689649</v>
      </c>
      <c r="E282" s="120">
        <v>52</v>
      </c>
      <c r="F282" s="121">
        <f t="shared" si="25"/>
        <v>-0.29729729729729726</v>
      </c>
      <c r="G282" s="120">
        <v>42</v>
      </c>
      <c r="H282" s="121">
        <f t="shared" si="25"/>
        <v>-0.19230769230769229</v>
      </c>
      <c r="I282" s="120">
        <v>95</v>
      </c>
      <c r="J282" s="121">
        <f t="shared" si="25"/>
        <v>1.2619047619047619</v>
      </c>
      <c r="K282" s="120">
        <v>140</v>
      </c>
      <c r="L282" s="121">
        <f t="shared" si="25"/>
        <v>0.47368421052631571</v>
      </c>
      <c r="M282" s="120"/>
      <c r="N282" s="121"/>
    </row>
    <row r="283" spans="2:14" x14ac:dyDescent="0.25">
      <c r="B283" s="119" t="s">
        <v>94</v>
      </c>
      <c r="C283" s="120">
        <v>25</v>
      </c>
      <c r="D283" s="121">
        <v>-0.92012779552715651</v>
      </c>
      <c r="E283" s="120">
        <v>145</v>
      </c>
      <c r="F283" s="121">
        <f t="shared" si="25"/>
        <v>4.8</v>
      </c>
      <c r="G283" s="120">
        <v>218</v>
      </c>
      <c r="H283" s="121">
        <f t="shared" si="25"/>
        <v>0.50344827586206886</v>
      </c>
      <c r="I283" s="120">
        <v>10</v>
      </c>
      <c r="J283" s="121">
        <f t="shared" si="25"/>
        <v>-0.95412844036697253</v>
      </c>
      <c r="K283" s="120">
        <v>531</v>
      </c>
      <c r="L283" s="121">
        <f t="shared" si="25"/>
        <v>52.1</v>
      </c>
      <c r="M283" s="120"/>
      <c r="N283" s="121"/>
    </row>
    <row r="284" spans="2:14" x14ac:dyDescent="0.25">
      <c r="B284" s="119" t="s">
        <v>96</v>
      </c>
      <c r="C284" s="120">
        <v>29</v>
      </c>
      <c r="D284" s="121">
        <v>-0.9178470254957507</v>
      </c>
      <c r="E284" s="120">
        <v>159</v>
      </c>
      <c r="F284" s="121">
        <f t="shared" si="25"/>
        <v>4.4827586206896548</v>
      </c>
      <c r="G284" s="120">
        <v>263</v>
      </c>
      <c r="H284" s="121">
        <f t="shared" si="25"/>
        <v>0.65408805031446549</v>
      </c>
      <c r="I284" s="120">
        <v>48</v>
      </c>
      <c r="J284" s="121">
        <f t="shared" si="25"/>
        <v>-0.81749049429657794</v>
      </c>
      <c r="K284" s="120">
        <v>776</v>
      </c>
      <c r="L284" s="121">
        <f t="shared" si="25"/>
        <v>15.166666666666668</v>
      </c>
      <c r="M284" s="120"/>
      <c r="N284" s="121"/>
    </row>
    <row r="285" spans="2:14" ht="15.75" x14ac:dyDescent="0.25">
      <c r="B285" s="122" t="s">
        <v>33</v>
      </c>
      <c r="C285" s="123">
        <v>932</v>
      </c>
      <c r="D285" s="124">
        <v>-0.59513466550825367</v>
      </c>
      <c r="E285" s="123">
        <v>363</v>
      </c>
      <c r="F285" s="124">
        <f t="shared" si="25"/>
        <v>-0.61051502145922742</v>
      </c>
      <c r="G285" s="123">
        <v>967</v>
      </c>
      <c r="H285" s="124">
        <f t="shared" si="25"/>
        <v>1.6639118457300275</v>
      </c>
      <c r="I285" s="123">
        <v>1128</v>
      </c>
      <c r="J285" s="124">
        <f t="shared" si="25"/>
        <v>0.16649431230610134</v>
      </c>
      <c r="K285" s="123">
        <v>3135</v>
      </c>
      <c r="L285" s="124">
        <f t="shared" si="25"/>
        <v>1.7792553191489362</v>
      </c>
      <c r="M285" s="123">
        <v>1907</v>
      </c>
      <c r="N285" s="124">
        <v>0.16209628275441812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2B3EB-DE6A-494F-B09A-9F382FC2639D}">
  <sheetPr>
    <tabColor theme="7" tint="0.79998168889431442"/>
  </sheetPr>
  <dimension ref="A4:R23"/>
  <sheetViews>
    <sheetView showGridLines="0" topLeftCell="A4" zoomScaleNormal="100" workbookViewId="0">
      <selection activeCell="P17" sqref="P17:Q2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255</v>
      </c>
      <c r="N8" s="118" t="s">
        <v>72</v>
      </c>
      <c r="O8" s="117" t="s">
        <v>256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9255</v>
      </c>
      <c r="D9" s="120">
        <v>9792</v>
      </c>
      <c r="E9" s="121">
        <f t="shared" ref="E9:E21" si="0">D9/C9-1</f>
        <v>5.8022690437601332E-2</v>
      </c>
      <c r="F9" s="120">
        <v>9813</v>
      </c>
      <c r="G9" s="121">
        <f>F9/D9-1</f>
        <v>2.1446078431373028E-3</v>
      </c>
      <c r="H9" s="120">
        <v>1197</v>
      </c>
      <c r="I9" s="121">
        <f>IFERROR(H9/F9-1,"-")</f>
        <v>-0.87801895444818101</v>
      </c>
      <c r="J9" s="120">
        <v>9896</v>
      </c>
      <c r="K9" s="121">
        <f>IFERROR(J9/H9-1,"-")</f>
        <v>7.2673350041771094</v>
      </c>
      <c r="L9" s="120">
        <v>17947</v>
      </c>
      <c r="M9" s="121">
        <f t="shared" ref="M9:M21" si="1">IFERROR(L9/J9-1,"-")</f>
        <v>0.81356103476151986</v>
      </c>
      <c r="N9" s="120">
        <v>15841</v>
      </c>
      <c r="O9" s="121">
        <f>IFERROR(N9/L9-1,"-")</f>
        <v>-0.11734551735666132</v>
      </c>
      <c r="P9" s="120">
        <v>14788</v>
      </c>
      <c r="Q9" s="121">
        <f t="shared" ref="Q9:Q20" si="2">IFERROR(P9/N9-1,"-")</f>
        <v>-6.6473076194684677E-2</v>
      </c>
    </row>
    <row r="10" spans="1:18" x14ac:dyDescent="0.25">
      <c r="A10" s="1" t="s">
        <v>75</v>
      </c>
      <c r="B10" s="119" t="s">
        <v>76</v>
      </c>
      <c r="C10" s="120">
        <v>10215</v>
      </c>
      <c r="D10" s="120">
        <v>10626</v>
      </c>
      <c r="E10" s="121">
        <f t="shared" si="0"/>
        <v>4.023494860499266E-2</v>
      </c>
      <c r="F10" s="120">
        <v>11683</v>
      </c>
      <c r="G10" s="121">
        <f t="shared" ref="G10:G20" si="3">F10/D10-1</f>
        <v>9.9472990777338621E-2</v>
      </c>
      <c r="H10" s="120">
        <v>1554</v>
      </c>
      <c r="I10" s="121">
        <f t="shared" ref="I10:I21" si="4">IFERROR(H10/F10-1,"-")</f>
        <v>-0.8669862192929898</v>
      </c>
      <c r="J10" s="120">
        <v>10397</v>
      </c>
      <c r="K10" s="121">
        <f t="shared" ref="K10:K21" si="5">IFERROR(J10/H10-1,"-")</f>
        <v>5.6904761904761907</v>
      </c>
      <c r="L10" s="120">
        <v>18389</v>
      </c>
      <c r="M10" s="121">
        <f t="shared" si="1"/>
        <v>0.76868327402135228</v>
      </c>
      <c r="N10" s="120">
        <v>24407</v>
      </c>
      <c r="O10" s="121">
        <f t="shared" ref="O10:O21" si="6">IFERROR(N10/L10-1,"-")</f>
        <v>0.32726086247213004</v>
      </c>
      <c r="P10" s="120">
        <v>15773</v>
      </c>
      <c r="Q10" s="121">
        <f t="shared" si="2"/>
        <v>-0.35375097308149306</v>
      </c>
    </row>
    <row r="11" spans="1:18" x14ac:dyDescent="0.25">
      <c r="A11" s="1" t="s">
        <v>77</v>
      </c>
      <c r="B11" s="119" t="s">
        <v>78</v>
      </c>
      <c r="C11" s="120">
        <v>13286</v>
      </c>
      <c r="D11" s="120">
        <v>10617</v>
      </c>
      <c r="E11" s="121">
        <f t="shared" si="0"/>
        <v>-0.20088815294294748</v>
      </c>
      <c r="F11" s="120">
        <v>2577</v>
      </c>
      <c r="G11" s="121">
        <f t="shared" si="3"/>
        <v>-0.7572760666855044</v>
      </c>
      <c r="H11" s="120">
        <v>2990</v>
      </c>
      <c r="I11" s="121">
        <f t="shared" si="4"/>
        <v>0.16026387272021725</v>
      </c>
      <c r="J11" s="120">
        <v>10842</v>
      </c>
      <c r="K11" s="121">
        <f t="shared" si="5"/>
        <v>2.6260869565217391</v>
      </c>
      <c r="L11" s="120">
        <v>16137</v>
      </c>
      <c r="M11" s="121">
        <f t="shared" si="1"/>
        <v>0.48837852794687331</v>
      </c>
      <c r="N11" s="120">
        <v>20474</v>
      </c>
      <c r="O11" s="121">
        <f t="shared" si="6"/>
        <v>0.2687612319514161</v>
      </c>
      <c r="P11" s="120">
        <v>15653</v>
      </c>
      <c r="Q11" s="121">
        <f t="shared" si="2"/>
        <v>-0.23546937579368954</v>
      </c>
    </row>
    <row r="12" spans="1:18" x14ac:dyDescent="0.25">
      <c r="A12" s="1" t="s">
        <v>79</v>
      </c>
      <c r="B12" s="119" t="s">
        <v>80</v>
      </c>
      <c r="C12" s="120">
        <v>12681</v>
      </c>
      <c r="D12" s="120">
        <v>11067</v>
      </c>
      <c r="E12" s="121">
        <f t="shared" si="0"/>
        <v>-0.12727702862550272</v>
      </c>
      <c r="F12" s="120">
        <v>0</v>
      </c>
      <c r="G12" s="121">
        <f t="shared" si="3"/>
        <v>-1</v>
      </c>
      <c r="H12" s="120">
        <v>3629</v>
      </c>
      <c r="I12" s="121" t="str">
        <f t="shared" si="4"/>
        <v>-</v>
      </c>
      <c r="J12" s="120">
        <v>13123</v>
      </c>
      <c r="K12" s="121">
        <f t="shared" si="5"/>
        <v>2.6161476990906585</v>
      </c>
      <c r="L12" s="120">
        <v>11699</v>
      </c>
      <c r="M12" s="121">
        <f t="shared" si="1"/>
        <v>-0.10851177322258632</v>
      </c>
      <c r="N12" s="120">
        <v>17811</v>
      </c>
      <c r="O12" s="121">
        <f t="shared" si="6"/>
        <v>0.52243781519788013</v>
      </c>
      <c r="P12" s="120">
        <v>15445</v>
      </c>
      <c r="Q12" s="121">
        <f t="shared" si="2"/>
        <v>-0.13283925663915552</v>
      </c>
    </row>
    <row r="13" spans="1:18" x14ac:dyDescent="0.25">
      <c r="A13" s="1" t="s">
        <v>81</v>
      </c>
      <c r="B13" s="119" t="s">
        <v>82</v>
      </c>
      <c r="C13" s="120">
        <v>11478</v>
      </c>
      <c r="D13" s="120">
        <v>10686</v>
      </c>
      <c r="E13" s="121">
        <f t="shared" si="0"/>
        <v>-6.9001568217459508E-2</v>
      </c>
      <c r="F13" s="120">
        <v>0</v>
      </c>
      <c r="G13" s="121">
        <f t="shared" si="3"/>
        <v>-1</v>
      </c>
      <c r="H13" s="120">
        <v>4327</v>
      </c>
      <c r="I13" s="121" t="str">
        <f t="shared" si="4"/>
        <v>-</v>
      </c>
      <c r="J13" s="120">
        <v>12688</v>
      </c>
      <c r="K13" s="121">
        <f t="shared" si="5"/>
        <v>1.9322856482551423</v>
      </c>
      <c r="L13" s="120">
        <v>7550</v>
      </c>
      <c r="M13" s="121">
        <f t="shared" si="1"/>
        <v>-0.40494955863808324</v>
      </c>
      <c r="N13" s="120">
        <v>22267</v>
      </c>
      <c r="O13" s="121">
        <f t="shared" si="6"/>
        <v>1.9492715231788078</v>
      </c>
      <c r="P13" s="120">
        <v>16341</v>
      </c>
      <c r="Q13" s="121">
        <f t="shared" si="2"/>
        <v>-0.26613374051286653</v>
      </c>
    </row>
    <row r="14" spans="1:18" x14ac:dyDescent="0.25">
      <c r="A14" s="1" t="s">
        <v>83</v>
      </c>
      <c r="B14" s="119" t="s">
        <v>84</v>
      </c>
      <c r="C14" s="120">
        <v>11369</v>
      </c>
      <c r="D14" s="120">
        <v>11404</v>
      </c>
      <c r="E14" s="121">
        <f t="shared" si="0"/>
        <v>3.0785469258509668E-3</v>
      </c>
      <c r="F14" s="120">
        <v>0</v>
      </c>
      <c r="G14" s="121">
        <f t="shared" si="3"/>
        <v>-1</v>
      </c>
      <c r="H14" s="120">
        <v>3302</v>
      </c>
      <c r="I14" s="121" t="str">
        <f t="shared" si="4"/>
        <v>-</v>
      </c>
      <c r="J14" s="120">
        <v>10420</v>
      </c>
      <c r="K14" s="121">
        <f t="shared" si="5"/>
        <v>2.1556632344033919</v>
      </c>
      <c r="L14" s="120">
        <v>14934</v>
      </c>
      <c r="M14" s="121">
        <f t="shared" si="1"/>
        <v>0.43320537428023043</v>
      </c>
      <c r="N14" s="120">
        <v>16055</v>
      </c>
      <c r="O14" s="121">
        <f t="shared" si="6"/>
        <v>7.5063613231552084E-2</v>
      </c>
      <c r="P14" s="120">
        <v>16193</v>
      </c>
      <c r="Q14" s="121">
        <f t="shared" si="2"/>
        <v>8.595453129865982E-3</v>
      </c>
    </row>
    <row r="15" spans="1:18" x14ac:dyDescent="0.25">
      <c r="A15" s="1" t="s">
        <v>85</v>
      </c>
      <c r="B15" s="119" t="s">
        <v>86</v>
      </c>
      <c r="C15" s="120">
        <v>11824</v>
      </c>
      <c r="D15" s="120">
        <v>13016</v>
      </c>
      <c r="E15" s="121">
        <f t="shared" si="0"/>
        <v>0.10081190798376194</v>
      </c>
      <c r="F15" s="120">
        <v>0</v>
      </c>
      <c r="G15" s="121">
        <f t="shared" si="3"/>
        <v>-1</v>
      </c>
      <c r="H15" s="120">
        <v>2379</v>
      </c>
      <c r="I15" s="121" t="str">
        <f t="shared" si="4"/>
        <v>-</v>
      </c>
      <c r="J15" s="120">
        <v>24503</v>
      </c>
      <c r="K15" s="121">
        <f t="shared" si="5"/>
        <v>9.299705758722153</v>
      </c>
      <c r="L15" s="120">
        <v>23244</v>
      </c>
      <c r="M15" s="121">
        <f t="shared" si="1"/>
        <v>-5.1381463494265978E-2</v>
      </c>
      <c r="N15" s="120">
        <v>16852</v>
      </c>
      <c r="O15" s="121">
        <f t="shared" si="6"/>
        <v>-0.27499569781448974</v>
      </c>
      <c r="P15" s="120">
        <v>17502</v>
      </c>
      <c r="Q15" s="121">
        <f t="shared" si="2"/>
        <v>3.8571089484927601E-2</v>
      </c>
    </row>
    <row r="16" spans="1:18" x14ac:dyDescent="0.25">
      <c r="A16" s="1" t="s">
        <v>87</v>
      </c>
      <c r="B16" s="119" t="s">
        <v>88</v>
      </c>
      <c r="C16" s="120">
        <v>12953</v>
      </c>
      <c r="D16" s="120">
        <v>14488</v>
      </c>
      <c r="E16" s="121">
        <f t="shared" si="0"/>
        <v>0.11850536555238178</v>
      </c>
      <c r="F16" s="120">
        <v>6635</v>
      </c>
      <c r="G16" s="121">
        <f t="shared" si="3"/>
        <v>-0.54203478741027056</v>
      </c>
      <c r="H16" s="120">
        <v>6446</v>
      </c>
      <c r="I16" s="121">
        <f t="shared" si="4"/>
        <v>-2.8485305199698607E-2</v>
      </c>
      <c r="J16" s="120">
        <v>14928</v>
      </c>
      <c r="K16" s="121">
        <f t="shared" si="5"/>
        <v>1.3158547936704932</v>
      </c>
      <c r="L16" s="120">
        <v>11309</v>
      </c>
      <c r="M16" s="121">
        <f t="shared" si="1"/>
        <v>-0.242430332261522</v>
      </c>
      <c r="N16" s="120">
        <v>25050</v>
      </c>
      <c r="O16" s="121">
        <f t="shared" si="6"/>
        <v>1.2150499602086833</v>
      </c>
      <c r="P16" s="120">
        <v>16404</v>
      </c>
      <c r="Q16" s="121">
        <f t="shared" si="2"/>
        <v>-0.34514970059880234</v>
      </c>
    </row>
    <row r="17" spans="1:17" x14ac:dyDescent="0.25">
      <c r="A17" s="1" t="s">
        <v>89</v>
      </c>
      <c r="B17" s="119" t="s">
        <v>90</v>
      </c>
      <c r="C17" s="120">
        <v>10939</v>
      </c>
      <c r="D17" s="120">
        <v>11945</v>
      </c>
      <c r="E17" s="121">
        <f t="shared" si="0"/>
        <v>9.1964530578663606E-2</v>
      </c>
      <c r="F17" s="120">
        <v>6236</v>
      </c>
      <c r="G17" s="121">
        <f t="shared" si="3"/>
        <v>-0.47794056090414394</v>
      </c>
      <c r="H17" s="120">
        <v>8360</v>
      </c>
      <c r="I17" s="121">
        <f t="shared" si="4"/>
        <v>0.34060295060936507</v>
      </c>
      <c r="J17" s="120">
        <v>10763</v>
      </c>
      <c r="K17" s="121">
        <f t="shared" si="5"/>
        <v>0.28744019138755972</v>
      </c>
      <c r="L17" s="120">
        <v>16386</v>
      </c>
      <c r="M17" s="121">
        <f t="shared" si="1"/>
        <v>0.52243798197528579</v>
      </c>
      <c r="N17" s="120">
        <v>17100</v>
      </c>
      <c r="O17" s="121">
        <f t="shared" si="6"/>
        <v>4.3573782497253744E-2</v>
      </c>
      <c r="P17" s="120"/>
      <c r="Q17" s="121"/>
    </row>
    <row r="18" spans="1:17" x14ac:dyDescent="0.25">
      <c r="A18" s="1" t="s">
        <v>91</v>
      </c>
      <c r="B18" s="119" t="s">
        <v>92</v>
      </c>
      <c r="C18" s="120">
        <v>11505</v>
      </c>
      <c r="D18" s="120">
        <v>13119</v>
      </c>
      <c r="E18" s="121">
        <f t="shared" si="0"/>
        <v>0.14028683181225543</v>
      </c>
      <c r="F18" s="120">
        <v>4583</v>
      </c>
      <c r="G18" s="121">
        <f t="shared" si="3"/>
        <v>-0.65065934903574973</v>
      </c>
      <c r="H18" s="120">
        <v>13659</v>
      </c>
      <c r="I18" s="121">
        <f t="shared" si="4"/>
        <v>1.9803622081605936</v>
      </c>
      <c r="J18" s="120">
        <v>14777</v>
      </c>
      <c r="K18" s="121">
        <f t="shared" si="5"/>
        <v>8.1850794348048872E-2</v>
      </c>
      <c r="L18" s="120">
        <v>17351</v>
      </c>
      <c r="M18" s="121">
        <f t="shared" si="1"/>
        <v>0.17418961900250385</v>
      </c>
      <c r="N18" s="120">
        <v>24595</v>
      </c>
      <c r="O18" s="121">
        <f t="shared" si="6"/>
        <v>0.41749755057345395</v>
      </c>
      <c r="P18" s="120"/>
      <c r="Q18" s="121"/>
    </row>
    <row r="19" spans="1:17" x14ac:dyDescent="0.25">
      <c r="A19" s="1" t="s">
        <v>93</v>
      </c>
      <c r="B19" s="119" t="s">
        <v>94</v>
      </c>
      <c r="C19" s="120">
        <v>10744</v>
      </c>
      <c r="D19" s="120">
        <v>9620</v>
      </c>
      <c r="E19" s="121">
        <f t="shared" si="0"/>
        <v>-0.10461653015636629</v>
      </c>
      <c r="F19" s="120">
        <v>2952</v>
      </c>
      <c r="G19" s="121">
        <f t="shared" si="3"/>
        <v>-0.69313929313929312</v>
      </c>
      <c r="H19" s="120">
        <v>12968</v>
      </c>
      <c r="I19" s="121">
        <f t="shared" si="4"/>
        <v>3.3929539295392956</v>
      </c>
      <c r="J19" s="120">
        <v>14622</v>
      </c>
      <c r="K19" s="121">
        <f t="shared" si="5"/>
        <v>0.12754472547809992</v>
      </c>
      <c r="L19" s="120">
        <v>12399</v>
      </c>
      <c r="M19" s="121">
        <f t="shared" si="1"/>
        <v>-0.15203118588428399</v>
      </c>
      <c r="N19" s="120">
        <v>15829</v>
      </c>
      <c r="O19" s="121">
        <f t="shared" si="6"/>
        <v>0.27663521251713852</v>
      </c>
      <c r="P19" s="120"/>
      <c r="Q19" s="121"/>
    </row>
    <row r="20" spans="1:17" x14ac:dyDescent="0.25">
      <c r="A20" s="1" t="s">
        <v>95</v>
      </c>
      <c r="B20" s="119" t="s">
        <v>96</v>
      </c>
      <c r="C20" s="120">
        <v>10632</v>
      </c>
      <c r="D20" s="120">
        <v>10746</v>
      </c>
      <c r="E20" s="121">
        <f t="shared" si="0"/>
        <v>1.0722347629796847E-2</v>
      </c>
      <c r="F20" s="120">
        <v>8154</v>
      </c>
      <c r="G20" s="121">
        <f t="shared" si="3"/>
        <v>-0.24120603015075381</v>
      </c>
      <c r="H20" s="120">
        <v>9493</v>
      </c>
      <c r="I20" s="121">
        <f t="shared" si="4"/>
        <v>0.16421388275692905</v>
      </c>
      <c r="J20" s="120">
        <v>14121</v>
      </c>
      <c r="K20" s="121">
        <f t="shared" si="5"/>
        <v>0.48751711787633001</v>
      </c>
      <c r="L20" s="120">
        <v>12492</v>
      </c>
      <c r="M20" s="121">
        <f t="shared" si="1"/>
        <v>-0.11536010197578073</v>
      </c>
      <c r="N20" s="120">
        <v>15575</v>
      </c>
      <c r="O20" s="121">
        <f t="shared" si="6"/>
        <v>0.24679795068844057</v>
      </c>
      <c r="P20" s="120"/>
      <c r="Q20" s="121"/>
    </row>
    <row r="21" spans="1:17" ht="15.75" x14ac:dyDescent="0.25">
      <c r="A21" s="1" t="s">
        <v>0</v>
      </c>
      <c r="B21" s="122" t="s">
        <v>33</v>
      </c>
      <c r="C21" s="123">
        <v>136881</v>
      </c>
      <c r="D21" s="123">
        <v>137126</v>
      </c>
      <c r="E21" s="124">
        <f t="shared" si="0"/>
        <v>1.7898758775871659E-3</v>
      </c>
      <c r="F21" s="123">
        <v>55313</v>
      </c>
      <c r="G21" s="124">
        <f>F21/D21-1</f>
        <v>-0.59662646033574962</v>
      </c>
      <c r="H21" s="123">
        <v>70304</v>
      </c>
      <c r="I21" s="124">
        <f t="shared" si="4"/>
        <v>0.27102127890369343</v>
      </c>
      <c r="J21" s="123">
        <v>161080</v>
      </c>
      <c r="K21" s="124">
        <f t="shared" si="5"/>
        <v>1.2911925352753757</v>
      </c>
      <c r="L21" s="123">
        <v>179837</v>
      </c>
      <c r="M21" s="124">
        <f t="shared" si="1"/>
        <v>0.116445244598957</v>
      </c>
      <c r="N21" s="123">
        <v>231856</v>
      </c>
      <c r="O21" s="124">
        <f t="shared" si="6"/>
        <v>0.28925638216829674</v>
      </c>
      <c r="P21" s="123">
        <v>128099</v>
      </c>
      <c r="Q21" s="124">
        <v>-0.19311274463488226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d4781399f7aed0b68e7407d818a69065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0a175a10d45345a6d323a14e80848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2AE2DB95-56E4-4A09-BA75-6EBD3C1752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C5775C-81DA-42D9-B512-BB62F60A12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2C4363-AA78-464C-963F-B6BA043F0DC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2025-12-17T13:28:40Z</dcterms:created>
  <dcterms:modified xsi:type="dcterms:W3CDTF">2025-12-22T10:55:28Z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0x010100F969C42FB1FA284BA60CDF94DEB4DBF3</vt:lpwstr>
  </property>
</Properties>
</file>