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9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80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1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3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4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6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100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101.xml" ContentType="application/vnd.openxmlformats-officedocument.drawingml.chartshapes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ml.chartshapes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9.xml" ContentType="application/vnd.openxmlformats-officedocument.themeOverride+xml"/>
  <Override PartName="/xl/drawings/drawing103.xml" ContentType="application/vnd.openxmlformats-officedocument.drawingml.chartshapes+xml"/>
  <Override PartName="/xl/charts/chart7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70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charts/chart71.xml" ContentType="application/vnd.openxmlformats-officedocument.drawingml.chart+xml"/>
  <Override PartName="/xl/drawings/drawing111.xml" ContentType="application/vnd.openxmlformats-officedocument.drawingml.chartshapes+xml"/>
  <Override PartName="/xl/charts/chart72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theme/themeOverride71.xml" ContentType="application/vnd.openxmlformats-officedocument.themeOverrid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theme/themeOverride72.xml" ContentType="application/vnd.openxmlformats-officedocument.themeOverrid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8.xml" ContentType="application/vnd.openxmlformats-officedocument.drawingml.chartshapes+xml"/>
  <Override PartName="/xl/charts/chart84.xml" ContentType="application/vnd.openxmlformats-officedocument.drawingml.chart+xml"/>
  <Override PartName="/xl/theme/themeOverride73.xml" ContentType="application/vnd.openxmlformats-officedocument.themeOverrid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32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charts/chart8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8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5.xml" ContentType="application/vnd.openxmlformats-officedocument.themeOverrid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9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6.xml" ContentType="application/vnd.openxmlformats-officedocument.themeOverride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9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7.xml" ContentType="application/vnd.openxmlformats-officedocument.themeOverride+xml"/>
  <Override PartName="/xl/drawings/drawing14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bril/"/>
    </mc:Choice>
  </mc:AlternateContent>
  <xr:revisionPtr revIDLastSave="20" documentId="8_{40707CB7-5ADB-4ED2-BFA0-5B428CEA8D92}" xr6:coauthVersionLast="47" xr6:coauthVersionMax="47" xr10:uidLastSave="{FE03FB91-67E0-400F-82EE-FDDBBF182A4C}"/>
  <bookViews>
    <workbookView xWindow="-120" yWindow="-120" windowWidth="29040" windowHeight="15720" xr2:uid="{F3A71C28-308B-4E6D-B670-E5ECE96D03B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" sheetId="25" r:id="rId25"/>
    <sheet name="Pernocta evol mensu TF cat" sheetId="52" r:id="rId26"/>
    <sheet name="Pernoctaciones lugar reside" sheetId="26" r:id="rId27"/>
    <sheet name="Pernoctaciones lugar residen ac" sheetId="27" r:id="rId28"/>
    <sheet name="Pernoctaciones lugar reside año" sheetId="28" r:id="rId29"/>
    <sheet name="Estancia media" sheetId="29" r:id="rId30"/>
    <sheet name="EM evol menusual lugar resd" sheetId="30" r:id="rId31"/>
    <sheet name="EM evol mensu TF cat " sheetId="31" r:id="rId32"/>
    <sheet name="Tasa de ocupación" sheetId="32" r:id="rId33"/>
    <sheet name="tasa de ocupación evol mens" sheetId="33" r:id="rId34"/>
    <sheet name="indicadores rentabilidad" sheetId="34" r:id="rId35"/>
    <sheet name="ADR RevPAR ingresos totales ult" sheetId="35" r:id="rId36"/>
    <sheet name="ADR municipios" sheetId="36" r:id="rId37"/>
    <sheet name="RevPAR  municipios" sheetId="37" r:id="rId38"/>
    <sheet name="viajeros españoles" sheetId="38" r:id="rId39"/>
    <sheet name="distribución españoles x Resid" sheetId="39" r:id="rId40"/>
    <sheet name="distribución españoles x cate" sheetId="40" r:id="rId41"/>
    <sheet name="distribución peninsulare x cate" sheetId="41" r:id="rId42"/>
    <sheet name="distribución canarios x cate" sheetId="42" r:id="rId43"/>
    <sheet name="distribución españoles x mun al" sheetId="43" r:id="rId44"/>
    <sheet name="distribución peninsula x munici" sheetId="44" r:id="rId45"/>
    <sheet name="distribución canarias x munici" sheetId="45" r:id="rId46"/>
    <sheet name="evolución anual viaj ent españo" sheetId="46" r:id="rId47"/>
    <sheet name="evolución anual viaj ent penins" sheetId="47" r:id="rId48"/>
    <sheet name="evolución anual viaj ent canari" sheetId="48" r:id="rId49"/>
  </sheets>
  <externalReferences>
    <externalReference r:id="rId50"/>
  </externalReferences>
  <definedNames>
    <definedName name="_xlnm.Print_Area" localSheetId="45">'distribución canarias x munici'!$B$3:$AB$37</definedName>
    <definedName name="_xlnm.Print_Area" localSheetId="42">'distribución canarios x cate'!$B$3:$AB$33</definedName>
    <definedName name="_xlnm.Print_Area" localSheetId="40">'distribución españoles x cate'!$B$3:$AB$33</definedName>
    <definedName name="_xlnm.Print_Area" localSheetId="43">'distribución españoles x mun al'!$B$3:$AB$37</definedName>
    <definedName name="_xlnm.Print_Area" localSheetId="39">'distribución españoles x Resid'!$B$3:$AB$32</definedName>
    <definedName name="_xlnm.Print_Area" localSheetId="44">'distribución peninsula x munici'!$B$3:$AB$37</definedName>
    <definedName name="_xlnm.Print_Area" localSheetId="41">'distribución peninsulare x cate'!$B$3:$AB$33</definedName>
    <definedName name="_xlnm.Print_Area" localSheetId="26">'Pernoctaciones lugar reside'!$B$4:$K$162</definedName>
    <definedName name="_xlnm.Print_Area" localSheetId="28">'Pernoctaciones lugar reside año'!$B$4:$M$162</definedName>
    <definedName name="_xlnm.Print_Area" localSheetId="27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6" i="33" l="1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D74" i="33"/>
  <c r="K73" i="33"/>
  <c r="L74" i="33" s="1"/>
  <c r="I73" i="33"/>
  <c r="G73" i="33"/>
  <c r="J74" i="33" s="1"/>
  <c r="E73" i="33"/>
  <c r="C73" i="33"/>
  <c r="F74" i="33" s="1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H52" i="33"/>
  <c r="F52" i="33"/>
  <c r="K51" i="33"/>
  <c r="L52" i="33" s="1"/>
  <c r="I51" i="33"/>
  <c r="G51" i="33"/>
  <c r="J52" i="33" s="1"/>
  <c r="E51" i="33"/>
  <c r="C51" i="33"/>
  <c r="D52" i="33" s="1"/>
  <c r="L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H30" i="33"/>
  <c r="D30" i="33"/>
  <c r="K29" i="33"/>
  <c r="I29" i="33"/>
  <c r="J30" i="33" s="1"/>
  <c r="G29" i="33"/>
  <c r="E29" i="33"/>
  <c r="F30" i="33" s="1"/>
  <c r="C29" i="33"/>
  <c r="L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78" i="52"/>
  <c r="N77" i="52"/>
  <c r="N76" i="52"/>
  <c r="N75" i="52"/>
  <c r="M73" i="52"/>
  <c r="N56" i="52"/>
  <c r="N55" i="52"/>
  <c r="N54" i="52"/>
  <c r="N53" i="52"/>
  <c r="M51" i="52"/>
  <c r="N34" i="52"/>
  <c r="N33" i="52"/>
  <c r="N32" i="52"/>
  <c r="N31" i="52"/>
  <c r="M29" i="52"/>
  <c r="N12" i="52"/>
  <c r="N11" i="52"/>
  <c r="N10" i="52"/>
  <c r="N9" i="52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51" i="52" s="1"/>
  <c r="N258" i="51"/>
  <c r="N257" i="51"/>
  <c r="N256" i="51"/>
  <c r="N255" i="51"/>
  <c r="M253" i="51"/>
  <c r="N232" i="51"/>
  <c r="N231" i="51"/>
  <c r="N230" i="51"/>
  <c r="N229" i="51"/>
  <c r="M227" i="51"/>
  <c r="N210" i="51"/>
  <c r="N209" i="51"/>
  <c r="N208" i="51"/>
  <c r="N207" i="51"/>
  <c r="M205" i="51"/>
  <c r="N188" i="51"/>
  <c r="N187" i="51"/>
  <c r="N186" i="51"/>
  <c r="N185" i="51"/>
  <c r="M183" i="51"/>
  <c r="N166" i="51"/>
  <c r="N165" i="51"/>
  <c r="N164" i="51"/>
  <c r="N163" i="51"/>
  <c r="M161" i="51"/>
  <c r="N144" i="51"/>
  <c r="N143" i="51"/>
  <c r="N142" i="51"/>
  <c r="N141" i="51"/>
  <c r="M139" i="51"/>
  <c r="N122" i="51"/>
  <c r="N121" i="51"/>
  <c r="N120" i="51"/>
  <c r="N119" i="51"/>
  <c r="M117" i="51"/>
  <c r="N100" i="51"/>
  <c r="N99" i="51"/>
  <c r="N98" i="51"/>
  <c r="N97" i="51"/>
  <c r="M95" i="51"/>
  <c r="N78" i="51"/>
  <c r="N77" i="51"/>
  <c r="N76" i="51"/>
  <c r="N75" i="51"/>
  <c r="M73" i="51"/>
  <c r="N56" i="51"/>
  <c r="N55" i="51"/>
  <c r="N54" i="51"/>
  <c r="N53" i="51"/>
  <c r="M51" i="51"/>
  <c r="N34" i="51"/>
  <c r="N33" i="51"/>
  <c r="N32" i="51"/>
  <c r="N31" i="51"/>
  <c r="M29" i="51"/>
  <c r="N12" i="51"/>
  <c r="N11" i="51"/>
  <c r="N10" i="51"/>
  <c r="N9" i="5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27" i="51" s="1"/>
  <c r="N78" i="50"/>
  <c r="N77" i="50"/>
  <c r="N76" i="50"/>
  <c r="N75" i="50"/>
  <c r="N74" i="50"/>
  <c r="N56" i="50"/>
  <c r="N55" i="50"/>
  <c r="N54" i="50"/>
  <c r="N53" i="50"/>
  <c r="N52" i="50"/>
  <c r="N34" i="50"/>
  <c r="N33" i="50"/>
  <c r="N32" i="50"/>
  <c r="N31" i="50"/>
  <c r="N30" i="50"/>
  <c r="N12" i="50"/>
  <c r="N11" i="50"/>
  <c r="N10" i="50"/>
  <c r="N9" i="50"/>
  <c r="N8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I7" i="50" s="1"/>
  <c r="N276" i="49"/>
  <c r="N275" i="49"/>
  <c r="N274" i="49"/>
  <c r="N273" i="49"/>
  <c r="M271" i="49"/>
  <c r="N272" i="49" s="1"/>
  <c r="N254" i="49"/>
  <c r="N253" i="49"/>
  <c r="N252" i="49"/>
  <c r="N251" i="49"/>
  <c r="M249" i="49"/>
  <c r="N250" i="49" s="1"/>
  <c r="N232" i="49"/>
  <c r="N231" i="49"/>
  <c r="N230" i="49"/>
  <c r="N229" i="49"/>
  <c r="M227" i="49"/>
  <c r="N228" i="49" s="1"/>
  <c r="N210" i="49"/>
  <c r="N209" i="49"/>
  <c r="N208" i="49"/>
  <c r="N207" i="49"/>
  <c r="M205" i="49"/>
  <c r="N206" i="49" s="1"/>
  <c r="N188" i="49"/>
  <c r="N187" i="49"/>
  <c r="N186" i="49"/>
  <c r="N185" i="49"/>
  <c r="M183" i="49"/>
  <c r="N184" i="49" s="1"/>
  <c r="N166" i="49"/>
  <c r="N165" i="49"/>
  <c r="N164" i="49"/>
  <c r="N163" i="49"/>
  <c r="M161" i="49"/>
  <c r="N162" i="49" s="1"/>
  <c r="N144" i="49"/>
  <c r="N143" i="49"/>
  <c r="N142" i="49"/>
  <c r="N141" i="49"/>
  <c r="M139" i="49"/>
  <c r="N140" i="49" s="1"/>
  <c r="N122" i="49"/>
  <c r="N121" i="49"/>
  <c r="N120" i="49"/>
  <c r="N119" i="49"/>
  <c r="M117" i="49"/>
  <c r="N118" i="49" s="1"/>
  <c r="N100" i="49"/>
  <c r="N99" i="49"/>
  <c r="N98" i="49"/>
  <c r="N97" i="49"/>
  <c r="M95" i="49"/>
  <c r="N96" i="49" s="1"/>
  <c r="N78" i="49"/>
  <c r="N77" i="49"/>
  <c r="N76" i="49"/>
  <c r="N75" i="49"/>
  <c r="M73" i="49"/>
  <c r="N74" i="49" s="1"/>
  <c r="N56" i="49"/>
  <c r="N55" i="49"/>
  <c r="N54" i="49"/>
  <c r="N53" i="49"/>
  <c r="M51" i="49"/>
  <c r="N52" i="49" s="1"/>
  <c r="N34" i="49"/>
  <c r="N33" i="49"/>
  <c r="N32" i="49"/>
  <c r="N31" i="49"/>
  <c r="M29" i="49"/>
  <c r="N30" i="49" s="1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73" i="49" s="1"/>
  <c r="L74" i="49" s="1"/>
  <c r="I7" i="49"/>
  <c r="I29" i="49" s="1"/>
  <c r="J30" i="49" s="1"/>
  <c r="H74" i="33" l="1"/>
  <c r="I7" i="52"/>
  <c r="G7" i="52" s="1"/>
  <c r="N52" i="52"/>
  <c r="N8" i="52"/>
  <c r="G73" i="52"/>
  <c r="E7" i="52"/>
  <c r="H8" i="52" s="1"/>
  <c r="G51" i="52"/>
  <c r="G29" i="52"/>
  <c r="L52" i="52"/>
  <c r="I73" i="52"/>
  <c r="K73" i="52"/>
  <c r="N74" i="52" s="1"/>
  <c r="K29" i="52"/>
  <c r="N30" i="52" s="1"/>
  <c r="I29" i="52"/>
  <c r="J8" i="52"/>
  <c r="I51" i="52"/>
  <c r="J52" i="52" s="1"/>
  <c r="L8" i="52"/>
  <c r="K161" i="51"/>
  <c r="I7" i="51"/>
  <c r="I205" i="51" s="1"/>
  <c r="N8" i="51"/>
  <c r="K205" i="51"/>
  <c r="I51" i="51"/>
  <c r="I183" i="51"/>
  <c r="K51" i="51"/>
  <c r="I161" i="51"/>
  <c r="K183" i="51"/>
  <c r="K29" i="51"/>
  <c r="I117" i="51"/>
  <c r="K139" i="51"/>
  <c r="I95" i="51"/>
  <c r="K117" i="51"/>
  <c r="I139" i="51"/>
  <c r="K95" i="51"/>
  <c r="I253" i="51"/>
  <c r="L8" i="51"/>
  <c r="I73" i="51"/>
  <c r="I227" i="51"/>
  <c r="K253" i="51"/>
  <c r="I29" i="51"/>
  <c r="G7" i="51"/>
  <c r="K73" i="51"/>
  <c r="L8" i="50"/>
  <c r="J8" i="50"/>
  <c r="G7" i="50"/>
  <c r="I227" i="49"/>
  <c r="J228" i="49" s="1"/>
  <c r="K139" i="49"/>
  <c r="L140" i="49" s="1"/>
  <c r="K227" i="49"/>
  <c r="L228" i="49" s="1"/>
  <c r="I95" i="49"/>
  <c r="J96" i="49" s="1"/>
  <c r="I183" i="49"/>
  <c r="J184" i="49" s="1"/>
  <c r="I271" i="49"/>
  <c r="J272" i="49" s="1"/>
  <c r="I139" i="49"/>
  <c r="J140" i="49" s="1"/>
  <c r="K95" i="49"/>
  <c r="L96" i="49" s="1"/>
  <c r="K183" i="49"/>
  <c r="L184" i="49" s="1"/>
  <c r="K271" i="49"/>
  <c r="L272" i="49" s="1"/>
  <c r="G7" i="49"/>
  <c r="K29" i="49"/>
  <c r="L30" i="49" s="1"/>
  <c r="J8" i="49"/>
  <c r="I51" i="49"/>
  <c r="J52" i="49" s="1"/>
  <c r="E7" i="49"/>
  <c r="L8" i="49"/>
  <c r="K51" i="49"/>
  <c r="L52" i="49" s="1"/>
  <c r="G117" i="49"/>
  <c r="H118" i="49" s="1"/>
  <c r="G161" i="49"/>
  <c r="H162" i="49" s="1"/>
  <c r="G205" i="49"/>
  <c r="H206" i="49" s="1"/>
  <c r="G249" i="49"/>
  <c r="H250" i="49" s="1"/>
  <c r="G73" i="49"/>
  <c r="H74" i="49" s="1"/>
  <c r="I117" i="49"/>
  <c r="J118" i="49" s="1"/>
  <c r="I161" i="49"/>
  <c r="J162" i="49" s="1"/>
  <c r="I205" i="49"/>
  <c r="J206" i="49" s="1"/>
  <c r="I249" i="49"/>
  <c r="J250" i="49" s="1"/>
  <c r="I73" i="49"/>
  <c r="J74" i="49" s="1"/>
  <c r="K117" i="49"/>
  <c r="L118" i="49" s="1"/>
  <c r="K161" i="49"/>
  <c r="L162" i="49" s="1"/>
  <c r="K205" i="49"/>
  <c r="L206" i="49" s="1"/>
  <c r="K249" i="49"/>
  <c r="L250" i="49" s="1"/>
  <c r="G29" i="49"/>
  <c r="H30" i="49" s="1"/>
  <c r="G139" i="49"/>
  <c r="H140" i="49" s="1"/>
  <c r="G183" i="49"/>
  <c r="H184" i="49" s="1"/>
  <c r="G227" i="49"/>
  <c r="H228" i="49" s="1"/>
  <c r="J74" i="52" l="1"/>
  <c r="J30" i="52"/>
  <c r="L30" i="52"/>
  <c r="E73" i="52"/>
  <c r="H74" i="52" s="1"/>
  <c r="C7" i="52"/>
  <c r="E51" i="52"/>
  <c r="E29" i="52"/>
  <c r="L74" i="52"/>
  <c r="G183" i="51"/>
  <c r="G51" i="51"/>
  <c r="G205" i="51"/>
  <c r="E7" i="51"/>
  <c r="G227" i="51"/>
  <c r="G73" i="51"/>
  <c r="G253" i="51"/>
  <c r="H8" i="51"/>
  <c r="G117" i="51"/>
  <c r="G95" i="51"/>
  <c r="G139" i="51"/>
  <c r="G29" i="51"/>
  <c r="G161" i="51"/>
  <c r="J8" i="51"/>
  <c r="E7" i="50"/>
  <c r="H8" i="50"/>
  <c r="G271" i="49"/>
  <c r="H272" i="49" s="1"/>
  <c r="G51" i="49"/>
  <c r="H52" i="49" s="1"/>
  <c r="H8" i="49"/>
  <c r="G95" i="49"/>
  <c r="H96" i="49" s="1"/>
  <c r="E271" i="49"/>
  <c r="F272" i="49" s="1"/>
  <c r="E227" i="49"/>
  <c r="F228" i="49" s="1"/>
  <c r="E183" i="49"/>
  <c r="F184" i="49" s="1"/>
  <c r="E139" i="49"/>
  <c r="F140" i="49" s="1"/>
  <c r="E95" i="49"/>
  <c r="F96" i="49" s="1"/>
  <c r="E29" i="49"/>
  <c r="F30" i="49" s="1"/>
  <c r="F8" i="49"/>
  <c r="E73" i="49"/>
  <c r="F74" i="49" s="1"/>
  <c r="E51" i="49"/>
  <c r="F52" i="49" s="1"/>
  <c r="E249" i="49"/>
  <c r="F250" i="49" s="1"/>
  <c r="E205" i="49"/>
  <c r="F206" i="49" s="1"/>
  <c r="E161" i="49"/>
  <c r="F162" i="49" s="1"/>
  <c r="E117" i="49"/>
  <c r="F118" i="49" s="1"/>
  <c r="C7" i="49"/>
  <c r="C29" i="52" l="1"/>
  <c r="D30" i="52" s="1"/>
  <c r="D8" i="52"/>
  <c r="C73" i="52"/>
  <c r="D74" i="52" s="1"/>
  <c r="C51" i="52"/>
  <c r="D52" i="52" s="1"/>
  <c r="H52" i="52"/>
  <c r="F30" i="52"/>
  <c r="F8" i="52"/>
  <c r="H30" i="52"/>
  <c r="E161" i="51"/>
  <c r="E183" i="51"/>
  <c r="E51" i="51"/>
  <c r="E205" i="51"/>
  <c r="C7" i="51"/>
  <c r="E227" i="51"/>
  <c r="E73" i="51"/>
  <c r="E95" i="51"/>
  <c r="E253" i="51"/>
  <c r="E117" i="51"/>
  <c r="E139" i="51"/>
  <c r="E29" i="51"/>
  <c r="F8" i="50"/>
  <c r="C7" i="50"/>
  <c r="C51" i="49"/>
  <c r="D52" i="49" s="1"/>
  <c r="D8" i="49"/>
  <c r="C117" i="49"/>
  <c r="D118" i="49" s="1"/>
  <c r="C29" i="49"/>
  <c r="D30" i="49" s="1"/>
  <c r="C161" i="49"/>
  <c r="D162" i="49" s="1"/>
  <c r="C271" i="49"/>
  <c r="D272" i="49" s="1"/>
  <c r="C227" i="49"/>
  <c r="D228" i="49" s="1"/>
  <c r="C183" i="49"/>
  <c r="D184" i="49" s="1"/>
  <c r="C139" i="49"/>
  <c r="D140" i="49" s="1"/>
  <c r="C95" i="49"/>
  <c r="D96" i="49" s="1"/>
  <c r="C249" i="49"/>
  <c r="D250" i="49" s="1"/>
  <c r="C205" i="49"/>
  <c r="D206" i="49" s="1"/>
  <c r="C73" i="49"/>
  <c r="D74" i="49" s="1"/>
  <c r="F52" i="52" l="1"/>
  <c r="F74" i="52"/>
  <c r="C139" i="51"/>
  <c r="D140" i="51" s="1"/>
  <c r="C29" i="51"/>
  <c r="D30" i="51" s="1"/>
  <c r="C161" i="51"/>
  <c r="D162" i="51" s="1"/>
  <c r="C253" i="51"/>
  <c r="D254" i="51" s="1"/>
  <c r="C183" i="51"/>
  <c r="D184" i="51" s="1"/>
  <c r="C51" i="51"/>
  <c r="D52" i="51" s="1"/>
  <c r="D8" i="51"/>
  <c r="C205" i="51"/>
  <c r="D206" i="51" s="1"/>
  <c r="C227" i="51"/>
  <c r="D228" i="51" s="1"/>
  <c r="C73" i="51"/>
  <c r="D74" i="51" s="1"/>
  <c r="C95" i="51"/>
  <c r="D96" i="51" s="1"/>
  <c r="C117" i="51"/>
  <c r="D118" i="51" s="1"/>
  <c r="F8" i="51"/>
  <c r="D8" i="50"/>
  <c r="E29" i="50"/>
  <c r="F30" i="50" s="1"/>
  <c r="E51" i="50"/>
  <c r="F52" i="50" s="1"/>
  <c r="C29" i="50"/>
  <c r="D30" i="50" s="1"/>
  <c r="E73" i="50"/>
  <c r="F74" i="50" s="1"/>
  <c r="C51" i="50"/>
  <c r="D52" i="50" s="1"/>
  <c r="C73" i="50"/>
  <c r="D74" i="50" s="1"/>
  <c r="L135" i="45" l="1"/>
  <c r="K135" i="45"/>
  <c r="H135" i="45"/>
  <c r="T5" i="45"/>
  <c r="H5" i="45"/>
  <c r="F5" i="45"/>
  <c r="S5" i="45"/>
  <c r="O135" i="44"/>
  <c r="L135" i="44"/>
  <c r="K135" i="44"/>
  <c r="I135" i="44"/>
  <c r="H135" i="44"/>
  <c r="G135" i="44"/>
  <c r="T5" i="44"/>
  <c r="J5" i="44"/>
  <c r="O135" i="43"/>
  <c r="N135" i="43"/>
  <c r="K135" i="43"/>
  <c r="H135" i="43"/>
  <c r="G135" i="43"/>
  <c r="N5" i="43"/>
  <c r="M5" i="43"/>
  <c r="L5" i="43"/>
  <c r="I5" i="43"/>
  <c r="H5" i="43"/>
  <c r="I133" i="42"/>
  <c r="H133" i="42"/>
  <c r="G133" i="42"/>
  <c r="T5" i="42"/>
  <c r="S5" i="42"/>
  <c r="I133" i="41"/>
  <c r="N5" i="41"/>
  <c r="F5" i="41"/>
  <c r="O133" i="40"/>
  <c r="N133" i="40"/>
  <c r="L133" i="40"/>
  <c r="I133" i="40"/>
  <c r="H133" i="40"/>
  <c r="J5" i="40"/>
  <c r="F5" i="40"/>
  <c r="M5" i="39"/>
  <c r="H5" i="39"/>
  <c r="Q5" i="37"/>
  <c r="I5" i="37"/>
  <c r="B3" i="37"/>
  <c r="Q5" i="36"/>
  <c r="B3" i="36"/>
  <c r="W29" i="35"/>
  <c r="I29" i="35"/>
  <c r="H29" i="35"/>
  <c r="AV7" i="35"/>
  <c r="AU7" i="35"/>
  <c r="AS7" i="35"/>
  <c r="AR7" i="35"/>
  <c r="AL7" i="35"/>
  <c r="AK7" i="35"/>
  <c r="AJ7" i="35"/>
  <c r="V7" i="35"/>
  <c r="H7" i="35"/>
  <c r="M29" i="33"/>
  <c r="M51" i="33"/>
  <c r="L96" i="31"/>
  <c r="F96" i="31"/>
  <c r="D74" i="31"/>
  <c r="L74" i="31"/>
  <c r="J74" i="31"/>
  <c r="H74" i="31"/>
  <c r="F74" i="31"/>
  <c r="F52" i="31"/>
  <c r="J52" i="31"/>
  <c r="H52" i="31"/>
  <c r="D52" i="31"/>
  <c r="H30" i="31"/>
  <c r="D30" i="31"/>
  <c r="J8" i="31"/>
  <c r="F8" i="31"/>
  <c r="L8" i="31"/>
  <c r="H8" i="31"/>
  <c r="D8" i="31"/>
  <c r="L272" i="30"/>
  <c r="D272" i="30"/>
  <c r="N272" i="30"/>
  <c r="J272" i="30"/>
  <c r="B270" i="30"/>
  <c r="D250" i="30"/>
  <c r="H250" i="30"/>
  <c r="F250" i="30"/>
  <c r="B248" i="30"/>
  <c r="L228" i="30"/>
  <c r="H228" i="30"/>
  <c r="D228" i="30"/>
  <c r="N228" i="30"/>
  <c r="J228" i="30"/>
  <c r="F228" i="30"/>
  <c r="B226" i="30"/>
  <c r="L206" i="30"/>
  <c r="B204" i="30"/>
  <c r="L184" i="30"/>
  <c r="D184" i="30"/>
  <c r="N184" i="30"/>
  <c r="F184" i="30"/>
  <c r="B182" i="30"/>
  <c r="L162" i="30"/>
  <c r="H162" i="30"/>
  <c r="D162" i="30"/>
  <c r="N162" i="30"/>
  <c r="J162" i="30"/>
  <c r="F162" i="30"/>
  <c r="B160" i="30"/>
  <c r="L140" i="30"/>
  <c r="D140" i="30"/>
  <c r="B138" i="30"/>
  <c r="F118" i="30"/>
  <c r="D118" i="30"/>
  <c r="J118" i="30"/>
  <c r="H118" i="30"/>
  <c r="B116" i="30"/>
  <c r="H96" i="30"/>
  <c r="D96" i="30"/>
  <c r="L96" i="30"/>
  <c r="J96" i="30"/>
  <c r="F96" i="30"/>
  <c r="J74" i="30"/>
  <c r="H74" i="30"/>
  <c r="F74" i="30"/>
  <c r="D74" i="30"/>
  <c r="N74" i="30"/>
  <c r="L74" i="30"/>
  <c r="L52" i="30"/>
  <c r="H52" i="30"/>
  <c r="F52" i="30"/>
  <c r="D52" i="30"/>
  <c r="N30" i="30"/>
  <c r="L30" i="30"/>
  <c r="J30" i="30"/>
  <c r="H30" i="30"/>
  <c r="F8" i="30"/>
  <c r="D8" i="30"/>
  <c r="B4" i="28"/>
  <c r="J6" i="27"/>
  <c r="B3" i="27"/>
  <c r="K6" i="26"/>
  <c r="I6" i="26"/>
  <c r="B4" i="26"/>
  <c r="L96" i="25"/>
  <c r="I73" i="25"/>
  <c r="N8" i="25"/>
  <c r="L8" i="25"/>
  <c r="K7" i="25"/>
  <c r="K95" i="25" s="1"/>
  <c r="I7" i="25"/>
  <c r="I95" i="25" s="1"/>
  <c r="G7" i="25"/>
  <c r="X7" i="22"/>
  <c r="B4" i="22"/>
  <c r="I8" i="21"/>
  <c r="H8" i="21"/>
  <c r="B5" i="21"/>
  <c r="B4" i="19"/>
  <c r="X6" i="18"/>
  <c r="B3" i="18"/>
  <c r="B4" i="17"/>
  <c r="W7" i="16"/>
  <c r="U7" i="16"/>
  <c r="J7" i="16"/>
  <c r="I7" i="16"/>
  <c r="B4" i="16"/>
  <c r="Y7" i="15"/>
  <c r="X7" i="15"/>
  <c r="M7" i="15"/>
  <c r="K7" i="15"/>
  <c r="J7" i="15"/>
  <c r="B4" i="15"/>
  <c r="T9" i="14"/>
  <c r="J9" i="14"/>
  <c r="I9" i="14"/>
  <c r="B6" i="14"/>
  <c r="V6" i="13"/>
  <c r="U6" i="13"/>
  <c r="K6" i="13"/>
  <c r="J6" i="13"/>
  <c r="I6" i="13"/>
  <c r="B3" i="13"/>
  <c r="V5" i="12"/>
  <c r="U5" i="12"/>
  <c r="T5" i="12"/>
  <c r="L5" i="12"/>
  <c r="K5" i="12"/>
  <c r="J5" i="12"/>
  <c r="I5" i="12"/>
  <c r="B3" i="6"/>
  <c r="K6" i="5"/>
  <c r="J6" i="5"/>
  <c r="I6" i="5"/>
  <c r="B3" i="5"/>
  <c r="L152" i="3"/>
  <c r="J79" i="3"/>
  <c r="L79" i="3"/>
  <c r="L6" i="3"/>
  <c r="J6" i="3"/>
  <c r="L31" i="2"/>
  <c r="J31" i="2"/>
  <c r="B39" i="1"/>
  <c r="B38" i="1"/>
  <c r="B37" i="1"/>
  <c r="M2" i="1"/>
  <c r="N11" i="33"/>
  <c r="F75" i="31"/>
  <c r="F40" i="31"/>
  <c r="F36" i="31"/>
  <c r="H35" i="31"/>
  <c r="H33" i="31"/>
  <c r="H31" i="31"/>
  <c r="J285" i="30"/>
  <c r="L284" i="30"/>
  <c r="H21" i="31"/>
  <c r="J20" i="31"/>
  <c r="L19" i="31"/>
  <c r="F18" i="31"/>
  <c r="H17" i="31"/>
  <c r="J16" i="31"/>
  <c r="L15" i="31"/>
  <c r="F14" i="31"/>
  <c r="H13" i="31"/>
  <c r="L12" i="31"/>
  <c r="H11" i="31"/>
  <c r="L10" i="31"/>
  <c r="H9" i="31"/>
  <c r="F21" i="31"/>
  <c r="H20" i="31"/>
  <c r="J19" i="31"/>
  <c r="L18" i="31"/>
  <c r="F17" i="31"/>
  <c r="H16" i="31"/>
  <c r="J15" i="31"/>
  <c r="L14" i="31"/>
  <c r="F13" i="31"/>
  <c r="J12" i="31"/>
  <c r="N11" i="31"/>
  <c r="F11" i="31"/>
  <c r="J10" i="31"/>
  <c r="N9" i="31"/>
  <c r="F9" i="31"/>
  <c r="N31" i="33"/>
  <c r="F99" i="31"/>
  <c r="H79" i="31"/>
  <c r="J37" i="31"/>
  <c r="J34" i="31"/>
  <c r="H102" i="31"/>
  <c r="H284" i="30"/>
  <c r="H82" i="31"/>
  <c r="J40" i="31"/>
  <c r="H37" i="31"/>
  <c r="H34" i="31"/>
  <c r="F87" i="31"/>
  <c r="H282" i="30"/>
  <c r="L280" i="30"/>
  <c r="F279" i="30"/>
  <c r="J277" i="30"/>
  <c r="F276" i="30"/>
  <c r="N274" i="30"/>
  <c r="J273" i="30"/>
  <c r="H197" i="30"/>
  <c r="J196" i="30"/>
  <c r="L195" i="30"/>
  <c r="F194" i="30"/>
  <c r="H193" i="30"/>
  <c r="J192" i="30"/>
  <c r="L191" i="30"/>
  <c r="F190" i="30"/>
  <c r="H189" i="30"/>
  <c r="L188" i="30"/>
  <c r="H187" i="30"/>
  <c r="L186" i="30"/>
  <c r="H185" i="30"/>
  <c r="J175" i="30"/>
  <c r="L174" i="30"/>
  <c r="J75" i="31"/>
  <c r="F43" i="31"/>
  <c r="F31" i="31"/>
  <c r="L283" i="30"/>
  <c r="F282" i="30"/>
  <c r="J280" i="30"/>
  <c r="H277" i="30"/>
  <c r="L274" i="30"/>
  <c r="H273" i="30"/>
  <c r="J36" i="31"/>
  <c r="J283" i="30"/>
  <c r="H280" i="30"/>
  <c r="L278" i="30"/>
  <c r="F277" i="30"/>
  <c r="N275" i="30"/>
  <c r="J274" i="30"/>
  <c r="F273" i="30"/>
  <c r="F257" i="30"/>
  <c r="L254" i="30"/>
  <c r="L253" i="30"/>
  <c r="J251" i="30"/>
  <c r="F235" i="30"/>
  <c r="H234" i="30"/>
  <c r="J233" i="30"/>
  <c r="N232" i="30"/>
  <c r="F232" i="30"/>
  <c r="J231" i="30"/>
  <c r="N230" i="30"/>
  <c r="F230" i="30"/>
  <c r="J229" i="30"/>
  <c r="L219" i="30"/>
  <c r="F218" i="30"/>
  <c r="H217" i="30"/>
  <c r="J216" i="30"/>
  <c r="L215" i="30"/>
  <c r="F214" i="30"/>
  <c r="H213" i="30"/>
  <c r="J212" i="30"/>
  <c r="L211" i="30"/>
  <c r="H210" i="30"/>
  <c r="L209" i="30"/>
  <c r="H208" i="30"/>
  <c r="F81" i="31"/>
  <c r="H42" i="31"/>
  <c r="F39" i="31"/>
  <c r="F33" i="31"/>
  <c r="H285" i="30"/>
  <c r="V11" i="35"/>
  <c r="J87" i="31"/>
  <c r="J41" i="31"/>
  <c r="H38" i="31"/>
  <c r="F35" i="31"/>
  <c r="J32" i="31"/>
  <c r="H281" i="30"/>
  <c r="L279" i="30"/>
  <c r="F278" i="30"/>
  <c r="L276" i="30"/>
  <c r="H275" i="30"/>
  <c r="L285" i="30"/>
  <c r="L256" i="30"/>
  <c r="H255" i="30"/>
  <c r="H254" i="30"/>
  <c r="F252" i="30"/>
  <c r="F251" i="30"/>
  <c r="N9" i="33"/>
  <c r="H41" i="31"/>
  <c r="F274" i="30"/>
  <c r="L259" i="30"/>
  <c r="J254" i="30"/>
  <c r="H238" i="30"/>
  <c r="L234" i="30"/>
  <c r="N231" i="30"/>
  <c r="F229" i="30"/>
  <c r="L214" i="30"/>
  <c r="J211" i="30"/>
  <c r="N208" i="30"/>
  <c r="H196" i="30"/>
  <c r="H194" i="30"/>
  <c r="F192" i="30"/>
  <c r="F188" i="30"/>
  <c r="H186" i="30"/>
  <c r="F174" i="30"/>
  <c r="H172" i="30"/>
  <c r="L170" i="30"/>
  <c r="F169" i="30"/>
  <c r="J167" i="30"/>
  <c r="F166" i="30"/>
  <c r="N164" i="30"/>
  <c r="J163" i="30"/>
  <c r="L153" i="30"/>
  <c r="F152" i="30"/>
  <c r="J150" i="30"/>
  <c r="F146" i="30"/>
  <c r="N143" i="30"/>
  <c r="N142" i="30"/>
  <c r="J109" i="30"/>
  <c r="H108" i="30"/>
  <c r="L105" i="30"/>
  <c r="J104" i="30"/>
  <c r="H102" i="30"/>
  <c r="H101" i="30"/>
  <c r="J99" i="30"/>
  <c r="L98" i="30"/>
  <c r="L87" i="30"/>
  <c r="J84" i="30"/>
  <c r="L83" i="30"/>
  <c r="J80" i="30"/>
  <c r="L79" i="30"/>
  <c r="L77" i="30"/>
  <c r="L75" i="30"/>
  <c r="F43" i="30"/>
  <c r="H42" i="30"/>
  <c r="J41" i="30"/>
  <c r="L40" i="30"/>
  <c r="F39" i="30"/>
  <c r="H38" i="30"/>
  <c r="J37" i="30"/>
  <c r="L36" i="30"/>
  <c r="F35" i="30"/>
  <c r="J34" i="30"/>
  <c r="N33" i="30"/>
  <c r="F33" i="30"/>
  <c r="J32" i="30"/>
  <c r="N31" i="30"/>
  <c r="F31" i="30"/>
  <c r="F84" i="31"/>
  <c r="J279" i="30"/>
  <c r="N273" i="30"/>
  <c r="H259" i="30"/>
  <c r="F254" i="30"/>
  <c r="J237" i="30"/>
  <c r="F234" i="30"/>
  <c r="H231" i="30"/>
  <c r="L217" i="30"/>
  <c r="J214" i="30"/>
  <c r="H211" i="30"/>
  <c r="L208" i="30"/>
  <c r="F196" i="30"/>
  <c r="L189" i="30"/>
  <c r="N187" i="30"/>
  <c r="F186" i="30"/>
  <c r="L173" i="30"/>
  <c r="F172" i="30"/>
  <c r="J170" i="30"/>
  <c r="H167" i="30"/>
  <c r="L164" i="30"/>
  <c r="H163" i="30"/>
  <c r="J153" i="30"/>
  <c r="H150" i="30"/>
  <c r="L148" i="30"/>
  <c r="H147" i="30"/>
  <c r="N144" i="30"/>
  <c r="L142" i="30"/>
  <c r="L141" i="30"/>
  <c r="F108" i="30"/>
  <c r="J105" i="30"/>
  <c r="H104" i="30"/>
  <c r="H103" i="30"/>
  <c r="F101" i="30"/>
  <c r="H100" i="30"/>
  <c r="J98" i="30"/>
  <c r="L97" i="30"/>
  <c r="F21" i="30"/>
  <c r="H20" i="30"/>
  <c r="J19" i="30"/>
  <c r="L18" i="30"/>
  <c r="F17" i="30"/>
  <c r="H16" i="30"/>
  <c r="J15" i="30"/>
  <c r="L14" i="30"/>
  <c r="F13" i="30"/>
  <c r="J12" i="30"/>
  <c r="N11" i="30"/>
  <c r="F11" i="30"/>
  <c r="J10" i="30"/>
  <c r="N9" i="30"/>
  <c r="F9" i="30"/>
  <c r="F38" i="31"/>
  <c r="J85" i="31"/>
  <c r="F285" i="30"/>
  <c r="H278" i="30"/>
  <c r="F258" i="30"/>
  <c r="H253" i="30"/>
  <c r="J241" i="30"/>
  <c r="H237" i="30"/>
  <c r="F231" i="30"/>
  <c r="F217" i="30"/>
  <c r="N210" i="30"/>
  <c r="F208" i="30"/>
  <c r="L193" i="30"/>
  <c r="J191" i="30"/>
  <c r="J189" i="30"/>
  <c r="L187" i="30"/>
  <c r="N185" i="30"/>
  <c r="L175" i="30"/>
  <c r="J173" i="30"/>
  <c r="H170" i="30"/>
  <c r="L168" i="30"/>
  <c r="F167" i="30"/>
  <c r="N165" i="30"/>
  <c r="J164" i="30"/>
  <c r="F163" i="30"/>
  <c r="H153" i="30"/>
  <c r="L151" i="30"/>
  <c r="F150" i="30"/>
  <c r="J148" i="30"/>
  <c r="F147" i="30"/>
  <c r="L144" i="30"/>
  <c r="L143" i="30"/>
  <c r="J142" i="30"/>
  <c r="J141" i="30"/>
  <c r="H109" i="30"/>
  <c r="L106" i="30"/>
  <c r="F103" i="30"/>
  <c r="F102" i="30"/>
  <c r="F100" i="30"/>
  <c r="H99" i="30"/>
  <c r="J97" i="30"/>
  <c r="L43" i="30"/>
  <c r="F42" i="30"/>
  <c r="H41" i="30"/>
  <c r="J40" i="30"/>
  <c r="L39" i="30"/>
  <c r="F38" i="30"/>
  <c r="H37" i="30"/>
  <c r="J36" i="30"/>
  <c r="L35" i="30"/>
  <c r="H34" i="30"/>
  <c r="L33" i="30"/>
  <c r="H32" i="30"/>
  <c r="L31" i="30"/>
  <c r="L35" i="31"/>
  <c r="J284" i="30"/>
  <c r="L257" i="30"/>
  <c r="F253" i="30"/>
  <c r="L240" i="30"/>
  <c r="H233" i="30"/>
  <c r="L230" i="30"/>
  <c r="L213" i="30"/>
  <c r="L210" i="30"/>
  <c r="L197" i="30"/>
  <c r="J195" i="30"/>
  <c r="J193" i="30"/>
  <c r="H191" i="30"/>
  <c r="F189" i="30"/>
  <c r="J187" i="30"/>
  <c r="L185" i="30"/>
  <c r="H175" i="30"/>
  <c r="H173" i="30"/>
  <c r="L171" i="30"/>
  <c r="F170" i="30"/>
  <c r="J168" i="30"/>
  <c r="L165" i="30"/>
  <c r="H164" i="30"/>
  <c r="F153" i="30"/>
  <c r="J151" i="30"/>
  <c r="H148" i="30"/>
  <c r="L145" i="30"/>
  <c r="J144" i="30"/>
  <c r="J143" i="30"/>
  <c r="H141" i="30"/>
  <c r="F109" i="30"/>
  <c r="J106" i="30"/>
  <c r="H105" i="30"/>
  <c r="F104" i="30"/>
  <c r="F99" i="30"/>
  <c r="H98" i="30"/>
  <c r="J65" i="30"/>
  <c r="L64" i="30"/>
  <c r="J61" i="30"/>
  <c r="L60" i="30"/>
  <c r="F59" i="30"/>
  <c r="J57" i="30"/>
  <c r="F56" i="30"/>
  <c r="J55" i="30"/>
  <c r="N54" i="30"/>
  <c r="F54" i="30"/>
  <c r="J53" i="30"/>
  <c r="L21" i="30"/>
  <c r="F20" i="30"/>
  <c r="H19" i="30"/>
  <c r="J18" i="30"/>
  <c r="L17" i="30"/>
  <c r="F16" i="30"/>
  <c r="J79" i="31"/>
  <c r="F283" i="30"/>
  <c r="N276" i="30"/>
  <c r="H252" i="30"/>
  <c r="J240" i="30"/>
  <c r="F233" i="30"/>
  <c r="J230" i="30"/>
  <c r="J219" i="30"/>
  <c r="H216" i="30"/>
  <c r="F213" i="30"/>
  <c r="F210" i="30"/>
  <c r="L207" i="30"/>
  <c r="J197" i="30"/>
  <c r="H195" i="30"/>
  <c r="F193" i="30"/>
  <c r="F191" i="30"/>
  <c r="F187" i="30"/>
  <c r="J185" i="30"/>
  <c r="F175" i="30"/>
  <c r="F173" i="30"/>
  <c r="J171" i="30"/>
  <c r="H168" i="30"/>
  <c r="N166" i="30"/>
  <c r="J165" i="30"/>
  <c r="F164" i="30"/>
  <c r="H151" i="30"/>
  <c r="L149" i="30"/>
  <c r="F148" i="30"/>
  <c r="L146" i="30"/>
  <c r="J145" i="30"/>
  <c r="H143" i="30"/>
  <c r="H142" i="30"/>
  <c r="F141" i="30"/>
  <c r="L107" i="30"/>
  <c r="H106" i="30"/>
  <c r="F105" i="30"/>
  <c r="N100" i="30"/>
  <c r="F98" i="30"/>
  <c r="H97" i="30"/>
  <c r="J86" i="30"/>
  <c r="L85" i="30"/>
  <c r="J82" i="30"/>
  <c r="L81" i="30"/>
  <c r="L78" i="30"/>
  <c r="L76" i="30"/>
  <c r="J43" i="30"/>
  <c r="L42" i="30"/>
  <c r="F41" i="30"/>
  <c r="H40" i="30"/>
  <c r="J39" i="30"/>
  <c r="L38" i="30"/>
  <c r="F37" i="30"/>
  <c r="H36" i="30"/>
  <c r="J35" i="30"/>
  <c r="N34" i="30"/>
  <c r="F34" i="30"/>
  <c r="J33" i="30"/>
  <c r="N32" i="30"/>
  <c r="F32" i="30"/>
  <c r="J31" i="30"/>
  <c r="J76" i="31"/>
  <c r="H32" i="31"/>
  <c r="J281" i="30"/>
  <c r="J275" i="30"/>
  <c r="H261" i="30"/>
  <c r="J255" i="30"/>
  <c r="J235" i="30"/>
  <c r="J232" i="30"/>
  <c r="N229" i="30"/>
  <c r="L218" i="30"/>
  <c r="J215" i="30"/>
  <c r="H212" i="30"/>
  <c r="J209" i="30"/>
  <c r="H207" i="30"/>
  <c r="L194" i="30"/>
  <c r="L192" i="30"/>
  <c r="J190" i="30"/>
  <c r="J188" i="30"/>
  <c r="N186" i="30"/>
  <c r="J174" i="30"/>
  <c r="L172" i="30"/>
  <c r="F171" i="30"/>
  <c r="J169" i="30"/>
  <c r="J166" i="30"/>
  <c r="F165" i="30"/>
  <c r="N163" i="30"/>
  <c r="J152" i="30"/>
  <c r="H149" i="30"/>
  <c r="L147" i="30"/>
  <c r="J146" i="30"/>
  <c r="F145" i="30"/>
  <c r="F144" i="30"/>
  <c r="H131" i="30"/>
  <c r="H229" i="30"/>
  <c r="L196" i="30"/>
  <c r="H188" i="30"/>
  <c r="L166" i="30"/>
  <c r="F143" i="30"/>
  <c r="H130" i="30"/>
  <c r="H127" i="30"/>
  <c r="L123" i="30"/>
  <c r="J103" i="30"/>
  <c r="L100" i="30"/>
  <c r="J81" i="30"/>
  <c r="N75" i="30"/>
  <c r="L63" i="30"/>
  <c r="H57" i="30"/>
  <c r="N55" i="30"/>
  <c r="L41" i="30"/>
  <c r="H35" i="30"/>
  <c r="J20" i="30"/>
  <c r="H17" i="30"/>
  <c r="L15" i="30"/>
  <c r="H14" i="30"/>
  <c r="L239" i="30"/>
  <c r="F212" i="30"/>
  <c r="F195" i="30"/>
  <c r="J172" i="30"/>
  <c r="H166" i="30"/>
  <c r="J147" i="30"/>
  <c r="F130" i="30"/>
  <c r="J123" i="30"/>
  <c r="J120" i="30"/>
  <c r="L109" i="30"/>
  <c r="F106" i="30"/>
  <c r="L102" i="30"/>
  <c r="J100" i="30"/>
  <c r="J85" i="30"/>
  <c r="F79" i="30"/>
  <c r="H61" i="30"/>
  <c r="J59" i="30"/>
  <c r="H55" i="30"/>
  <c r="N53" i="30"/>
  <c r="N78" i="30"/>
  <c r="H39" i="30"/>
  <c r="H33" i="30"/>
  <c r="N10" i="30"/>
  <c r="J262" i="30"/>
  <c r="J194" i="30"/>
  <c r="J186" i="30"/>
  <c r="H171" i="30"/>
  <c r="H165" i="30"/>
  <c r="L152" i="30"/>
  <c r="F142" i="30"/>
  <c r="H126" i="30"/>
  <c r="L122" i="30"/>
  <c r="H120" i="30"/>
  <c r="L108" i="30"/>
  <c r="N99" i="30"/>
  <c r="N97" i="30"/>
  <c r="F83" i="30"/>
  <c r="F77" i="30"/>
  <c r="H65" i="30"/>
  <c r="J63" i="30"/>
  <c r="F57" i="30"/>
  <c r="H53" i="30"/>
  <c r="L65" i="30"/>
  <c r="H43" i="30"/>
  <c r="H31" i="30"/>
  <c r="J21" i="30"/>
  <c r="H18" i="30"/>
  <c r="L16" i="30"/>
  <c r="H15" i="30"/>
  <c r="F14" i="30"/>
  <c r="N12" i="30"/>
  <c r="L9" i="30"/>
  <c r="L235" i="30"/>
  <c r="H209" i="30"/>
  <c r="F185" i="30"/>
  <c r="H152" i="30"/>
  <c r="H146" i="30"/>
  <c r="N141" i="30"/>
  <c r="F126" i="30"/>
  <c r="J119" i="30"/>
  <c r="J102" i="30"/>
  <c r="F87" i="30"/>
  <c r="L80" i="30"/>
  <c r="F75" i="30"/>
  <c r="F61" i="30"/>
  <c r="L56" i="30"/>
  <c r="F55" i="30"/>
  <c r="J62" i="30"/>
  <c r="L34" i="30"/>
  <c r="F15" i="30"/>
  <c r="L11" i="30"/>
  <c r="L10" i="30"/>
  <c r="J9" i="30"/>
  <c r="H99" i="31"/>
  <c r="L282" i="30"/>
  <c r="J256" i="30"/>
  <c r="H219" i="30"/>
  <c r="J207" i="30"/>
  <c r="H192" i="30"/>
  <c r="L169" i="30"/>
  <c r="F151" i="30"/>
  <c r="H145" i="30"/>
  <c r="F125" i="30"/>
  <c r="J122" i="30"/>
  <c r="H119" i="30"/>
  <c r="J108" i="30"/>
  <c r="L104" i="30"/>
  <c r="L101" i="30"/>
  <c r="L99" i="30"/>
  <c r="F97" i="30"/>
  <c r="L84" i="30"/>
  <c r="J78" i="30"/>
  <c r="F65" i="30"/>
  <c r="J60" i="30"/>
  <c r="L58" i="30"/>
  <c r="L54" i="30"/>
  <c r="F53" i="30"/>
  <c r="H85" i="30"/>
  <c r="J38" i="30"/>
  <c r="L32" i="30"/>
  <c r="H21" i="30"/>
  <c r="L19" i="30"/>
  <c r="F18" i="30"/>
  <c r="J16" i="30"/>
  <c r="L13" i="30"/>
  <c r="L12" i="30"/>
  <c r="J11" i="30"/>
  <c r="G90" i="28"/>
  <c r="F42" i="31"/>
  <c r="J276" i="30"/>
  <c r="F216" i="30"/>
  <c r="H190" i="30"/>
  <c r="F168" i="30"/>
  <c r="J149" i="30"/>
  <c r="H144" i="30"/>
  <c r="J131" i="30"/>
  <c r="L127" i="30"/>
  <c r="J121" i="30"/>
  <c r="H107" i="30"/>
  <c r="N98" i="30"/>
  <c r="H86" i="30"/>
  <c r="F62" i="30"/>
  <c r="H60" i="30"/>
  <c r="J54" i="30"/>
  <c r="F40" i="30"/>
  <c r="L20" i="30"/>
  <c r="F19" i="30"/>
  <c r="J17" i="30"/>
  <c r="H12" i="30"/>
  <c r="H11" i="30"/>
  <c r="F10" i="30"/>
  <c r="J127" i="30"/>
  <c r="J107" i="30"/>
  <c r="F58" i="30"/>
  <c r="H10" i="30"/>
  <c r="C146" i="28"/>
  <c r="E104" i="28"/>
  <c r="C76" i="28"/>
  <c r="J218" i="30"/>
  <c r="L150" i="30"/>
  <c r="F107" i="30"/>
  <c r="J42" i="30"/>
  <c r="J14" i="30"/>
  <c r="H263" i="30"/>
  <c r="H215" i="30"/>
  <c r="H174" i="30"/>
  <c r="F149" i="30"/>
  <c r="J64" i="30"/>
  <c r="J56" i="30"/>
  <c r="J13" i="30"/>
  <c r="H9" i="30"/>
  <c r="C34" i="28"/>
  <c r="H169" i="30"/>
  <c r="L121" i="30"/>
  <c r="L103" i="30"/>
  <c r="H64" i="30"/>
  <c r="H13" i="30"/>
  <c r="L232" i="30"/>
  <c r="L167" i="30"/>
  <c r="H121" i="30"/>
  <c r="J101" i="30"/>
  <c r="N77" i="30"/>
  <c r="L62" i="30"/>
  <c r="D90" i="28"/>
  <c r="D48" i="28"/>
  <c r="F275" i="30"/>
  <c r="L190" i="30"/>
  <c r="F86" i="30"/>
  <c r="L37" i="30"/>
  <c r="E62" i="28"/>
  <c r="N188" i="30"/>
  <c r="L128" i="30"/>
  <c r="H82" i="30"/>
  <c r="L59" i="30"/>
  <c r="F36" i="30"/>
  <c r="E146" i="28"/>
  <c r="G104" i="28"/>
  <c r="E76" i="28"/>
  <c r="D62" i="28"/>
  <c r="G20" i="28"/>
  <c r="F12" i="30"/>
  <c r="H65" i="25"/>
  <c r="J64" i="25"/>
  <c r="C62" i="27"/>
  <c r="F87" i="25"/>
  <c r="H86" i="25"/>
  <c r="J85" i="25"/>
  <c r="F83" i="25"/>
  <c r="H82" i="25"/>
  <c r="J76" i="30"/>
  <c r="F65" i="25"/>
  <c r="H64" i="25"/>
  <c r="J63" i="25"/>
  <c r="F281" i="30"/>
  <c r="F86" i="25"/>
  <c r="H85" i="25"/>
  <c r="J84" i="25"/>
  <c r="F82" i="25"/>
  <c r="H81" i="25"/>
  <c r="J80" i="25"/>
  <c r="F197" i="30"/>
  <c r="C48" i="27"/>
  <c r="C34" i="27"/>
  <c r="G146" i="27"/>
  <c r="E48" i="26"/>
  <c r="C48" i="28"/>
  <c r="J65" i="25"/>
  <c r="F63" i="25"/>
  <c r="H62" i="25"/>
  <c r="G20" i="27"/>
  <c r="F132" i="26"/>
  <c r="E90" i="26"/>
  <c r="G20" i="26"/>
  <c r="J86" i="25"/>
  <c r="H84" i="25"/>
  <c r="F79" i="25"/>
  <c r="F78" i="25"/>
  <c r="F43" i="25"/>
  <c r="H42" i="25"/>
  <c r="J41" i="25"/>
  <c r="F39" i="25"/>
  <c r="H38" i="25"/>
  <c r="J37" i="25"/>
  <c r="F35" i="25"/>
  <c r="J34" i="25"/>
  <c r="F33" i="25"/>
  <c r="J32" i="25"/>
  <c r="F31" i="25"/>
  <c r="F20" i="26"/>
  <c r="F84" i="25"/>
  <c r="H80" i="25"/>
  <c r="F60" i="25"/>
  <c r="H59" i="25"/>
  <c r="J58" i="25"/>
  <c r="H56" i="25"/>
  <c r="H54" i="25"/>
  <c r="F21" i="25"/>
  <c r="H20" i="25"/>
  <c r="J19" i="25"/>
  <c r="L18" i="25"/>
  <c r="F17" i="25"/>
  <c r="H16" i="25"/>
  <c r="J15" i="25"/>
  <c r="L14" i="25"/>
  <c r="F13" i="25"/>
  <c r="J12" i="25"/>
  <c r="N11" i="25"/>
  <c r="F11" i="25"/>
  <c r="J10" i="25"/>
  <c r="N9" i="25"/>
  <c r="F9" i="25"/>
  <c r="G62" i="26"/>
  <c r="D20" i="26"/>
  <c r="F80" i="25"/>
  <c r="J62" i="25"/>
  <c r="F42" i="25"/>
  <c r="H41" i="25"/>
  <c r="J40" i="25"/>
  <c r="F38" i="25"/>
  <c r="H37" i="25"/>
  <c r="J36" i="25"/>
  <c r="H34" i="25"/>
  <c r="H32" i="25"/>
  <c r="G146" i="26"/>
  <c r="F104" i="26"/>
  <c r="E62" i="26"/>
  <c r="J83" i="25"/>
  <c r="J81" i="25"/>
  <c r="H63" i="25"/>
  <c r="J61" i="25"/>
  <c r="F59" i="25"/>
  <c r="H58" i="25"/>
  <c r="J57" i="25"/>
  <c r="F56" i="25"/>
  <c r="J55" i="25"/>
  <c r="F54" i="25"/>
  <c r="J53" i="25"/>
  <c r="L21" i="25"/>
  <c r="F20" i="25"/>
  <c r="H19" i="25"/>
  <c r="J18" i="25"/>
  <c r="L17" i="25"/>
  <c r="F16" i="25"/>
  <c r="H15" i="25"/>
  <c r="J14" i="25"/>
  <c r="L13" i="25"/>
  <c r="H12" i="25"/>
  <c r="L11" i="25"/>
  <c r="H10" i="25"/>
  <c r="L9" i="25"/>
  <c r="J87" i="25"/>
  <c r="H83" i="25"/>
  <c r="J76" i="25"/>
  <c r="J75" i="25"/>
  <c r="J43" i="25"/>
  <c r="F41" i="25"/>
  <c r="H40" i="25"/>
  <c r="J39" i="25"/>
  <c r="F37" i="25"/>
  <c r="H36" i="25"/>
  <c r="J35" i="25"/>
  <c r="F34" i="25"/>
  <c r="J33" i="25"/>
  <c r="F32" i="25"/>
  <c r="J31" i="25"/>
  <c r="J79" i="25"/>
  <c r="H78" i="25"/>
  <c r="H77" i="25"/>
  <c r="F75" i="25"/>
  <c r="H43" i="25"/>
  <c r="J42" i="25"/>
  <c r="F40" i="25"/>
  <c r="H39" i="25"/>
  <c r="J38" i="25"/>
  <c r="F36" i="25"/>
  <c r="H35" i="25"/>
  <c r="H33" i="25"/>
  <c r="H31" i="25"/>
  <c r="F76" i="25"/>
  <c r="F64" i="25"/>
  <c r="J60" i="25"/>
  <c r="H57" i="25"/>
  <c r="L15" i="25"/>
  <c r="L12" i="25"/>
  <c r="G34" i="26"/>
  <c r="H87" i="25"/>
  <c r="H75" i="25"/>
  <c r="H60" i="25"/>
  <c r="F57" i="25"/>
  <c r="J54" i="25"/>
  <c r="J21" i="25"/>
  <c r="H18" i="25"/>
  <c r="F15" i="25"/>
  <c r="F12" i="25"/>
  <c r="J9" i="25"/>
  <c r="D91" i="22"/>
  <c r="H79" i="25"/>
  <c r="H21" i="25"/>
  <c r="F18" i="25"/>
  <c r="H9" i="25"/>
  <c r="F85" i="25"/>
  <c r="J78" i="25"/>
  <c r="J59" i="25"/>
  <c r="J56" i="25"/>
  <c r="L20" i="25"/>
  <c r="J17" i="25"/>
  <c r="H14" i="25"/>
  <c r="J11" i="25"/>
  <c r="D147" i="22"/>
  <c r="D77" i="22"/>
  <c r="L163" i="30"/>
  <c r="F62" i="25"/>
  <c r="H53" i="25"/>
  <c r="J20" i="25"/>
  <c r="H17" i="25"/>
  <c r="F14" i="25"/>
  <c r="H11" i="25"/>
  <c r="D63" i="22"/>
  <c r="J82" i="25"/>
  <c r="F77" i="25"/>
  <c r="H61" i="25"/>
  <c r="F58" i="25"/>
  <c r="H55" i="25"/>
  <c r="L19" i="25"/>
  <c r="J16" i="25"/>
  <c r="H13" i="25"/>
  <c r="L10" i="25"/>
  <c r="D119" i="22"/>
  <c r="F55" i="25"/>
  <c r="F19" i="25"/>
  <c r="F53" i="25"/>
  <c r="L16" i="25"/>
  <c r="D133" i="22"/>
  <c r="H105" i="22"/>
  <c r="D35" i="22"/>
  <c r="D105" i="22"/>
  <c r="H77" i="22"/>
  <c r="J13" i="25"/>
  <c r="G77" i="22"/>
  <c r="F61" i="25"/>
  <c r="N12" i="25"/>
  <c r="H147" i="22"/>
  <c r="D49" i="22"/>
  <c r="E21" i="22"/>
  <c r="J77" i="25"/>
  <c r="F10" i="25"/>
  <c r="N10" i="25"/>
  <c r="D161" i="22"/>
  <c r="O22" i="21"/>
  <c r="E91" i="22"/>
  <c r="D106" i="21"/>
  <c r="M22" i="21"/>
  <c r="E78" i="21"/>
  <c r="F81" i="25"/>
  <c r="F119" i="22"/>
  <c r="C50" i="21"/>
  <c r="E50" i="21"/>
  <c r="L148" i="18"/>
  <c r="E146" i="18"/>
  <c r="G132" i="18"/>
  <c r="L120" i="18"/>
  <c r="M106" i="18"/>
  <c r="F104" i="18"/>
  <c r="M78" i="18"/>
  <c r="N64" i="18"/>
  <c r="G62" i="18"/>
  <c r="L50" i="18"/>
  <c r="N36" i="18"/>
  <c r="O22" i="18"/>
  <c r="M8" i="18"/>
  <c r="D161" i="17"/>
  <c r="G148" i="18"/>
  <c r="D146" i="18"/>
  <c r="E132" i="18"/>
  <c r="E104" i="18"/>
  <c r="F90" i="18"/>
  <c r="D76" i="18"/>
  <c r="F62" i="18"/>
  <c r="G48" i="18"/>
  <c r="L36" i="18"/>
  <c r="E34" i="18"/>
  <c r="G20" i="18"/>
  <c r="L8" i="18"/>
  <c r="G149" i="17"/>
  <c r="G121" i="17"/>
  <c r="F148" i="18"/>
  <c r="U146" i="18"/>
  <c r="G134" i="18"/>
  <c r="E120" i="18"/>
  <c r="G106" i="18"/>
  <c r="V104" i="18"/>
  <c r="F78" i="18"/>
  <c r="D62" i="18"/>
  <c r="G36" i="18"/>
  <c r="D34" i="18"/>
  <c r="E20" i="18"/>
  <c r="D148" i="18"/>
  <c r="T146" i="18"/>
  <c r="U132" i="18"/>
  <c r="D120" i="18"/>
  <c r="E106" i="18"/>
  <c r="U104" i="18"/>
  <c r="V90" i="18"/>
  <c r="E78" i="18"/>
  <c r="T76" i="18"/>
  <c r="F64" i="18"/>
  <c r="V62" i="18"/>
  <c r="D50" i="18"/>
  <c r="F36" i="18"/>
  <c r="U34" i="18"/>
  <c r="G22" i="18"/>
  <c r="E8" i="18"/>
  <c r="G147" i="17"/>
  <c r="N160" i="18"/>
  <c r="U120" i="18"/>
  <c r="V78" i="18"/>
  <c r="T62" i="18"/>
  <c r="D36" i="18"/>
  <c r="T34" i="18"/>
  <c r="F162" i="21"/>
  <c r="G160" i="18"/>
  <c r="L146" i="18"/>
  <c r="M132" i="18"/>
  <c r="M104" i="18"/>
  <c r="N90" i="18"/>
  <c r="L76" i="18"/>
  <c r="N62" i="18"/>
  <c r="O48" i="18"/>
  <c r="T36" i="18"/>
  <c r="M34" i="18"/>
  <c r="O20" i="18"/>
  <c r="T8" i="18"/>
  <c r="D135" i="17"/>
  <c r="G133" i="17"/>
  <c r="O134" i="18"/>
  <c r="M120" i="18"/>
  <c r="O106" i="18"/>
  <c r="N78" i="18"/>
  <c r="L62" i="18"/>
  <c r="O36" i="18"/>
  <c r="L34" i="18"/>
  <c r="M20" i="18"/>
  <c r="E161" i="17"/>
  <c r="M160" i="18"/>
  <c r="U78" i="18"/>
  <c r="U20" i="18"/>
  <c r="D8" i="18"/>
  <c r="D93" i="17"/>
  <c r="E65" i="17"/>
  <c r="E37" i="17"/>
  <c r="F63" i="16"/>
  <c r="C49" i="16"/>
  <c r="F37" i="16"/>
  <c r="C23" i="16"/>
  <c r="F21" i="16"/>
  <c r="D133" i="15"/>
  <c r="O62" i="18"/>
  <c r="G63" i="17"/>
  <c r="G35" i="17"/>
  <c r="P21" i="17"/>
  <c r="F9" i="17"/>
  <c r="C9" i="16"/>
  <c r="D35" i="15"/>
  <c r="D21" i="15"/>
  <c r="S92" i="18"/>
  <c r="V36" i="18"/>
  <c r="D119" i="17"/>
  <c r="E91" i="17"/>
  <c r="E63" i="17"/>
  <c r="E9" i="17"/>
  <c r="O132" i="18"/>
  <c r="D133" i="17"/>
  <c r="G107" i="17"/>
  <c r="E23" i="17"/>
  <c r="G21" i="17"/>
  <c r="D9" i="17"/>
  <c r="U106" i="18"/>
  <c r="T50" i="18"/>
  <c r="F107" i="17"/>
  <c r="F79" i="17"/>
  <c r="C51" i="17"/>
  <c r="D23" i="17"/>
  <c r="F21" i="17"/>
  <c r="Q9" i="17"/>
  <c r="C9" i="17"/>
  <c r="T120" i="18"/>
  <c r="V64" i="18"/>
  <c r="E135" i="17"/>
  <c r="D49" i="17"/>
  <c r="O9" i="17"/>
  <c r="F163" i="14"/>
  <c r="F149" i="14"/>
  <c r="F135" i="14"/>
  <c r="F121" i="14"/>
  <c r="F107" i="14"/>
  <c r="F93" i="14"/>
  <c r="N104" i="18"/>
  <c r="U8" i="18"/>
  <c r="G37" i="17"/>
  <c r="R21" i="17"/>
  <c r="F133" i="16"/>
  <c r="C119" i="16"/>
  <c r="F107" i="16"/>
  <c r="C93" i="16"/>
  <c r="G63" i="16"/>
  <c r="G37" i="16"/>
  <c r="G21" i="16"/>
  <c r="F119" i="16"/>
  <c r="D135" i="14"/>
  <c r="E121" i="14"/>
  <c r="G107" i="14"/>
  <c r="F51" i="14"/>
  <c r="C23" i="14"/>
  <c r="G146" i="13"/>
  <c r="E132" i="13"/>
  <c r="E62" i="13"/>
  <c r="M146" i="18"/>
  <c r="D107" i="17"/>
  <c r="C35" i="16"/>
  <c r="D91" i="15"/>
  <c r="D121" i="14"/>
  <c r="E107" i="14"/>
  <c r="G93" i="14"/>
  <c r="E51" i="14"/>
  <c r="D110" i="11"/>
  <c r="D106" i="11"/>
  <c r="D102" i="11"/>
  <c r="D90" i="11"/>
  <c r="D86" i="11"/>
  <c r="D82" i="11"/>
  <c r="D78" i="11"/>
  <c r="K20" i="9"/>
  <c r="Q18" i="9"/>
  <c r="I18" i="9"/>
  <c r="O16" i="9"/>
  <c r="C79" i="16"/>
  <c r="G49" i="16"/>
  <c r="D119" i="15"/>
  <c r="F21" i="15"/>
  <c r="D107" i="14"/>
  <c r="E93" i="14"/>
  <c r="G65" i="14"/>
  <c r="D51" i="14"/>
  <c r="G37" i="14"/>
  <c r="D146" i="13"/>
  <c r="E49" i="17"/>
  <c r="C121" i="16"/>
  <c r="G91" i="16"/>
  <c r="F49" i="16"/>
  <c r="D77" i="15"/>
  <c r="D93" i="14"/>
  <c r="F65" i="14"/>
  <c r="F37" i="14"/>
  <c r="D113" i="11"/>
  <c r="D109" i="11"/>
  <c r="D105" i="11"/>
  <c r="D101" i="11"/>
  <c r="D89" i="11"/>
  <c r="D85" i="11"/>
  <c r="D81" i="11"/>
  <c r="D77" i="11"/>
  <c r="Q20" i="9"/>
  <c r="I20" i="9"/>
  <c r="O18" i="9"/>
  <c r="G18" i="9"/>
  <c r="M16" i="9"/>
  <c r="E16" i="9"/>
  <c r="K14" i="9"/>
  <c r="Q12" i="9"/>
  <c r="I12" i="9"/>
  <c r="O10" i="9"/>
  <c r="G10" i="9"/>
  <c r="E21" i="17"/>
  <c r="S21" i="17"/>
  <c r="G135" i="16"/>
  <c r="F93" i="16"/>
  <c r="D63" i="15"/>
  <c r="G163" i="14"/>
  <c r="G79" i="14"/>
  <c r="E65" i="14"/>
  <c r="E37" i="14"/>
  <c r="G23" i="14"/>
  <c r="D64" i="11"/>
  <c r="D60" i="11"/>
  <c r="D56" i="11"/>
  <c r="D44" i="11"/>
  <c r="D40" i="11"/>
  <c r="D36" i="11"/>
  <c r="D32" i="11"/>
  <c r="D20" i="11"/>
  <c r="D16" i="11"/>
  <c r="D12" i="11"/>
  <c r="D8" i="11"/>
  <c r="I21" i="9"/>
  <c r="O19" i="9"/>
  <c r="G19" i="9"/>
  <c r="M17" i="9"/>
  <c r="E17" i="9"/>
  <c r="K15" i="9"/>
  <c r="Q13" i="9"/>
  <c r="I13" i="9"/>
  <c r="O11" i="9"/>
  <c r="G11" i="9"/>
  <c r="M9" i="9"/>
  <c r="E9" i="9"/>
  <c r="G149" i="16"/>
  <c r="D147" i="16"/>
  <c r="C105" i="16"/>
  <c r="G23" i="16"/>
  <c r="F105" i="15"/>
  <c r="F35" i="15"/>
  <c r="D163" i="14"/>
  <c r="E149" i="14"/>
  <c r="G135" i="14"/>
  <c r="E79" i="14"/>
  <c r="C37" i="14"/>
  <c r="E23" i="14"/>
  <c r="G132" i="13"/>
  <c r="E118" i="13"/>
  <c r="E149" i="17"/>
  <c r="P9" i="17"/>
  <c r="F149" i="16"/>
  <c r="C147" i="16"/>
  <c r="G65" i="16"/>
  <c r="F23" i="16"/>
  <c r="D51" i="16"/>
  <c r="G9" i="16"/>
  <c r="F79" i="14"/>
  <c r="D37" i="14"/>
  <c r="D48" i="13"/>
  <c r="G34" i="13"/>
  <c r="P20" i="13"/>
  <c r="U56" i="12"/>
  <c r="U47" i="12"/>
  <c r="U40" i="12"/>
  <c r="U31" i="12"/>
  <c r="U24" i="12"/>
  <c r="U15" i="12"/>
  <c r="C54" i="12"/>
  <c r="D107" i="11"/>
  <c r="D100" i="11"/>
  <c r="D65" i="11"/>
  <c r="D18" i="11"/>
  <c r="D11" i="11"/>
  <c r="D79" i="14"/>
  <c r="G51" i="14"/>
  <c r="D118" i="13"/>
  <c r="E34" i="13"/>
  <c r="U54" i="12"/>
  <c r="U45" i="12"/>
  <c r="U38" i="12"/>
  <c r="U29" i="12"/>
  <c r="U22" i="12"/>
  <c r="G55" i="12"/>
  <c r="D112" i="11"/>
  <c r="D79" i="11"/>
  <c r="D58" i="11"/>
  <c r="D38" i="11"/>
  <c r="D31" i="11"/>
  <c r="D17" i="11"/>
  <c r="E21" i="9"/>
  <c r="I19" i="9"/>
  <c r="K18" i="9"/>
  <c r="M14" i="9"/>
  <c r="K12" i="9"/>
  <c r="I10" i="9"/>
  <c r="F135" i="16"/>
  <c r="U52" i="12"/>
  <c r="U43" i="12"/>
  <c r="U36" i="12"/>
  <c r="U27" i="12"/>
  <c r="U20" i="12"/>
  <c r="U10" i="12"/>
  <c r="G53" i="12"/>
  <c r="U14" i="12"/>
  <c r="D84" i="11"/>
  <c r="D63" i="11"/>
  <c r="D57" i="11"/>
  <c r="D43" i="11"/>
  <c r="D37" i="11"/>
  <c r="D10" i="11"/>
  <c r="O21" i="9"/>
  <c r="E20" i="9"/>
  <c r="K17" i="9"/>
  <c r="Q15" i="9"/>
  <c r="G15" i="9"/>
  <c r="O13" i="9"/>
  <c r="E13" i="9"/>
  <c r="M11" i="9"/>
  <c r="K9" i="9"/>
  <c r="E104" i="13"/>
  <c r="G20" i="13"/>
  <c r="U57" i="12"/>
  <c r="U50" i="12"/>
  <c r="U41" i="12"/>
  <c r="U34" i="12"/>
  <c r="U25" i="12"/>
  <c r="U18" i="12"/>
  <c r="U13" i="12"/>
  <c r="U8" i="12"/>
  <c r="A13" i="12"/>
  <c r="D111" i="11"/>
  <c r="D104" i="11"/>
  <c r="D15" i="11"/>
  <c r="D9" i="11"/>
  <c r="O20" i="9"/>
  <c r="E19" i="9"/>
  <c r="K16" i="9"/>
  <c r="I14" i="9"/>
  <c r="G12" i="9"/>
  <c r="Q10" i="9"/>
  <c r="E10" i="9"/>
  <c r="E163" i="14"/>
  <c r="G149" i="14"/>
  <c r="D65" i="14"/>
  <c r="F23" i="14"/>
  <c r="F20" i="13"/>
  <c r="U55" i="12"/>
  <c r="U48" i="12"/>
  <c r="U39" i="12"/>
  <c r="U32" i="12"/>
  <c r="U23" i="12"/>
  <c r="U16" i="12"/>
  <c r="U6" i="12"/>
  <c r="D83" i="11"/>
  <c r="D62" i="11"/>
  <c r="D55" i="11"/>
  <c r="D42" i="11"/>
  <c r="D35" i="11"/>
  <c r="D21" i="11"/>
  <c r="M21" i="9"/>
  <c r="Q19" i="9"/>
  <c r="E18" i="9"/>
  <c r="I17" i="9"/>
  <c r="O15" i="9"/>
  <c r="E15" i="9"/>
  <c r="M13" i="9"/>
  <c r="K11" i="9"/>
  <c r="I9" i="9"/>
  <c r="E90" i="13"/>
  <c r="R20" i="13"/>
  <c r="U51" i="12"/>
  <c r="U44" i="12"/>
  <c r="U35" i="12"/>
  <c r="U28" i="12"/>
  <c r="U19" i="12"/>
  <c r="A15" i="12"/>
  <c r="D108" i="11"/>
  <c r="D54" i="11"/>
  <c r="D34" i="11"/>
  <c r="D19" i="11"/>
  <c r="D13" i="11"/>
  <c r="M19" i="9"/>
  <c r="M15" i="9"/>
  <c r="K13" i="9"/>
  <c r="I11" i="9"/>
  <c r="R9" i="16"/>
  <c r="F49" i="15"/>
  <c r="Q21" i="15"/>
  <c r="D90" i="13"/>
  <c r="E48" i="13"/>
  <c r="U49" i="12"/>
  <c r="U42" i="12"/>
  <c r="U33" i="12"/>
  <c r="U26" i="12"/>
  <c r="U17" i="12"/>
  <c r="U12" i="12"/>
  <c r="D87" i="11"/>
  <c r="D80" i="11"/>
  <c r="D66" i="11"/>
  <c r="D59" i="11"/>
  <c r="D39" i="11"/>
  <c r="D33" i="11"/>
  <c r="G21" i="9"/>
  <c r="M18" i="9"/>
  <c r="Q17" i="9"/>
  <c r="G16" i="9"/>
  <c r="O14" i="9"/>
  <c r="E14" i="9"/>
  <c r="M12" i="9"/>
  <c r="K10" i="9"/>
  <c r="G62" i="13"/>
  <c r="U21" i="12"/>
  <c r="U11" i="12"/>
  <c r="I15" i="9"/>
  <c r="E135" i="14"/>
  <c r="U46" i="12"/>
  <c r="D67" i="11"/>
  <c r="D14" i="11"/>
  <c r="K21" i="9"/>
  <c r="Q14" i="9"/>
  <c r="E12" i="9"/>
  <c r="Q9" i="9"/>
  <c r="U30" i="12"/>
  <c r="D61" i="11"/>
  <c r="O17" i="9"/>
  <c r="Q11" i="9"/>
  <c r="O9" i="9"/>
  <c r="G121" i="14"/>
  <c r="M20" i="9"/>
  <c r="G17" i="9"/>
  <c r="G14" i="9"/>
  <c r="G20" i="9"/>
  <c r="Q16" i="9"/>
  <c r="E11" i="9"/>
  <c r="G9" i="9"/>
  <c r="D23" i="14"/>
  <c r="E20" i="13"/>
  <c r="U53" i="12"/>
  <c r="K19" i="9"/>
  <c r="G13" i="9"/>
  <c r="E93" i="16"/>
  <c r="D149" i="14"/>
  <c r="U37" i="12"/>
  <c r="A12" i="12"/>
  <c r="F54" i="12"/>
  <c r="D88" i="11"/>
  <c r="O12" i="9"/>
  <c r="D41" i="11"/>
  <c r="I16" i="9"/>
  <c r="E56" i="12"/>
  <c r="M10" i="9"/>
  <c r="H18" i="2"/>
  <c r="H17" i="2"/>
  <c r="S20" i="13"/>
  <c r="E18" i="2"/>
  <c r="F90" i="13"/>
  <c r="H76" i="25"/>
  <c r="D103" i="11"/>
  <c r="E17" i="2"/>
  <c r="J9" i="31" l="1"/>
  <c r="F10" i="31"/>
  <c r="N10" i="31"/>
  <c r="J11" i="31"/>
  <c r="F12" i="31"/>
  <c r="N12" i="31"/>
  <c r="J13" i="31"/>
  <c r="H14" i="31"/>
  <c r="F15" i="31"/>
  <c r="L16" i="31"/>
  <c r="J17" i="31"/>
  <c r="H18" i="31"/>
  <c r="F19" i="31"/>
  <c r="L20" i="31"/>
  <c r="J21" i="31"/>
  <c r="AB12" i="35"/>
  <c r="V18" i="35"/>
  <c r="F32" i="31"/>
  <c r="F34" i="31"/>
  <c r="F37" i="31"/>
  <c r="F41" i="31"/>
  <c r="F195" i="3"/>
  <c r="L66" i="2"/>
  <c r="K66" i="2"/>
  <c r="J66" i="2"/>
  <c r="I69" i="2"/>
  <c r="J14" i="2"/>
  <c r="I17" i="2"/>
  <c r="L14" i="2"/>
  <c r="K14" i="2"/>
  <c r="J22" i="2"/>
  <c r="L22" i="2"/>
  <c r="K22" i="2"/>
  <c r="L62" i="2"/>
  <c r="K62" i="2"/>
  <c r="J62" i="2"/>
  <c r="M48" i="5"/>
  <c r="L48" i="5"/>
  <c r="K48" i="5"/>
  <c r="J48" i="5"/>
  <c r="I48" i="5"/>
  <c r="J34" i="2"/>
  <c r="K34" i="2"/>
  <c r="L34" i="2"/>
  <c r="G123" i="3"/>
  <c r="H187" i="3"/>
  <c r="H191" i="3"/>
  <c r="H195" i="3"/>
  <c r="M32" i="5"/>
  <c r="L32" i="5"/>
  <c r="K32" i="5"/>
  <c r="J32" i="5"/>
  <c r="I32" i="5"/>
  <c r="S35" i="6"/>
  <c r="R35" i="6"/>
  <c r="Q35" i="6"/>
  <c r="K43" i="6"/>
  <c r="J43" i="6"/>
  <c r="I43" i="6"/>
  <c r="K61" i="13"/>
  <c r="J61" i="13"/>
  <c r="I61" i="13"/>
  <c r="J35" i="2"/>
  <c r="L35" i="2"/>
  <c r="K35" i="2"/>
  <c r="H113" i="3"/>
  <c r="R48" i="6"/>
  <c r="Q48" i="6"/>
  <c r="S48" i="6"/>
  <c r="J32" i="2"/>
  <c r="K32" i="2"/>
  <c r="L32" i="2"/>
  <c r="G42" i="2"/>
  <c r="J41" i="2"/>
  <c r="K41" i="2"/>
  <c r="L49" i="2"/>
  <c r="K49" i="2"/>
  <c r="J49" i="2"/>
  <c r="K45" i="3"/>
  <c r="J45" i="3"/>
  <c r="K60" i="3"/>
  <c r="J60" i="3"/>
  <c r="F188" i="3"/>
  <c r="F192" i="3"/>
  <c r="F196" i="3"/>
  <c r="W11" i="5"/>
  <c r="V11" i="5"/>
  <c r="U11" i="5"/>
  <c r="T11" i="5"/>
  <c r="S11" i="5"/>
  <c r="M13" i="5"/>
  <c r="L13" i="5"/>
  <c r="K13" i="5"/>
  <c r="J13" i="5"/>
  <c r="I13" i="5"/>
  <c r="W20" i="5"/>
  <c r="V20" i="5"/>
  <c r="U20" i="5"/>
  <c r="S20" i="5"/>
  <c r="T20" i="5"/>
  <c r="M22" i="5"/>
  <c r="L22" i="5"/>
  <c r="K22" i="5"/>
  <c r="I22" i="5"/>
  <c r="J22" i="5"/>
  <c r="W38" i="5"/>
  <c r="V38" i="5"/>
  <c r="U38" i="5"/>
  <c r="T38" i="5"/>
  <c r="S38" i="5"/>
  <c r="S43" i="6"/>
  <c r="R43" i="6"/>
  <c r="Q43" i="6"/>
  <c r="K51" i="6"/>
  <c r="J51" i="6"/>
  <c r="I51" i="6"/>
  <c r="I42" i="2"/>
  <c r="J39" i="2"/>
  <c r="L39" i="2"/>
  <c r="K39" i="2"/>
  <c r="V28" i="12"/>
  <c r="T28" i="12"/>
  <c r="S28" i="12"/>
  <c r="J55" i="3"/>
  <c r="K55" i="3"/>
  <c r="K61" i="3"/>
  <c r="J61" i="3"/>
  <c r="F189" i="3"/>
  <c r="F193" i="3"/>
  <c r="I142" i="13"/>
  <c r="J142" i="13"/>
  <c r="K142" i="13"/>
  <c r="J33" i="2"/>
  <c r="L33" i="2"/>
  <c r="K33" i="2"/>
  <c r="H68" i="2"/>
  <c r="H192" i="3"/>
  <c r="J20" i="2"/>
  <c r="K20" i="2"/>
  <c r="L65" i="2"/>
  <c r="K65" i="2"/>
  <c r="J65" i="2"/>
  <c r="I68" i="2"/>
  <c r="L50" i="2"/>
  <c r="K50" i="2"/>
  <c r="J50" i="2"/>
  <c r="K52" i="3"/>
  <c r="J52" i="3"/>
  <c r="E196" i="3"/>
  <c r="H189" i="3"/>
  <c r="H193" i="3"/>
  <c r="W22" i="5"/>
  <c r="V22" i="5"/>
  <c r="U22" i="5"/>
  <c r="T22" i="5"/>
  <c r="S22" i="5"/>
  <c r="M24" i="5"/>
  <c r="L24" i="5"/>
  <c r="K24" i="5"/>
  <c r="J24" i="5"/>
  <c r="I24" i="5"/>
  <c r="W30" i="5"/>
  <c r="V30" i="5"/>
  <c r="U30" i="5"/>
  <c r="T30" i="5"/>
  <c r="S30" i="5"/>
  <c r="J37" i="2"/>
  <c r="L37" i="2"/>
  <c r="K37" i="2"/>
  <c r="H196" i="3"/>
  <c r="S51" i="6"/>
  <c r="R51" i="6"/>
  <c r="Q51" i="6"/>
  <c r="G43" i="2"/>
  <c r="K56" i="3"/>
  <c r="J56" i="3"/>
  <c r="M40" i="5"/>
  <c r="L40" i="5"/>
  <c r="K40" i="5"/>
  <c r="J40" i="5"/>
  <c r="I40" i="5"/>
  <c r="J48" i="6"/>
  <c r="I48" i="6"/>
  <c r="K48" i="6"/>
  <c r="J24" i="2"/>
  <c r="L24" i="2"/>
  <c r="K24" i="2"/>
  <c r="H117" i="3"/>
  <c r="H188" i="3"/>
  <c r="J36" i="2"/>
  <c r="K36" i="2"/>
  <c r="L36" i="2"/>
  <c r="I43" i="2"/>
  <c r="J40" i="2"/>
  <c r="K40" i="2"/>
  <c r="L40" i="2"/>
  <c r="J47" i="3"/>
  <c r="K47" i="3"/>
  <c r="K53" i="3"/>
  <c r="J53" i="3"/>
  <c r="H115" i="3"/>
  <c r="H119" i="3"/>
  <c r="H123" i="3"/>
  <c r="H186" i="3"/>
  <c r="H190" i="3"/>
  <c r="H194" i="3"/>
  <c r="M49" i="5"/>
  <c r="L49" i="5"/>
  <c r="J49" i="5"/>
  <c r="I49" i="5"/>
  <c r="K49" i="5"/>
  <c r="W47" i="5"/>
  <c r="V47" i="5"/>
  <c r="T47" i="5"/>
  <c r="S47" i="5"/>
  <c r="U47" i="5"/>
  <c r="W9" i="5"/>
  <c r="V9" i="5"/>
  <c r="U9" i="5"/>
  <c r="S9" i="5"/>
  <c r="T9" i="5"/>
  <c r="M11" i="5"/>
  <c r="L11" i="5"/>
  <c r="K11" i="5"/>
  <c r="I11" i="5"/>
  <c r="J11" i="5"/>
  <c r="W46" i="5"/>
  <c r="V46" i="5"/>
  <c r="U46" i="5"/>
  <c r="T46" i="5"/>
  <c r="S46" i="5"/>
  <c r="K12" i="6"/>
  <c r="J12" i="6"/>
  <c r="I12" i="6"/>
  <c r="K27" i="6"/>
  <c r="J27" i="6"/>
  <c r="I27" i="6"/>
  <c r="H121" i="3"/>
  <c r="J38" i="2"/>
  <c r="K38" i="2"/>
  <c r="L38" i="2"/>
  <c r="L51" i="2"/>
  <c r="K51" i="2"/>
  <c r="J51" i="2"/>
  <c r="K44" i="3"/>
  <c r="J44" i="3"/>
  <c r="F123" i="3"/>
  <c r="S12" i="6"/>
  <c r="R12" i="6"/>
  <c r="Q12" i="6"/>
  <c r="S27" i="6"/>
  <c r="R27" i="6"/>
  <c r="Q27" i="6"/>
  <c r="K35" i="6"/>
  <c r="J35" i="6"/>
  <c r="I35" i="6"/>
  <c r="J99" i="14"/>
  <c r="I99" i="14"/>
  <c r="H107" i="14"/>
  <c r="W28" i="5"/>
  <c r="V28" i="5"/>
  <c r="U28" i="5"/>
  <c r="S28" i="5"/>
  <c r="T28" i="5"/>
  <c r="M30" i="5"/>
  <c r="L30" i="5"/>
  <c r="K30" i="5"/>
  <c r="I30" i="5"/>
  <c r="J30" i="5"/>
  <c r="W36" i="5"/>
  <c r="V36" i="5"/>
  <c r="U36" i="5"/>
  <c r="S36" i="5"/>
  <c r="T36" i="5"/>
  <c r="M38" i="5"/>
  <c r="L38" i="5"/>
  <c r="K38" i="5"/>
  <c r="I38" i="5"/>
  <c r="J38" i="5"/>
  <c r="W44" i="5"/>
  <c r="V44" i="5"/>
  <c r="U44" i="5"/>
  <c r="S44" i="5"/>
  <c r="T44" i="5"/>
  <c r="M46" i="5"/>
  <c r="L46" i="5"/>
  <c r="K46" i="5"/>
  <c r="I46" i="5"/>
  <c r="J46" i="5"/>
  <c r="K25" i="13"/>
  <c r="J25" i="13"/>
  <c r="I25" i="13"/>
  <c r="L79" i="15"/>
  <c r="K79" i="15"/>
  <c r="J79" i="15"/>
  <c r="M79" i="15"/>
  <c r="I79" i="15"/>
  <c r="M8" i="5"/>
  <c r="L8" i="5"/>
  <c r="K8" i="5"/>
  <c r="J8" i="5"/>
  <c r="I8" i="5"/>
  <c r="U17" i="13"/>
  <c r="W17" i="13"/>
  <c r="V17" i="13"/>
  <c r="H146" i="13"/>
  <c r="K138" i="13"/>
  <c r="I138" i="13"/>
  <c r="J138" i="13"/>
  <c r="L159" i="15"/>
  <c r="K159" i="15"/>
  <c r="J159" i="15"/>
  <c r="I159" i="15"/>
  <c r="M159" i="15"/>
  <c r="I24" i="12"/>
  <c r="L24" i="12"/>
  <c r="K24" i="12"/>
  <c r="J24" i="12"/>
  <c r="V44" i="12"/>
  <c r="T44" i="12"/>
  <c r="S44" i="12"/>
  <c r="J56" i="14"/>
  <c r="I56" i="14"/>
  <c r="I40" i="12"/>
  <c r="L40" i="12"/>
  <c r="K40" i="12"/>
  <c r="J40" i="12"/>
  <c r="S22" i="14"/>
  <c r="T22" i="14"/>
  <c r="K15" i="12"/>
  <c r="J15" i="12"/>
  <c r="L15" i="12"/>
  <c r="I15" i="12"/>
  <c r="K31" i="12"/>
  <c r="J31" i="12"/>
  <c r="L31" i="12"/>
  <c r="I31" i="12"/>
  <c r="J73" i="14"/>
  <c r="I73" i="14"/>
  <c r="L27" i="15"/>
  <c r="K27" i="15"/>
  <c r="M27" i="15"/>
  <c r="J27" i="15"/>
  <c r="I27" i="15"/>
  <c r="H35" i="15"/>
  <c r="K47" i="12"/>
  <c r="J47" i="12"/>
  <c r="L47" i="12"/>
  <c r="I47" i="12"/>
  <c r="K140" i="13"/>
  <c r="I140" i="13"/>
  <c r="J140" i="13"/>
  <c r="J16" i="13"/>
  <c r="I16" i="13"/>
  <c r="K16" i="13"/>
  <c r="J35" i="14"/>
  <c r="I35" i="14"/>
  <c r="J133" i="14"/>
  <c r="I133" i="14"/>
  <c r="L10" i="12"/>
  <c r="K10" i="12"/>
  <c r="I10" i="12"/>
  <c r="J10" i="12"/>
  <c r="I20" i="12"/>
  <c r="L20" i="12"/>
  <c r="J20" i="12"/>
  <c r="K20" i="12"/>
  <c r="V24" i="12"/>
  <c r="S24" i="12"/>
  <c r="T24" i="12"/>
  <c r="K27" i="12"/>
  <c r="J27" i="12"/>
  <c r="I27" i="12"/>
  <c r="L27" i="12"/>
  <c r="I36" i="12"/>
  <c r="L36" i="12"/>
  <c r="J36" i="12"/>
  <c r="K36" i="12"/>
  <c r="V40" i="12"/>
  <c r="S40" i="12"/>
  <c r="T40" i="12"/>
  <c r="K43" i="12"/>
  <c r="J43" i="12"/>
  <c r="I43" i="12"/>
  <c r="L43" i="12"/>
  <c r="I52" i="12"/>
  <c r="L52" i="12"/>
  <c r="J52" i="12"/>
  <c r="K52" i="12"/>
  <c r="V56" i="12"/>
  <c r="S56" i="12"/>
  <c r="T56" i="12"/>
  <c r="J8" i="13"/>
  <c r="I8" i="13"/>
  <c r="K8" i="13"/>
  <c r="I19" i="14"/>
  <c r="J19" i="14"/>
  <c r="J44" i="14"/>
  <c r="I44" i="14"/>
  <c r="J60" i="14"/>
  <c r="I60" i="14"/>
  <c r="J77" i="14"/>
  <c r="I77" i="14"/>
  <c r="J90" i="14"/>
  <c r="I90" i="14"/>
  <c r="J125" i="14"/>
  <c r="I125" i="14"/>
  <c r="J159" i="14"/>
  <c r="I159" i="14"/>
  <c r="J51" i="15"/>
  <c r="I51" i="15"/>
  <c r="M51" i="15"/>
  <c r="L51" i="15"/>
  <c r="K51" i="15"/>
  <c r="L99" i="15"/>
  <c r="K99" i="15"/>
  <c r="J99" i="15"/>
  <c r="I99" i="15"/>
  <c r="M99" i="15"/>
  <c r="J116" i="16"/>
  <c r="I116" i="16"/>
  <c r="J151" i="16"/>
  <c r="I151" i="16"/>
  <c r="K151" i="16"/>
  <c r="I22" i="12"/>
  <c r="L22" i="12"/>
  <c r="K22" i="12"/>
  <c r="J22" i="12"/>
  <c r="V26" i="12"/>
  <c r="T26" i="12"/>
  <c r="S26" i="12"/>
  <c r="K29" i="12"/>
  <c r="J29" i="12"/>
  <c r="L29" i="12"/>
  <c r="I29" i="12"/>
  <c r="I38" i="12"/>
  <c r="L38" i="12"/>
  <c r="K38" i="12"/>
  <c r="J38" i="12"/>
  <c r="V42" i="12"/>
  <c r="T42" i="12"/>
  <c r="S42" i="12"/>
  <c r="K45" i="12"/>
  <c r="J45" i="12"/>
  <c r="L45" i="12"/>
  <c r="I45" i="12"/>
  <c r="K11" i="13"/>
  <c r="J11" i="13"/>
  <c r="I11" i="13"/>
  <c r="W19" i="13"/>
  <c r="V19" i="13"/>
  <c r="U19" i="13"/>
  <c r="J25" i="14"/>
  <c r="I25" i="14"/>
  <c r="J55" i="14"/>
  <c r="I55" i="14"/>
  <c r="J72" i="14"/>
  <c r="I72" i="14"/>
  <c r="J84" i="14"/>
  <c r="I84" i="14"/>
  <c r="J118" i="14"/>
  <c r="I118" i="14"/>
  <c r="J153" i="14"/>
  <c r="I153" i="14"/>
  <c r="J52" i="15"/>
  <c r="M52" i="15"/>
  <c r="L52" i="15"/>
  <c r="I52" i="15"/>
  <c r="K52" i="15"/>
  <c r="V11" i="12"/>
  <c r="T11" i="12"/>
  <c r="S11" i="12"/>
  <c r="L12" i="12"/>
  <c r="J12" i="12"/>
  <c r="I12" i="12"/>
  <c r="K12" i="12"/>
  <c r="K17" i="12"/>
  <c r="J17" i="12"/>
  <c r="L17" i="12"/>
  <c r="I17" i="12"/>
  <c r="I26" i="12"/>
  <c r="L26" i="12"/>
  <c r="K26" i="12"/>
  <c r="J26" i="12"/>
  <c r="V30" i="12"/>
  <c r="T30" i="12"/>
  <c r="S30" i="12"/>
  <c r="K33" i="12"/>
  <c r="J33" i="12"/>
  <c r="L33" i="12"/>
  <c r="I33" i="12"/>
  <c r="I42" i="12"/>
  <c r="L42" i="12"/>
  <c r="K42" i="12"/>
  <c r="J42" i="12"/>
  <c r="V46" i="12"/>
  <c r="T46" i="12"/>
  <c r="S46" i="12"/>
  <c r="K49" i="12"/>
  <c r="J49" i="12"/>
  <c r="L49" i="12"/>
  <c r="I49" i="12"/>
  <c r="W10" i="13"/>
  <c r="V10" i="13"/>
  <c r="U10" i="13"/>
  <c r="K19" i="13"/>
  <c r="J19" i="13"/>
  <c r="I19" i="13"/>
  <c r="T12" i="14"/>
  <c r="S12" i="14"/>
  <c r="J50" i="14"/>
  <c r="I50" i="14"/>
  <c r="J68" i="14"/>
  <c r="I68" i="14"/>
  <c r="J92" i="14"/>
  <c r="I92" i="14"/>
  <c r="J127" i="14"/>
  <c r="I127" i="14"/>
  <c r="H135" i="14"/>
  <c r="J161" i="14"/>
  <c r="I161" i="14"/>
  <c r="L17" i="15"/>
  <c r="K17" i="15"/>
  <c r="M17" i="15"/>
  <c r="I17" i="15"/>
  <c r="J17" i="15"/>
  <c r="J68" i="15"/>
  <c r="I68" i="15"/>
  <c r="M68" i="15"/>
  <c r="K68" i="15"/>
  <c r="L68" i="15"/>
  <c r="J156" i="16"/>
  <c r="I156" i="16"/>
  <c r="U19" i="16"/>
  <c r="V19" i="16"/>
  <c r="V16" i="12"/>
  <c r="T16" i="12"/>
  <c r="S16" i="12"/>
  <c r="K19" i="12"/>
  <c r="J19" i="12"/>
  <c r="L19" i="12"/>
  <c r="I19" i="12"/>
  <c r="I28" i="12"/>
  <c r="L28" i="12"/>
  <c r="K28" i="12"/>
  <c r="J28" i="12"/>
  <c r="V32" i="12"/>
  <c r="T32" i="12"/>
  <c r="S32" i="12"/>
  <c r="K35" i="12"/>
  <c r="J35" i="12"/>
  <c r="L35" i="12"/>
  <c r="I35" i="12"/>
  <c r="I44" i="12"/>
  <c r="L44" i="12"/>
  <c r="K44" i="12"/>
  <c r="J44" i="12"/>
  <c r="V48" i="12"/>
  <c r="T48" i="12"/>
  <c r="S48" i="12"/>
  <c r="K51" i="12"/>
  <c r="J51" i="12"/>
  <c r="L51" i="12"/>
  <c r="I51" i="12"/>
  <c r="J27" i="14"/>
  <c r="I27" i="14"/>
  <c r="J69" i="14"/>
  <c r="I69" i="14"/>
  <c r="J142" i="14"/>
  <c r="I142" i="14"/>
  <c r="J14" i="12"/>
  <c r="L14" i="12"/>
  <c r="K14" i="12"/>
  <c r="I14" i="12"/>
  <c r="V6" i="12"/>
  <c r="T6" i="12"/>
  <c r="S6" i="12"/>
  <c r="I11" i="12"/>
  <c r="K11" i="12"/>
  <c r="J11" i="12"/>
  <c r="L11" i="12"/>
  <c r="V18" i="12"/>
  <c r="T18" i="12"/>
  <c r="S18" i="12"/>
  <c r="K21" i="12"/>
  <c r="J21" i="12"/>
  <c r="L21" i="12"/>
  <c r="I21" i="12"/>
  <c r="I30" i="12"/>
  <c r="K30" i="12"/>
  <c r="J30" i="12"/>
  <c r="L30" i="12"/>
  <c r="V34" i="12"/>
  <c r="T34" i="12"/>
  <c r="S34" i="12"/>
  <c r="K37" i="12"/>
  <c r="J37" i="12"/>
  <c r="L37" i="12"/>
  <c r="I37" i="12"/>
  <c r="I46" i="12"/>
  <c r="K46" i="12"/>
  <c r="J46" i="12"/>
  <c r="L46" i="12"/>
  <c r="V50" i="12"/>
  <c r="T50" i="12"/>
  <c r="S50" i="12"/>
  <c r="J42" i="14"/>
  <c r="I42" i="14"/>
  <c r="J63" i="14"/>
  <c r="I63" i="14"/>
  <c r="J81" i="14"/>
  <c r="I81" i="14"/>
  <c r="J101" i="14"/>
  <c r="I101" i="14"/>
  <c r="M29" i="15"/>
  <c r="I29" i="15"/>
  <c r="L29" i="15"/>
  <c r="J29" i="15"/>
  <c r="K29" i="15"/>
  <c r="L44" i="15"/>
  <c r="K44" i="15"/>
  <c r="M44" i="15"/>
  <c r="I44" i="15"/>
  <c r="J44" i="15"/>
  <c r="M122" i="15"/>
  <c r="L122" i="15"/>
  <c r="K122" i="15"/>
  <c r="J122" i="15"/>
  <c r="I122" i="15"/>
  <c r="V17" i="16"/>
  <c r="U17" i="16"/>
  <c r="L6" i="12"/>
  <c r="K6" i="12"/>
  <c r="I6" i="12"/>
  <c r="H53" i="12"/>
  <c r="J6" i="12"/>
  <c r="V8" i="12"/>
  <c r="T8" i="12"/>
  <c r="S8" i="12"/>
  <c r="T13" i="12"/>
  <c r="S13" i="12"/>
  <c r="V13" i="12"/>
  <c r="I16" i="12"/>
  <c r="J16" i="12"/>
  <c r="L16" i="12"/>
  <c r="K16" i="12"/>
  <c r="V20" i="12"/>
  <c r="S20" i="12"/>
  <c r="T20" i="12"/>
  <c r="K23" i="12"/>
  <c r="J23" i="12"/>
  <c r="I23" i="12"/>
  <c r="L23" i="12"/>
  <c r="I32" i="12"/>
  <c r="J32" i="12"/>
  <c r="L32" i="12"/>
  <c r="K32" i="12"/>
  <c r="V36" i="12"/>
  <c r="S36" i="12"/>
  <c r="T36" i="12"/>
  <c r="K39" i="12"/>
  <c r="J39" i="12"/>
  <c r="I39" i="12"/>
  <c r="L39" i="12"/>
  <c r="I48" i="12"/>
  <c r="J48" i="12"/>
  <c r="L48" i="12"/>
  <c r="K48" i="12"/>
  <c r="V52" i="12"/>
  <c r="S52" i="12"/>
  <c r="T52" i="12"/>
  <c r="J64" i="14"/>
  <c r="I64" i="14"/>
  <c r="J82" i="14"/>
  <c r="I82" i="14"/>
  <c r="J116" i="14"/>
  <c r="I116" i="14"/>
  <c r="J151" i="14"/>
  <c r="I151" i="14"/>
  <c r="J34" i="15"/>
  <c r="M34" i="15"/>
  <c r="L34" i="15"/>
  <c r="K34" i="15"/>
  <c r="I34" i="15"/>
  <c r="K47" i="16"/>
  <c r="J47" i="16"/>
  <c r="I47" i="16"/>
  <c r="J97" i="17"/>
  <c r="H105" i="17"/>
  <c r="I97" i="17"/>
  <c r="V14" i="12"/>
  <c r="T14" i="12"/>
  <c r="S14" i="12"/>
  <c r="L8" i="12"/>
  <c r="K8" i="12"/>
  <c r="H55" i="12"/>
  <c r="J8" i="12"/>
  <c r="I8" i="12"/>
  <c r="V10" i="12"/>
  <c r="T10" i="12"/>
  <c r="S10" i="12"/>
  <c r="L13" i="12"/>
  <c r="J13" i="12"/>
  <c r="I13" i="12"/>
  <c r="K13" i="12"/>
  <c r="I18" i="12"/>
  <c r="K18" i="12"/>
  <c r="J18" i="12"/>
  <c r="L18" i="12"/>
  <c r="V22" i="12"/>
  <c r="T22" i="12"/>
  <c r="S22" i="12"/>
  <c r="K25" i="12"/>
  <c r="J25" i="12"/>
  <c r="L25" i="12"/>
  <c r="I25" i="12"/>
  <c r="I34" i="12"/>
  <c r="K34" i="12"/>
  <c r="J34" i="12"/>
  <c r="L34" i="12"/>
  <c r="V38" i="12"/>
  <c r="T38" i="12"/>
  <c r="S38" i="12"/>
  <c r="K41" i="12"/>
  <c r="J41" i="12"/>
  <c r="L41" i="12"/>
  <c r="I41" i="12"/>
  <c r="I50" i="12"/>
  <c r="K50" i="12"/>
  <c r="J50" i="12"/>
  <c r="L50" i="12"/>
  <c r="V54" i="12"/>
  <c r="T54" i="12"/>
  <c r="S54" i="12"/>
  <c r="J21" i="14"/>
  <c r="I21" i="14"/>
  <c r="J33" i="14"/>
  <c r="I33" i="14"/>
  <c r="J59" i="14"/>
  <c r="I59" i="14"/>
  <c r="J76" i="14"/>
  <c r="I76" i="14"/>
  <c r="J110" i="14"/>
  <c r="I110" i="14"/>
  <c r="J144" i="14"/>
  <c r="I144" i="14"/>
  <c r="M124" i="15"/>
  <c r="L124" i="15"/>
  <c r="I124" i="15"/>
  <c r="J124" i="15"/>
  <c r="K124" i="15"/>
  <c r="K82" i="16"/>
  <c r="J82" i="16"/>
  <c r="I82" i="16"/>
  <c r="V13" i="16"/>
  <c r="T21" i="16"/>
  <c r="U13" i="16"/>
  <c r="J39" i="16"/>
  <c r="I39" i="16"/>
  <c r="J73" i="16"/>
  <c r="I73" i="16"/>
  <c r="J108" i="16"/>
  <c r="H107" i="16"/>
  <c r="I108" i="16"/>
  <c r="I141" i="18"/>
  <c r="J13" i="14"/>
  <c r="I13" i="14"/>
  <c r="J16" i="14"/>
  <c r="I16" i="14"/>
  <c r="J26" i="14"/>
  <c r="I26" i="14"/>
  <c r="J34" i="14"/>
  <c r="I34" i="14"/>
  <c r="J43" i="14"/>
  <c r="I43" i="14"/>
  <c r="H51" i="14"/>
  <c r="J87" i="14"/>
  <c r="I87" i="14"/>
  <c r="J96" i="14"/>
  <c r="I96" i="14"/>
  <c r="J104" i="14"/>
  <c r="I104" i="14"/>
  <c r="J113" i="14"/>
  <c r="H121" i="14"/>
  <c r="I113" i="14"/>
  <c r="J130" i="14"/>
  <c r="I130" i="14"/>
  <c r="J139" i="14"/>
  <c r="I139" i="14"/>
  <c r="J147" i="14"/>
  <c r="I147" i="14"/>
  <c r="J156" i="14"/>
  <c r="I156" i="14"/>
  <c r="L19" i="15"/>
  <c r="K19" i="15"/>
  <c r="M19" i="15"/>
  <c r="J19" i="15"/>
  <c r="I19" i="15"/>
  <c r="J43" i="15"/>
  <c r="M43" i="15"/>
  <c r="L43" i="15"/>
  <c r="K43" i="15"/>
  <c r="I43" i="15"/>
  <c r="J59" i="15"/>
  <c r="I59" i="15"/>
  <c r="M59" i="15"/>
  <c r="L59" i="15"/>
  <c r="K59" i="15"/>
  <c r="M72" i="15"/>
  <c r="L72" i="15"/>
  <c r="I72" i="15"/>
  <c r="K72" i="15"/>
  <c r="J72" i="15"/>
  <c r="L90" i="15"/>
  <c r="K90" i="15"/>
  <c r="J90" i="15"/>
  <c r="I90" i="15"/>
  <c r="M90" i="15"/>
  <c r="M130" i="15"/>
  <c r="L130" i="15"/>
  <c r="K130" i="15"/>
  <c r="J130" i="15"/>
  <c r="I130" i="15"/>
  <c r="M132" i="15"/>
  <c r="L132" i="15"/>
  <c r="I132" i="15"/>
  <c r="K132" i="15"/>
  <c r="J132" i="15"/>
  <c r="M156" i="15"/>
  <c r="L156" i="15"/>
  <c r="K156" i="15"/>
  <c r="J156" i="15"/>
  <c r="I156" i="15"/>
  <c r="J10" i="16"/>
  <c r="I10" i="16"/>
  <c r="H9" i="16"/>
  <c r="K108" i="16" s="1"/>
  <c r="K31" i="16"/>
  <c r="J31" i="16"/>
  <c r="I31" i="16"/>
  <c r="J66" i="16"/>
  <c r="I66" i="16"/>
  <c r="H65" i="16"/>
  <c r="K100" i="16"/>
  <c r="J100" i="16"/>
  <c r="I100" i="16"/>
  <c r="J18" i="14"/>
  <c r="I18" i="14"/>
  <c r="J32" i="14"/>
  <c r="I32" i="14"/>
  <c r="J41" i="14"/>
  <c r="I41" i="14"/>
  <c r="J49" i="14"/>
  <c r="I49" i="14"/>
  <c r="J89" i="14"/>
  <c r="I89" i="14"/>
  <c r="J98" i="14"/>
  <c r="I98" i="14"/>
  <c r="J106" i="14"/>
  <c r="I106" i="14"/>
  <c r="J115" i="14"/>
  <c r="I115" i="14"/>
  <c r="J124" i="14"/>
  <c r="I124" i="14"/>
  <c r="J132" i="14"/>
  <c r="I132" i="14"/>
  <c r="J141" i="14"/>
  <c r="I141" i="14"/>
  <c r="H149" i="14"/>
  <c r="J158" i="14"/>
  <c r="I158" i="14"/>
  <c r="J26" i="15"/>
  <c r="M26" i="15"/>
  <c r="L26" i="15"/>
  <c r="K26" i="15"/>
  <c r="I26" i="15"/>
  <c r="J42" i="15"/>
  <c r="I42" i="15"/>
  <c r="M42" i="15"/>
  <c r="L42" i="15"/>
  <c r="K42" i="15"/>
  <c r="K65" i="15"/>
  <c r="J65" i="15"/>
  <c r="M65" i="15"/>
  <c r="L65" i="15"/>
  <c r="I65" i="15"/>
  <c r="K82" i="15"/>
  <c r="J82" i="15"/>
  <c r="I82" i="15"/>
  <c r="M82" i="15"/>
  <c r="L82" i="15"/>
  <c r="L108" i="15"/>
  <c r="K108" i="15"/>
  <c r="J108" i="15"/>
  <c r="I108" i="15"/>
  <c r="M108" i="15"/>
  <c r="K14" i="16"/>
  <c r="J14" i="16"/>
  <c r="I14" i="16"/>
  <c r="K40" i="16"/>
  <c r="J40" i="16"/>
  <c r="I40" i="16"/>
  <c r="K74" i="16"/>
  <c r="J74" i="16"/>
  <c r="I74" i="16"/>
  <c r="K109" i="16"/>
  <c r="J109" i="16"/>
  <c r="I109" i="16"/>
  <c r="K157" i="16"/>
  <c r="J157" i="16"/>
  <c r="I157" i="16"/>
  <c r="J12" i="14"/>
  <c r="I12" i="14"/>
  <c r="I15" i="14"/>
  <c r="H23" i="14"/>
  <c r="J15" i="14"/>
  <c r="J31" i="14"/>
  <c r="I31" i="14"/>
  <c r="J40" i="14"/>
  <c r="I40" i="14"/>
  <c r="J48" i="14"/>
  <c r="I48" i="14"/>
  <c r="J54" i="14"/>
  <c r="I54" i="14"/>
  <c r="J58" i="14"/>
  <c r="I58" i="14"/>
  <c r="J62" i="14"/>
  <c r="I62" i="14"/>
  <c r="J67" i="14"/>
  <c r="I67" i="14"/>
  <c r="J71" i="14"/>
  <c r="I71" i="14"/>
  <c r="H79" i="14"/>
  <c r="J75" i="14"/>
  <c r="I75" i="14"/>
  <c r="J86" i="14"/>
  <c r="I86" i="14"/>
  <c r="J95" i="14"/>
  <c r="I95" i="14"/>
  <c r="J103" i="14"/>
  <c r="I103" i="14"/>
  <c r="J112" i="14"/>
  <c r="I112" i="14"/>
  <c r="J120" i="14"/>
  <c r="I120" i="14"/>
  <c r="J129" i="14"/>
  <c r="I129" i="14"/>
  <c r="J138" i="14"/>
  <c r="I138" i="14"/>
  <c r="J146" i="14"/>
  <c r="I146" i="14"/>
  <c r="J155" i="14"/>
  <c r="I155" i="14"/>
  <c r="H163" i="14"/>
  <c r="L9" i="15"/>
  <c r="K9" i="15"/>
  <c r="M9" i="15"/>
  <c r="J9" i="15"/>
  <c r="I9" i="15"/>
  <c r="J33" i="15"/>
  <c r="I33" i="15"/>
  <c r="M33" i="15"/>
  <c r="L33" i="15"/>
  <c r="K33" i="15"/>
  <c r="K56" i="15"/>
  <c r="J56" i="15"/>
  <c r="M56" i="15"/>
  <c r="L56" i="15"/>
  <c r="I56" i="15"/>
  <c r="M87" i="15"/>
  <c r="L87" i="15"/>
  <c r="K87" i="15"/>
  <c r="J87" i="15"/>
  <c r="I87" i="15"/>
  <c r="M89" i="15"/>
  <c r="L89" i="15"/>
  <c r="I89" i="15"/>
  <c r="K89" i="15"/>
  <c r="J89" i="15"/>
  <c r="L116" i="15"/>
  <c r="K116" i="15"/>
  <c r="J116" i="15"/>
  <c r="I116" i="15"/>
  <c r="M116" i="15"/>
  <c r="L151" i="15"/>
  <c r="K151" i="15"/>
  <c r="J151" i="15"/>
  <c r="I151" i="15"/>
  <c r="M151" i="15"/>
  <c r="K56" i="16"/>
  <c r="J56" i="16"/>
  <c r="I56" i="16"/>
  <c r="K90" i="16"/>
  <c r="J90" i="16"/>
  <c r="I90" i="16"/>
  <c r="K125" i="16"/>
  <c r="J125" i="16"/>
  <c r="H133" i="16"/>
  <c r="I125" i="16"/>
  <c r="V12" i="17"/>
  <c r="U12" i="17"/>
  <c r="J20" i="14"/>
  <c r="I20" i="14"/>
  <c r="J30" i="14"/>
  <c r="I30" i="14"/>
  <c r="J39" i="14"/>
  <c r="I39" i="14"/>
  <c r="J47" i="14"/>
  <c r="I47" i="14"/>
  <c r="J83" i="14"/>
  <c r="I83" i="14"/>
  <c r="J91" i="14"/>
  <c r="I91" i="14"/>
  <c r="J100" i="14"/>
  <c r="I100" i="14"/>
  <c r="J109" i="14"/>
  <c r="I109" i="14"/>
  <c r="J117" i="14"/>
  <c r="I117" i="14"/>
  <c r="J126" i="14"/>
  <c r="I126" i="14"/>
  <c r="J134" i="14"/>
  <c r="I134" i="14"/>
  <c r="J143" i="14"/>
  <c r="I143" i="14"/>
  <c r="J152" i="14"/>
  <c r="I152" i="14"/>
  <c r="J160" i="14"/>
  <c r="I160" i="14"/>
  <c r="I160" i="15"/>
  <c r="K160" i="15"/>
  <c r="J160" i="15"/>
  <c r="M160" i="15"/>
  <c r="L160" i="15"/>
  <c r="L11" i="15"/>
  <c r="K11" i="15"/>
  <c r="J11" i="15"/>
  <c r="I11" i="15"/>
  <c r="M11" i="15"/>
  <c r="J25" i="15"/>
  <c r="I25" i="15"/>
  <c r="M25" i="15"/>
  <c r="L25" i="15"/>
  <c r="K25" i="15"/>
  <c r="K47" i="15"/>
  <c r="J47" i="15"/>
  <c r="L47" i="15"/>
  <c r="I47" i="15"/>
  <c r="M47" i="15"/>
  <c r="M55" i="15"/>
  <c r="I55" i="15"/>
  <c r="K55" i="15"/>
  <c r="J55" i="15"/>
  <c r="H63" i="15"/>
  <c r="L55" i="15"/>
  <c r="L70" i="15"/>
  <c r="K70" i="15"/>
  <c r="J70" i="15"/>
  <c r="I70" i="15"/>
  <c r="M70" i="15"/>
  <c r="M81" i="15"/>
  <c r="L81" i="15"/>
  <c r="I81" i="15"/>
  <c r="K81" i="15"/>
  <c r="J81" i="15"/>
  <c r="M96" i="15"/>
  <c r="L96" i="15"/>
  <c r="K96" i="15"/>
  <c r="J96" i="15"/>
  <c r="I96" i="15"/>
  <c r="M98" i="15"/>
  <c r="L98" i="15"/>
  <c r="I98" i="15"/>
  <c r="K98" i="15"/>
  <c r="J98" i="15"/>
  <c r="L125" i="15"/>
  <c r="K125" i="15"/>
  <c r="J125" i="15"/>
  <c r="I125" i="15"/>
  <c r="H133" i="15"/>
  <c r="M125" i="15"/>
  <c r="M139" i="15"/>
  <c r="L139" i="15"/>
  <c r="K139" i="15"/>
  <c r="J139" i="15"/>
  <c r="I139" i="15"/>
  <c r="H147" i="15"/>
  <c r="K18" i="16"/>
  <c r="J18" i="16"/>
  <c r="I18" i="16"/>
  <c r="K48" i="16"/>
  <c r="J48" i="16"/>
  <c r="I48" i="16"/>
  <c r="K83" i="16"/>
  <c r="J83" i="16"/>
  <c r="I83" i="16"/>
  <c r="H91" i="16"/>
  <c r="K117" i="16"/>
  <c r="J117" i="16"/>
  <c r="I117" i="16"/>
  <c r="I17" i="14"/>
  <c r="J17" i="14"/>
  <c r="J29" i="14"/>
  <c r="I29" i="14"/>
  <c r="H37" i="14"/>
  <c r="J46" i="14"/>
  <c r="I46" i="14"/>
  <c r="J53" i="14"/>
  <c r="I53" i="14"/>
  <c r="J57" i="14"/>
  <c r="I57" i="14"/>
  <c r="H65" i="14"/>
  <c r="J61" i="14"/>
  <c r="I61" i="14"/>
  <c r="J70" i="14"/>
  <c r="I70" i="14"/>
  <c r="J74" i="14"/>
  <c r="I74" i="14"/>
  <c r="J78" i="14"/>
  <c r="I78" i="14"/>
  <c r="J88" i="14"/>
  <c r="I88" i="14"/>
  <c r="J97" i="14"/>
  <c r="I97" i="14"/>
  <c r="J105" i="14"/>
  <c r="I105" i="14"/>
  <c r="J114" i="14"/>
  <c r="I114" i="14"/>
  <c r="J123" i="14"/>
  <c r="I123" i="14"/>
  <c r="J131" i="14"/>
  <c r="I131" i="14"/>
  <c r="J140" i="14"/>
  <c r="I140" i="14"/>
  <c r="J148" i="14"/>
  <c r="I148" i="14"/>
  <c r="J157" i="14"/>
  <c r="I157" i="14"/>
  <c r="L13" i="15"/>
  <c r="K13" i="15"/>
  <c r="I13" i="15"/>
  <c r="M13" i="15"/>
  <c r="J13" i="15"/>
  <c r="H21" i="15"/>
  <c r="K39" i="15"/>
  <c r="J39" i="15"/>
  <c r="I39" i="15"/>
  <c r="M39" i="15"/>
  <c r="L39" i="15"/>
  <c r="M46" i="15"/>
  <c r="I46" i="15"/>
  <c r="J46" i="15"/>
  <c r="L46" i="15"/>
  <c r="K46" i="15"/>
  <c r="L61" i="15"/>
  <c r="K61" i="15"/>
  <c r="I61" i="15"/>
  <c r="M61" i="15"/>
  <c r="J61" i="15"/>
  <c r="J69" i="15"/>
  <c r="I69" i="15"/>
  <c r="H77" i="15"/>
  <c r="L69" i="15"/>
  <c r="M69" i="15"/>
  <c r="K69" i="15"/>
  <c r="M104" i="15"/>
  <c r="L104" i="15"/>
  <c r="K104" i="15"/>
  <c r="J104" i="15"/>
  <c r="I104" i="15"/>
  <c r="M107" i="15"/>
  <c r="L107" i="15"/>
  <c r="I107" i="15"/>
  <c r="J107" i="15"/>
  <c r="K107" i="15"/>
  <c r="L142" i="15"/>
  <c r="K142" i="15"/>
  <c r="J142" i="15"/>
  <c r="I142" i="15"/>
  <c r="M142" i="15"/>
  <c r="K30" i="16"/>
  <c r="J30" i="16"/>
  <c r="I30" i="16"/>
  <c r="K99" i="16"/>
  <c r="J99" i="16"/>
  <c r="I99" i="16"/>
  <c r="I154" i="16"/>
  <c r="K154" i="16"/>
  <c r="J154" i="16"/>
  <c r="J123" i="17"/>
  <c r="I123" i="17"/>
  <c r="V15" i="17"/>
  <c r="U15" i="17"/>
  <c r="Q81" i="18"/>
  <c r="P33" i="19"/>
  <c r="Q33" i="19"/>
  <c r="J11" i="14"/>
  <c r="I11" i="14"/>
  <c r="J28" i="14"/>
  <c r="I28" i="14"/>
  <c r="J36" i="14"/>
  <c r="I36" i="14"/>
  <c r="J45" i="14"/>
  <c r="I45" i="14"/>
  <c r="J85" i="14"/>
  <c r="H93" i="14"/>
  <c r="I85" i="14"/>
  <c r="J102" i="14"/>
  <c r="I102" i="14"/>
  <c r="J111" i="14"/>
  <c r="I111" i="14"/>
  <c r="J119" i="14"/>
  <c r="I119" i="14"/>
  <c r="J128" i="14"/>
  <c r="I128" i="14"/>
  <c r="J137" i="14"/>
  <c r="I137" i="14"/>
  <c r="J145" i="14"/>
  <c r="I145" i="14"/>
  <c r="J154" i="14"/>
  <c r="I154" i="14"/>
  <c r="J162" i="14"/>
  <c r="I162" i="14"/>
  <c r="L15" i="15"/>
  <c r="K15" i="15"/>
  <c r="J15" i="15"/>
  <c r="M15" i="15"/>
  <c r="I15" i="15"/>
  <c r="K30" i="15"/>
  <c r="J30" i="15"/>
  <c r="L30" i="15"/>
  <c r="I30" i="15"/>
  <c r="M30" i="15"/>
  <c r="M38" i="15"/>
  <c r="I38" i="15"/>
  <c r="K38" i="15"/>
  <c r="L38" i="15"/>
  <c r="J38" i="15"/>
  <c r="L53" i="15"/>
  <c r="K53" i="15"/>
  <c r="J53" i="15"/>
  <c r="M53" i="15"/>
  <c r="I53" i="15"/>
  <c r="J60" i="15"/>
  <c r="M60" i="15"/>
  <c r="K60" i="15"/>
  <c r="I60" i="15"/>
  <c r="L60" i="15"/>
  <c r="K73" i="15"/>
  <c r="J73" i="15"/>
  <c r="I73" i="15"/>
  <c r="M73" i="15"/>
  <c r="L73" i="15"/>
  <c r="M113" i="15"/>
  <c r="L113" i="15"/>
  <c r="K113" i="15"/>
  <c r="J113" i="15"/>
  <c r="I113" i="15"/>
  <c r="M115" i="15"/>
  <c r="L115" i="15"/>
  <c r="I115" i="15"/>
  <c r="K115" i="15"/>
  <c r="J115" i="15"/>
  <c r="K57" i="16"/>
  <c r="J57" i="16"/>
  <c r="I57" i="16"/>
  <c r="K126" i="16"/>
  <c r="J126" i="16"/>
  <c r="I126" i="16"/>
  <c r="J28" i="17"/>
  <c r="I28" i="17"/>
  <c r="I69" i="17"/>
  <c r="H77" i="17"/>
  <c r="J69" i="17"/>
  <c r="P90" i="18"/>
  <c r="Q82" i="18"/>
  <c r="M141" i="15"/>
  <c r="L141" i="15"/>
  <c r="I141" i="15"/>
  <c r="K141" i="15"/>
  <c r="J141" i="15"/>
  <c r="M150" i="15"/>
  <c r="L150" i="15"/>
  <c r="I150" i="15"/>
  <c r="J150" i="15"/>
  <c r="K150" i="15"/>
  <c r="M158" i="15"/>
  <c r="L158" i="15"/>
  <c r="I158" i="15"/>
  <c r="J158" i="15"/>
  <c r="K158" i="15"/>
  <c r="I28" i="16"/>
  <c r="K28" i="16"/>
  <c r="J28" i="16"/>
  <c r="I45" i="16"/>
  <c r="K45" i="16"/>
  <c r="J45" i="16"/>
  <c r="I54" i="16"/>
  <c r="K54" i="16"/>
  <c r="J54" i="16"/>
  <c r="I62" i="16"/>
  <c r="K62" i="16"/>
  <c r="J62" i="16"/>
  <c r="I71" i="16"/>
  <c r="K71" i="16"/>
  <c r="J71" i="16"/>
  <c r="H79" i="16"/>
  <c r="I80" i="16"/>
  <c r="K80" i="16"/>
  <c r="J80" i="16"/>
  <c r="I88" i="16"/>
  <c r="K88" i="16"/>
  <c r="J88" i="16"/>
  <c r="I97" i="16"/>
  <c r="H105" i="16"/>
  <c r="K97" i="16"/>
  <c r="J97" i="16"/>
  <c r="I114" i="16"/>
  <c r="K114" i="16"/>
  <c r="J114" i="16"/>
  <c r="I123" i="16"/>
  <c r="K123" i="16"/>
  <c r="J123" i="16"/>
  <c r="I131" i="16"/>
  <c r="K131" i="16"/>
  <c r="J131" i="16"/>
  <c r="P56" i="19"/>
  <c r="Q56" i="19"/>
  <c r="H11" i="19"/>
  <c r="I11" i="19"/>
  <c r="H16" i="19"/>
  <c r="I16" i="19"/>
  <c r="H68" i="19"/>
  <c r="I68" i="19"/>
  <c r="X131" i="18"/>
  <c r="I14" i="14"/>
  <c r="J14" i="14"/>
  <c r="J22" i="14"/>
  <c r="I22" i="14"/>
  <c r="H42" i="19"/>
  <c r="I42" i="19"/>
  <c r="X20" i="19"/>
  <c r="Y20" i="19"/>
  <c r="X44" i="19"/>
  <c r="Y44" i="19"/>
  <c r="K10" i="15"/>
  <c r="M10" i="15"/>
  <c r="L10" i="15"/>
  <c r="I10" i="15"/>
  <c r="J10" i="15"/>
  <c r="K12" i="15"/>
  <c r="M12" i="15"/>
  <c r="L12" i="15"/>
  <c r="J12" i="15"/>
  <c r="I12" i="15"/>
  <c r="K14" i="15"/>
  <c r="M14" i="15"/>
  <c r="L14" i="15"/>
  <c r="J14" i="15"/>
  <c r="I14" i="15"/>
  <c r="K16" i="15"/>
  <c r="M16" i="15"/>
  <c r="L16" i="15"/>
  <c r="J16" i="15"/>
  <c r="I16" i="15"/>
  <c r="K18" i="15"/>
  <c r="L18" i="15"/>
  <c r="J18" i="15"/>
  <c r="I18" i="15"/>
  <c r="M18" i="15"/>
  <c r="K20" i="15"/>
  <c r="J20" i="15"/>
  <c r="I20" i="15"/>
  <c r="M20" i="15"/>
  <c r="L20" i="15"/>
  <c r="K23" i="15"/>
  <c r="I23" i="15"/>
  <c r="L23" i="15"/>
  <c r="M23" i="15"/>
  <c r="J23" i="15"/>
  <c r="K31" i="15"/>
  <c r="J31" i="15"/>
  <c r="I31" i="15"/>
  <c r="M31" i="15"/>
  <c r="L31" i="15"/>
  <c r="K40" i="15"/>
  <c r="L40" i="15"/>
  <c r="J40" i="15"/>
  <c r="I40" i="15"/>
  <c r="M40" i="15"/>
  <c r="K48" i="15"/>
  <c r="M48" i="15"/>
  <c r="L48" i="15"/>
  <c r="J48" i="15"/>
  <c r="I48" i="15"/>
  <c r="K57" i="15"/>
  <c r="M57" i="15"/>
  <c r="L57" i="15"/>
  <c r="J57" i="15"/>
  <c r="I57" i="15"/>
  <c r="K66" i="15"/>
  <c r="M66" i="15"/>
  <c r="L66" i="15"/>
  <c r="J66" i="15"/>
  <c r="I66" i="15"/>
  <c r="U11" i="17"/>
  <c r="V11" i="17"/>
  <c r="Q12" i="18"/>
  <c r="P20" i="18"/>
  <c r="M86" i="15"/>
  <c r="J86" i="15"/>
  <c r="K86" i="15"/>
  <c r="L86" i="15"/>
  <c r="I86" i="15"/>
  <c r="M95" i="15"/>
  <c r="J95" i="15"/>
  <c r="L95" i="15"/>
  <c r="I95" i="15"/>
  <c r="K95" i="15"/>
  <c r="M103" i="15"/>
  <c r="J103" i="15"/>
  <c r="L103" i="15"/>
  <c r="K103" i="15"/>
  <c r="I103" i="15"/>
  <c r="M112" i="15"/>
  <c r="J112" i="15"/>
  <c r="L112" i="15"/>
  <c r="K112" i="15"/>
  <c r="I112" i="15"/>
  <c r="M121" i="15"/>
  <c r="J121" i="15"/>
  <c r="L121" i="15"/>
  <c r="K121" i="15"/>
  <c r="I121" i="15"/>
  <c r="M129" i="15"/>
  <c r="J129" i="15"/>
  <c r="L129" i="15"/>
  <c r="K129" i="15"/>
  <c r="I129" i="15"/>
  <c r="M138" i="15"/>
  <c r="J138" i="15"/>
  <c r="I138" i="15"/>
  <c r="L138" i="15"/>
  <c r="K138" i="15"/>
  <c r="M146" i="15"/>
  <c r="J146" i="15"/>
  <c r="I146" i="15"/>
  <c r="K146" i="15"/>
  <c r="L146" i="15"/>
  <c r="M155" i="15"/>
  <c r="J155" i="15"/>
  <c r="I155" i="15"/>
  <c r="K155" i="15"/>
  <c r="L155" i="15"/>
  <c r="J12" i="16"/>
  <c r="I12" i="16"/>
  <c r="K12" i="16"/>
  <c r="J16" i="16"/>
  <c r="I16" i="16"/>
  <c r="K16" i="16"/>
  <c r="J20" i="16"/>
  <c r="I20" i="16"/>
  <c r="K20" i="16"/>
  <c r="H35" i="16"/>
  <c r="J27" i="16"/>
  <c r="I27" i="16"/>
  <c r="K27" i="16"/>
  <c r="J44" i="16"/>
  <c r="I44" i="16"/>
  <c r="K44" i="16"/>
  <c r="J53" i="16"/>
  <c r="I53" i="16"/>
  <c r="K53" i="16"/>
  <c r="J61" i="16"/>
  <c r="I61" i="16"/>
  <c r="K61" i="16"/>
  <c r="X23" i="18"/>
  <c r="W22" i="18"/>
  <c r="X154" i="18"/>
  <c r="X45" i="18"/>
  <c r="X46" i="18"/>
  <c r="X74" i="18"/>
  <c r="X114" i="18"/>
  <c r="X115" i="18"/>
  <c r="X143" i="18"/>
  <c r="X10" i="19"/>
  <c r="W9" i="19"/>
  <c r="Y10" i="19"/>
  <c r="X70" i="19"/>
  <c r="Y70" i="19"/>
  <c r="Y74" i="19"/>
  <c r="X74" i="19"/>
  <c r="X19" i="18"/>
  <c r="X88" i="18"/>
  <c r="X89" i="18"/>
  <c r="X117" i="18"/>
  <c r="X153" i="18"/>
  <c r="W77" i="19"/>
  <c r="X69" i="19"/>
  <c r="Y69" i="19"/>
  <c r="P13" i="19"/>
  <c r="Q13" i="19"/>
  <c r="O21" i="19"/>
  <c r="H18" i="19"/>
  <c r="I18" i="19"/>
  <c r="X30" i="19"/>
  <c r="Y30" i="19"/>
  <c r="X40" i="19"/>
  <c r="Y40" i="19"/>
  <c r="I55" i="21"/>
  <c r="H55" i="21"/>
  <c r="X37" i="18"/>
  <c r="W36" i="18"/>
  <c r="X38" i="18"/>
  <c r="X66" i="18"/>
  <c r="X107" i="18"/>
  <c r="W106" i="18"/>
  <c r="X135" i="18"/>
  <c r="W134" i="18"/>
  <c r="X13" i="19"/>
  <c r="Y13" i="19"/>
  <c r="W21" i="19"/>
  <c r="X18" i="19"/>
  <c r="Y18" i="19"/>
  <c r="P24" i="19"/>
  <c r="O23" i="19"/>
  <c r="Q24" i="19"/>
  <c r="H38" i="19"/>
  <c r="G37" i="19"/>
  <c r="I38" i="19"/>
  <c r="X48" i="19"/>
  <c r="Y48" i="19"/>
  <c r="X11" i="18"/>
  <c r="X12" i="18"/>
  <c r="W20" i="18"/>
  <c r="X40" i="18"/>
  <c r="W48" i="18"/>
  <c r="X80" i="18"/>
  <c r="X81" i="18"/>
  <c r="X109" i="18"/>
  <c r="X152" i="18"/>
  <c r="W160" i="18"/>
  <c r="X53" i="19"/>
  <c r="Y53" i="19"/>
  <c r="R21" i="21"/>
  <c r="Q21" i="21"/>
  <c r="X14" i="18"/>
  <c r="X54" i="18"/>
  <c r="W62" i="18"/>
  <c r="X55" i="18"/>
  <c r="X83" i="18"/>
  <c r="X123" i="18"/>
  <c r="X124" i="18"/>
  <c r="W132" i="18"/>
  <c r="H19" i="19"/>
  <c r="I19" i="19"/>
  <c r="H25" i="19"/>
  <c r="I25" i="19"/>
  <c r="X29" i="19"/>
  <c r="Y29" i="19"/>
  <c r="P34" i="19"/>
  <c r="Q34" i="19"/>
  <c r="H46" i="19"/>
  <c r="I46" i="19"/>
  <c r="X57" i="19"/>
  <c r="Y57" i="19"/>
  <c r="H27" i="21"/>
  <c r="I27" i="21"/>
  <c r="X28" i="18"/>
  <c r="X29" i="18"/>
  <c r="X57" i="18"/>
  <c r="X97" i="18"/>
  <c r="X98" i="18"/>
  <c r="X126" i="18"/>
  <c r="X158" i="18"/>
  <c r="X27" i="19"/>
  <c r="Y27" i="19"/>
  <c r="W35" i="19"/>
  <c r="X61" i="19"/>
  <c r="Y61" i="19"/>
  <c r="K37" i="22"/>
  <c r="J37" i="22"/>
  <c r="L37" i="22"/>
  <c r="X31" i="18"/>
  <c r="X71" i="18"/>
  <c r="X72" i="18"/>
  <c r="X100" i="18"/>
  <c r="X140" i="18"/>
  <c r="X141" i="18"/>
  <c r="X12" i="19"/>
  <c r="Y12" i="19"/>
  <c r="X66" i="19"/>
  <c r="W65" i="19"/>
  <c r="Y66" i="19"/>
  <c r="K33" i="26"/>
  <c r="I33" i="26"/>
  <c r="J33" i="26"/>
  <c r="H61" i="21"/>
  <c r="I61" i="21"/>
  <c r="G22" i="21"/>
  <c r="H14" i="21"/>
  <c r="I14" i="21"/>
  <c r="I19" i="21"/>
  <c r="H19" i="21"/>
  <c r="H81" i="21"/>
  <c r="I81" i="21"/>
  <c r="H87" i="21"/>
  <c r="I87" i="21"/>
  <c r="H10" i="21"/>
  <c r="I10" i="21"/>
  <c r="I49" i="21"/>
  <c r="H49" i="21"/>
  <c r="H109" i="21"/>
  <c r="I109" i="21"/>
  <c r="H130" i="21"/>
  <c r="I130" i="21"/>
  <c r="K89" i="22"/>
  <c r="L89" i="22"/>
  <c r="J89" i="22"/>
  <c r="I24" i="21"/>
  <c r="H24" i="21"/>
  <c r="I89" i="21"/>
  <c r="H89" i="21"/>
  <c r="H96" i="21"/>
  <c r="I96" i="21"/>
  <c r="I131" i="21"/>
  <c r="H131" i="21"/>
  <c r="K55" i="22"/>
  <c r="I63" i="22"/>
  <c r="L55" i="22"/>
  <c r="J55" i="22"/>
  <c r="K156" i="26"/>
  <c r="I156" i="26"/>
  <c r="J156" i="26"/>
  <c r="I84" i="21"/>
  <c r="H84" i="21"/>
  <c r="G92" i="21"/>
  <c r="I13" i="21"/>
  <c r="H13" i="21"/>
  <c r="I58" i="21"/>
  <c r="H58" i="21"/>
  <c r="H46" i="21"/>
  <c r="I46" i="21"/>
  <c r="H53" i="21"/>
  <c r="I53" i="21"/>
  <c r="I137" i="21"/>
  <c r="H137" i="21"/>
  <c r="K71" i="22"/>
  <c r="L71" i="22"/>
  <c r="J71" i="22"/>
  <c r="K123" i="22"/>
  <c r="L123" i="22"/>
  <c r="J123" i="22"/>
  <c r="K38" i="22"/>
  <c r="L38" i="22"/>
  <c r="J38" i="22"/>
  <c r="K78" i="27"/>
  <c r="J78" i="27"/>
  <c r="I78" i="27"/>
  <c r="L158" i="22"/>
  <c r="K158" i="22"/>
  <c r="J158" i="22"/>
  <c r="K124" i="22"/>
  <c r="L124" i="22"/>
  <c r="J124" i="22"/>
  <c r="K54" i="22"/>
  <c r="L54" i="22"/>
  <c r="J54" i="22"/>
  <c r="K72" i="22"/>
  <c r="L72" i="22"/>
  <c r="J72" i="22"/>
  <c r="K137" i="26"/>
  <c r="I137" i="26"/>
  <c r="J137" i="26"/>
  <c r="K12" i="22"/>
  <c r="J12" i="22"/>
  <c r="L12" i="22"/>
  <c r="J157" i="22"/>
  <c r="K157" i="22"/>
  <c r="L157" i="22"/>
  <c r="L15" i="22"/>
  <c r="K15" i="22"/>
  <c r="J15" i="22"/>
  <c r="K88" i="22"/>
  <c r="L88" i="22"/>
  <c r="J88" i="22"/>
  <c r="K107" i="22"/>
  <c r="L107" i="22"/>
  <c r="J107" i="22"/>
  <c r="J149" i="22"/>
  <c r="L149" i="22"/>
  <c r="K149" i="22"/>
  <c r="K10" i="26"/>
  <c r="J10" i="26"/>
  <c r="I10" i="26"/>
  <c r="K94" i="26"/>
  <c r="I94" i="26"/>
  <c r="J94" i="26"/>
  <c r="I135" i="27"/>
  <c r="K135" i="27"/>
  <c r="J135" i="27"/>
  <c r="K10" i="22"/>
  <c r="L10" i="22"/>
  <c r="J10" i="22"/>
  <c r="J19" i="22"/>
  <c r="L19" i="22"/>
  <c r="K19" i="22"/>
  <c r="L28" i="22"/>
  <c r="K28" i="22"/>
  <c r="J28" i="22"/>
  <c r="K29" i="22"/>
  <c r="L29" i="22"/>
  <c r="J29" i="22"/>
  <c r="K128" i="26"/>
  <c r="I128" i="26"/>
  <c r="J128" i="26"/>
  <c r="K9" i="22"/>
  <c r="J9" i="22"/>
  <c r="L9" i="22"/>
  <c r="K68" i="26"/>
  <c r="I68" i="26"/>
  <c r="H76" i="26"/>
  <c r="J68" i="26"/>
  <c r="K13" i="27"/>
  <c r="J13" i="27"/>
  <c r="I13" i="27"/>
  <c r="L13" i="22"/>
  <c r="J13" i="22"/>
  <c r="I21" i="22"/>
  <c r="K13" i="22"/>
  <c r="L17" i="22"/>
  <c r="J17" i="22"/>
  <c r="K17" i="22"/>
  <c r="K102" i="26"/>
  <c r="I102" i="26"/>
  <c r="J102" i="26"/>
  <c r="K140" i="22"/>
  <c r="L140" i="22"/>
  <c r="J140" i="22"/>
  <c r="L145" i="22"/>
  <c r="K145" i="22"/>
  <c r="J145" i="22"/>
  <c r="K59" i="26"/>
  <c r="I59" i="26"/>
  <c r="J59" i="26"/>
  <c r="I8" i="26"/>
  <c r="K8" i="26"/>
  <c r="J8" i="26"/>
  <c r="K44" i="26"/>
  <c r="J44" i="26"/>
  <c r="I44" i="26"/>
  <c r="K79" i="26"/>
  <c r="J79" i="26"/>
  <c r="I79" i="26"/>
  <c r="K113" i="26"/>
  <c r="J113" i="26"/>
  <c r="I113" i="26"/>
  <c r="K148" i="26"/>
  <c r="J148" i="26"/>
  <c r="I148" i="26"/>
  <c r="K18" i="26"/>
  <c r="J18" i="26"/>
  <c r="I18" i="26"/>
  <c r="K53" i="26"/>
  <c r="J53" i="26"/>
  <c r="I53" i="26"/>
  <c r="K87" i="26"/>
  <c r="J87" i="26"/>
  <c r="I87" i="26"/>
  <c r="K122" i="26"/>
  <c r="J122" i="26"/>
  <c r="I122" i="26"/>
  <c r="I52" i="27"/>
  <c r="K52" i="27"/>
  <c r="J52" i="27"/>
  <c r="M84" i="28"/>
  <c r="L84" i="28"/>
  <c r="K84" i="28"/>
  <c r="J84" i="28"/>
  <c r="I84" i="28"/>
  <c r="K11" i="26"/>
  <c r="J11" i="26"/>
  <c r="I11" i="26"/>
  <c r="I16" i="26"/>
  <c r="K16" i="26"/>
  <c r="J16" i="26"/>
  <c r="K42" i="26"/>
  <c r="I42" i="26"/>
  <c r="J42" i="26"/>
  <c r="K111" i="26"/>
  <c r="I111" i="26"/>
  <c r="J111" i="26"/>
  <c r="K145" i="26"/>
  <c r="I145" i="26"/>
  <c r="J145" i="26"/>
  <c r="K157" i="26"/>
  <c r="I157" i="26"/>
  <c r="J157" i="26"/>
  <c r="K94" i="27"/>
  <c r="J94" i="27"/>
  <c r="I94" i="27"/>
  <c r="K159" i="26"/>
  <c r="I159" i="26"/>
  <c r="J159" i="26"/>
  <c r="K27" i="26"/>
  <c r="J27" i="26"/>
  <c r="I27" i="26"/>
  <c r="K61" i="26"/>
  <c r="J61" i="26"/>
  <c r="I61" i="26"/>
  <c r="K96" i="26"/>
  <c r="J96" i="26"/>
  <c r="I96" i="26"/>
  <c r="H104" i="26"/>
  <c r="K130" i="26"/>
  <c r="J130" i="26"/>
  <c r="I130" i="26"/>
  <c r="K51" i="26"/>
  <c r="I51" i="26"/>
  <c r="J51" i="26"/>
  <c r="K85" i="26"/>
  <c r="I85" i="26"/>
  <c r="J85" i="26"/>
  <c r="K120" i="26"/>
  <c r="I120" i="26"/>
  <c r="J120" i="26"/>
  <c r="K154" i="26"/>
  <c r="I154" i="26"/>
  <c r="J154" i="26"/>
  <c r="L130" i="28"/>
  <c r="K130" i="28"/>
  <c r="M130" i="28"/>
  <c r="J130" i="28"/>
  <c r="I130" i="28"/>
  <c r="K19" i="26"/>
  <c r="J19" i="26"/>
  <c r="I19" i="26"/>
  <c r="I25" i="26"/>
  <c r="K25" i="26"/>
  <c r="J25" i="26"/>
  <c r="K36" i="26"/>
  <c r="J36" i="26"/>
  <c r="I36" i="26"/>
  <c r="K70" i="26"/>
  <c r="J70" i="26"/>
  <c r="I70" i="26"/>
  <c r="K139" i="26"/>
  <c r="J139" i="26"/>
  <c r="I139" i="26"/>
  <c r="K19" i="27"/>
  <c r="J19" i="27"/>
  <c r="I19" i="27"/>
  <c r="K46" i="27"/>
  <c r="J46" i="27"/>
  <c r="I46" i="27"/>
  <c r="I17" i="27"/>
  <c r="K17" i="27"/>
  <c r="J17" i="27"/>
  <c r="L156" i="28"/>
  <c r="K156" i="28"/>
  <c r="M156" i="28"/>
  <c r="I156" i="28"/>
  <c r="J156" i="28"/>
  <c r="K28" i="26"/>
  <c r="J28" i="26"/>
  <c r="I28" i="26"/>
  <c r="K37" i="26"/>
  <c r="J37" i="26"/>
  <c r="I37" i="26"/>
  <c r="K45" i="26"/>
  <c r="J45" i="26"/>
  <c r="I45" i="26"/>
  <c r="K12" i="27"/>
  <c r="J12" i="27"/>
  <c r="H20" i="27"/>
  <c r="I12" i="27"/>
  <c r="K29" i="27"/>
  <c r="J29" i="27"/>
  <c r="I29" i="27"/>
  <c r="K37" i="27"/>
  <c r="J37" i="27"/>
  <c r="I37" i="27"/>
  <c r="I143" i="27"/>
  <c r="K143" i="27"/>
  <c r="J143" i="27"/>
  <c r="K22" i="27"/>
  <c r="J22" i="27"/>
  <c r="I22" i="27"/>
  <c r="I9" i="27"/>
  <c r="K9" i="27"/>
  <c r="J9" i="27"/>
  <c r="I26" i="27"/>
  <c r="K26" i="27"/>
  <c r="J26" i="27"/>
  <c r="H34" i="27"/>
  <c r="K53" i="27"/>
  <c r="J53" i="27"/>
  <c r="I53" i="27"/>
  <c r="I66" i="27"/>
  <c r="K66" i="27"/>
  <c r="J66" i="27"/>
  <c r="K11" i="27"/>
  <c r="I11" i="27"/>
  <c r="J11" i="27"/>
  <c r="K28" i="27"/>
  <c r="I28" i="27"/>
  <c r="J28" i="27"/>
  <c r="K45" i="27"/>
  <c r="J45" i="27"/>
  <c r="I45" i="27"/>
  <c r="K129" i="27"/>
  <c r="J129" i="27"/>
  <c r="I129" i="27"/>
  <c r="K155" i="26"/>
  <c r="I155" i="26"/>
  <c r="J155" i="26"/>
  <c r="K38" i="27"/>
  <c r="J38" i="27"/>
  <c r="I38" i="27"/>
  <c r="I43" i="27"/>
  <c r="K43" i="27"/>
  <c r="J43" i="27"/>
  <c r="K60" i="27"/>
  <c r="J60" i="27"/>
  <c r="I60" i="27"/>
  <c r="L18" i="28"/>
  <c r="K18" i="28"/>
  <c r="J18" i="28"/>
  <c r="I18" i="28"/>
  <c r="M18" i="28"/>
  <c r="I83" i="27"/>
  <c r="J83" i="27"/>
  <c r="K83" i="27"/>
  <c r="K30" i="27"/>
  <c r="J30" i="27"/>
  <c r="I30" i="27"/>
  <c r="P33" i="36"/>
  <c r="Q33" i="36"/>
  <c r="AV8" i="35"/>
  <c r="AU8" i="35"/>
  <c r="AR8" i="35"/>
  <c r="AT8" i="35"/>
  <c r="AS8" i="35"/>
  <c r="J14" i="37"/>
  <c r="I14" i="37"/>
  <c r="AV17" i="35"/>
  <c r="AU17" i="35"/>
  <c r="AT17" i="35"/>
  <c r="AS17" i="35"/>
  <c r="AR17" i="35"/>
  <c r="AV9" i="35"/>
  <c r="AU9" i="35"/>
  <c r="AT9" i="35"/>
  <c r="AS9" i="35"/>
  <c r="AR9" i="35"/>
  <c r="W30" i="35"/>
  <c r="V30" i="35"/>
  <c r="Q23" i="37"/>
  <c r="P23" i="37"/>
  <c r="V31" i="35"/>
  <c r="W31" i="35"/>
  <c r="I27" i="37"/>
  <c r="J27" i="37"/>
  <c r="V10" i="35"/>
  <c r="J42" i="37"/>
  <c r="I42" i="37"/>
  <c r="L9" i="31"/>
  <c r="H10" i="31"/>
  <c r="L11" i="31"/>
  <c r="H12" i="31"/>
  <c r="L13" i="31"/>
  <c r="J14" i="31"/>
  <c r="H15" i="31"/>
  <c r="F16" i="31"/>
  <c r="L17" i="31"/>
  <c r="J18" i="31"/>
  <c r="H19" i="31"/>
  <c r="F20" i="31"/>
  <c r="L21" i="31"/>
  <c r="AV16" i="35"/>
  <c r="AU16" i="35"/>
  <c r="AR16" i="35"/>
  <c r="AS16" i="35"/>
  <c r="AT16" i="35"/>
  <c r="AV12" i="35"/>
  <c r="AU12" i="35"/>
  <c r="AR12" i="35"/>
  <c r="AT12" i="35"/>
  <c r="AS12" i="35"/>
  <c r="AV13" i="35"/>
  <c r="AU13" i="35"/>
  <c r="AT13" i="35"/>
  <c r="AS13" i="35"/>
  <c r="AR13" i="35"/>
  <c r="V14" i="35"/>
  <c r="V15" i="35"/>
  <c r="I40" i="35"/>
  <c r="H40" i="35"/>
  <c r="Q39" i="36"/>
  <c r="P39" i="36"/>
  <c r="I36" i="37"/>
  <c r="J36" i="37"/>
  <c r="AL34" i="35"/>
  <c r="AK34" i="35"/>
  <c r="J7" i="36"/>
  <c r="I7" i="36"/>
  <c r="Q46" i="36"/>
  <c r="P46" i="36"/>
  <c r="H16" i="35"/>
  <c r="H17" i="35"/>
  <c r="AK40" i="35"/>
  <c r="AL40" i="35"/>
  <c r="AL30" i="35"/>
  <c r="AK30" i="35"/>
  <c r="W38" i="35"/>
  <c r="V38" i="35"/>
  <c r="Q9" i="37"/>
  <c r="P9" i="37"/>
  <c r="H12" i="35"/>
  <c r="H13" i="35"/>
  <c r="AJ16" i="35"/>
  <c r="AL16" i="35"/>
  <c r="AK16" i="35"/>
  <c r="AL17" i="35"/>
  <c r="AK17" i="35"/>
  <c r="AJ17" i="35"/>
  <c r="P8" i="36"/>
  <c r="Q8" i="36"/>
  <c r="J14" i="36"/>
  <c r="I14" i="36"/>
  <c r="J48" i="36"/>
  <c r="I48" i="36"/>
  <c r="J10" i="37"/>
  <c r="I10" i="37"/>
  <c r="P19" i="37"/>
  <c r="Q19" i="37"/>
  <c r="H8" i="35"/>
  <c r="H9" i="35"/>
  <c r="AJ12" i="35"/>
  <c r="AK12" i="35"/>
  <c r="AL12" i="35"/>
  <c r="AL13" i="35"/>
  <c r="AK13" i="35"/>
  <c r="AJ13" i="35"/>
  <c r="V35" i="35"/>
  <c r="W35" i="35"/>
  <c r="I33" i="35"/>
  <c r="H33" i="35"/>
  <c r="Q14" i="36"/>
  <c r="P14" i="36"/>
  <c r="AJ8" i="35"/>
  <c r="AL8" i="35"/>
  <c r="AK8" i="35"/>
  <c r="AL9" i="35"/>
  <c r="AK9" i="35"/>
  <c r="AJ9" i="35"/>
  <c r="P49" i="36"/>
  <c r="Q49" i="36"/>
  <c r="Q41" i="37"/>
  <c r="P41" i="37"/>
  <c r="Q40" i="37"/>
  <c r="P40" i="37"/>
  <c r="I31" i="35"/>
  <c r="H31" i="35"/>
  <c r="J51" i="36"/>
  <c r="I51" i="36"/>
  <c r="Q22" i="36"/>
  <c r="P22" i="36"/>
  <c r="J24" i="36"/>
  <c r="I24" i="36"/>
  <c r="P25" i="36"/>
  <c r="Q25" i="36"/>
  <c r="J31" i="36"/>
  <c r="I31" i="36"/>
  <c r="I34" i="36"/>
  <c r="J34" i="36"/>
  <c r="I12" i="37"/>
  <c r="J12" i="37"/>
  <c r="J11" i="39"/>
  <c r="M9" i="39"/>
  <c r="K9" i="39"/>
  <c r="L9" i="39"/>
  <c r="V36" i="35"/>
  <c r="W36" i="35"/>
  <c r="J6" i="36"/>
  <c r="I6" i="36"/>
  <c r="I9" i="36"/>
  <c r="J9" i="36"/>
  <c r="Q31" i="36"/>
  <c r="P31" i="36"/>
  <c r="Q38" i="36"/>
  <c r="P38" i="36"/>
  <c r="J40" i="36"/>
  <c r="I40" i="36"/>
  <c r="P41" i="36"/>
  <c r="Q41" i="36"/>
  <c r="J47" i="36"/>
  <c r="I47" i="36"/>
  <c r="I50" i="36"/>
  <c r="J50" i="36"/>
  <c r="Q17" i="37"/>
  <c r="P17" i="37"/>
  <c r="T6" i="41"/>
  <c r="S6" i="41"/>
  <c r="R6" i="41"/>
  <c r="Q6" i="41"/>
  <c r="P6" i="41"/>
  <c r="H10" i="35"/>
  <c r="AL10" i="35"/>
  <c r="AK10" i="35"/>
  <c r="AJ10" i="35"/>
  <c r="AT10" i="35"/>
  <c r="AS10" i="35"/>
  <c r="AR10" i="35"/>
  <c r="AV10" i="35"/>
  <c r="AU10" i="35"/>
  <c r="I30" i="35"/>
  <c r="H30" i="35"/>
  <c r="AL35" i="35"/>
  <c r="AK35" i="35"/>
  <c r="J16" i="36"/>
  <c r="I16" i="36"/>
  <c r="P17" i="36"/>
  <c r="Q17" i="36"/>
  <c r="J23" i="36"/>
  <c r="I23" i="36"/>
  <c r="I26" i="36"/>
  <c r="J26" i="36"/>
  <c r="Q15" i="37"/>
  <c r="P15" i="37"/>
  <c r="I18" i="37"/>
  <c r="J18" i="37"/>
  <c r="P43" i="37"/>
  <c r="Q43" i="37"/>
  <c r="P51" i="37"/>
  <c r="Q51" i="37"/>
  <c r="N8" i="41"/>
  <c r="L8" i="41"/>
  <c r="I32" i="35"/>
  <c r="H32" i="35"/>
  <c r="H38" i="35"/>
  <c r="I38" i="35"/>
  <c r="Q6" i="36"/>
  <c r="P6" i="36"/>
  <c r="J15" i="36"/>
  <c r="I15" i="36"/>
  <c r="Q32" i="37"/>
  <c r="P32" i="37"/>
  <c r="Q23" i="36"/>
  <c r="P23" i="36"/>
  <c r="J32" i="36"/>
  <c r="I32" i="36"/>
  <c r="J39" i="36"/>
  <c r="I39" i="36"/>
  <c r="I42" i="36"/>
  <c r="J42" i="36"/>
  <c r="Q33" i="37"/>
  <c r="P33" i="37"/>
  <c r="I7" i="39"/>
  <c r="G7" i="39"/>
  <c r="H7" i="39"/>
  <c r="I18" i="36"/>
  <c r="J18" i="36"/>
  <c r="P11" i="37"/>
  <c r="Q11" i="37"/>
  <c r="J16" i="37"/>
  <c r="I16" i="37"/>
  <c r="Q25" i="37"/>
  <c r="P25" i="37"/>
  <c r="T7" i="39"/>
  <c r="S7" i="39"/>
  <c r="R7" i="39"/>
  <c r="Q7" i="39"/>
  <c r="O7" i="39"/>
  <c r="P7" i="39"/>
  <c r="Q10" i="37"/>
  <c r="P10" i="37"/>
  <c r="D11" i="39"/>
  <c r="J6" i="40"/>
  <c r="H6" i="40"/>
  <c r="I6" i="40"/>
  <c r="F7" i="41"/>
  <c r="F8" i="42"/>
  <c r="T9" i="43"/>
  <c r="S9" i="43"/>
  <c r="R9" i="43"/>
  <c r="Q9" i="43"/>
  <c r="P9" i="43"/>
  <c r="Q8" i="37"/>
  <c r="P8" i="37"/>
  <c r="O128" i="39"/>
  <c r="M128" i="39"/>
  <c r="L128" i="39"/>
  <c r="K128" i="39"/>
  <c r="N128" i="39"/>
  <c r="F7" i="40"/>
  <c r="J7" i="40"/>
  <c r="I7" i="40"/>
  <c r="H7" i="40"/>
  <c r="J12" i="36"/>
  <c r="I12" i="36"/>
  <c r="Q6" i="37"/>
  <c r="P6" i="37"/>
  <c r="J7" i="37"/>
  <c r="I7" i="37"/>
  <c r="Q18" i="37"/>
  <c r="P18" i="37"/>
  <c r="H6" i="39"/>
  <c r="G6" i="39"/>
  <c r="I8" i="39"/>
  <c r="H8" i="39"/>
  <c r="G8" i="39"/>
  <c r="J10" i="40"/>
  <c r="I10" i="40"/>
  <c r="H10" i="40"/>
  <c r="N136" i="40"/>
  <c r="M136" i="40"/>
  <c r="L136" i="40"/>
  <c r="K136" i="40"/>
  <c r="O136" i="40"/>
  <c r="R6" i="39"/>
  <c r="Q6" i="39"/>
  <c r="O6" i="39"/>
  <c r="P6" i="39"/>
  <c r="F8" i="40"/>
  <c r="S11" i="40"/>
  <c r="R11" i="40"/>
  <c r="Q11" i="40"/>
  <c r="P11" i="40"/>
  <c r="T11" i="40"/>
  <c r="Q12" i="37"/>
  <c r="P12" i="37"/>
  <c r="S8" i="39"/>
  <c r="R8" i="39"/>
  <c r="Q8" i="39"/>
  <c r="P8" i="39"/>
  <c r="O8" i="39"/>
  <c r="T8" i="39"/>
  <c r="M10" i="39"/>
  <c r="L10" i="39"/>
  <c r="K10" i="39"/>
  <c r="C11" i="39"/>
  <c r="E129" i="39"/>
  <c r="C129" i="39"/>
  <c r="J8" i="42"/>
  <c r="H8" i="42"/>
  <c r="M8" i="42"/>
  <c r="I8" i="42"/>
  <c r="F15" i="43"/>
  <c r="E11" i="39"/>
  <c r="I135" i="40"/>
  <c r="H135" i="40"/>
  <c r="G135" i="40"/>
  <c r="N7" i="41"/>
  <c r="L7" i="41"/>
  <c r="M7" i="41"/>
  <c r="F6" i="42"/>
  <c r="I136" i="45"/>
  <c r="F146" i="45"/>
  <c r="H136" i="45"/>
  <c r="K136" i="45" s="1"/>
  <c r="G136" i="45"/>
  <c r="M7" i="39"/>
  <c r="L7" i="39"/>
  <c r="K7" i="39"/>
  <c r="I9" i="39"/>
  <c r="H9" i="39"/>
  <c r="G9" i="39"/>
  <c r="F11" i="39"/>
  <c r="Q9" i="39"/>
  <c r="P9" i="39"/>
  <c r="O9" i="39"/>
  <c r="S9" i="39"/>
  <c r="T9" i="39"/>
  <c r="N11" i="39"/>
  <c r="R9" i="39"/>
  <c r="O125" i="39"/>
  <c r="N125" i="39"/>
  <c r="M125" i="39"/>
  <c r="L125" i="39"/>
  <c r="K125" i="39"/>
  <c r="F11" i="40"/>
  <c r="S11" i="41"/>
  <c r="T11" i="41"/>
  <c r="R11" i="41"/>
  <c r="Q11" i="41"/>
  <c r="P11" i="41"/>
  <c r="N136" i="41"/>
  <c r="O136" i="41"/>
  <c r="M136" i="41"/>
  <c r="K136" i="41"/>
  <c r="L136" i="41"/>
  <c r="L6" i="39"/>
  <c r="K6" i="39"/>
  <c r="F12" i="40"/>
  <c r="O137" i="40"/>
  <c r="N137" i="40"/>
  <c r="M137" i="40"/>
  <c r="K137" i="40"/>
  <c r="L137" i="40"/>
  <c r="F6" i="41"/>
  <c r="F9" i="42"/>
  <c r="Q9" i="42"/>
  <c r="P9" i="42"/>
  <c r="T9" i="42"/>
  <c r="S9" i="42"/>
  <c r="R9" i="42"/>
  <c r="I134" i="42"/>
  <c r="H134" i="42"/>
  <c r="G134" i="42"/>
  <c r="F14" i="43"/>
  <c r="C16" i="43"/>
  <c r="K8" i="39"/>
  <c r="M8" i="39"/>
  <c r="L8" i="39"/>
  <c r="G10" i="39"/>
  <c r="I10" i="39"/>
  <c r="H10" i="39"/>
  <c r="O10" i="39"/>
  <c r="T10" i="39"/>
  <c r="S10" i="39"/>
  <c r="Q10" i="39"/>
  <c r="R10" i="39"/>
  <c r="P10" i="39"/>
  <c r="J11" i="40"/>
  <c r="I11" i="40"/>
  <c r="H11" i="40"/>
  <c r="F10" i="41"/>
  <c r="N12" i="43"/>
  <c r="M12" i="43"/>
  <c r="L12" i="43"/>
  <c r="G16" i="44"/>
  <c r="J6" i="44"/>
  <c r="I6" i="44"/>
  <c r="H6" i="44"/>
  <c r="N12" i="40"/>
  <c r="L12" i="40"/>
  <c r="M12" i="40"/>
  <c r="O134" i="40"/>
  <c r="N134" i="40"/>
  <c r="M134" i="40"/>
  <c r="L134" i="40"/>
  <c r="K134" i="40"/>
  <c r="I138" i="40"/>
  <c r="H138" i="40"/>
  <c r="G138" i="40"/>
  <c r="I12" i="41"/>
  <c r="J12" i="41"/>
  <c r="H12" i="41"/>
  <c r="N135" i="41"/>
  <c r="M135" i="41"/>
  <c r="K135" i="41"/>
  <c r="O135" i="41"/>
  <c r="L135" i="41"/>
  <c r="L137" i="41"/>
  <c r="K137" i="41"/>
  <c r="O137" i="41"/>
  <c r="N137" i="41"/>
  <c r="M137" i="41"/>
  <c r="O138" i="41"/>
  <c r="N138" i="41"/>
  <c r="L138" i="41"/>
  <c r="M138" i="41"/>
  <c r="K138" i="41"/>
  <c r="S12" i="42"/>
  <c r="R12" i="42"/>
  <c r="Q12" i="42"/>
  <c r="P12" i="42"/>
  <c r="T12" i="42"/>
  <c r="F11" i="43"/>
  <c r="F13" i="43"/>
  <c r="C16" i="44"/>
  <c r="T7" i="44"/>
  <c r="S7" i="44"/>
  <c r="R7" i="44"/>
  <c r="Q7" i="44"/>
  <c r="P7" i="44"/>
  <c r="N9" i="41"/>
  <c r="L9" i="41"/>
  <c r="N10" i="41"/>
  <c r="M10" i="41"/>
  <c r="L10" i="41"/>
  <c r="T7" i="42"/>
  <c r="R7" i="42"/>
  <c r="S7" i="42"/>
  <c r="Q7" i="42"/>
  <c r="P7" i="42"/>
  <c r="AA19" i="42"/>
  <c r="J11" i="42"/>
  <c r="I11" i="42"/>
  <c r="H11" i="42"/>
  <c r="F12" i="42"/>
  <c r="I136" i="42"/>
  <c r="H136" i="42"/>
  <c r="G136" i="42"/>
  <c r="J14" i="43"/>
  <c r="I14" i="43"/>
  <c r="H14" i="43"/>
  <c r="D16" i="43"/>
  <c r="N7" i="43"/>
  <c r="M7" i="43"/>
  <c r="L7" i="43"/>
  <c r="J10" i="43"/>
  <c r="I10" i="43"/>
  <c r="H10" i="43"/>
  <c r="J13" i="43"/>
  <c r="I13" i="43"/>
  <c r="H13" i="43"/>
  <c r="J8" i="44"/>
  <c r="I8" i="44"/>
  <c r="H8" i="44"/>
  <c r="H12" i="44"/>
  <c r="J12" i="44"/>
  <c r="I12" i="44"/>
  <c r="P15" i="44"/>
  <c r="R15" i="44"/>
  <c r="Q15" i="44"/>
  <c r="T15" i="44"/>
  <c r="S15" i="44"/>
  <c r="I137" i="40"/>
  <c r="H137" i="40"/>
  <c r="G137" i="40"/>
  <c r="F8" i="41"/>
  <c r="E16" i="43"/>
  <c r="F16" i="43" s="1"/>
  <c r="F6" i="43"/>
  <c r="N10" i="43"/>
  <c r="M10" i="43"/>
  <c r="L10" i="43"/>
  <c r="I138" i="43"/>
  <c r="H138" i="43"/>
  <c r="G138" i="43"/>
  <c r="N8" i="44"/>
  <c r="M8" i="44"/>
  <c r="L8" i="44"/>
  <c r="O144" i="44"/>
  <c r="N144" i="44"/>
  <c r="M144" i="44"/>
  <c r="L144" i="44"/>
  <c r="I12" i="40"/>
  <c r="H12" i="40"/>
  <c r="J12" i="40"/>
  <c r="Q12" i="40"/>
  <c r="P12" i="40"/>
  <c r="S12" i="40"/>
  <c r="R12" i="40"/>
  <c r="T12" i="40"/>
  <c r="L138" i="40"/>
  <c r="K138" i="40"/>
  <c r="N138" i="40"/>
  <c r="M138" i="40"/>
  <c r="O138" i="40"/>
  <c r="I11" i="41"/>
  <c r="H11" i="41"/>
  <c r="J11" i="41"/>
  <c r="J12" i="42"/>
  <c r="I12" i="42"/>
  <c r="H12" i="42"/>
  <c r="F9" i="43"/>
  <c r="C146" i="43"/>
  <c r="L10" i="44"/>
  <c r="N10" i="44"/>
  <c r="M10" i="44"/>
  <c r="K135" i="40"/>
  <c r="M135" i="40"/>
  <c r="O135" i="40"/>
  <c r="N135" i="40"/>
  <c r="L135" i="40"/>
  <c r="T12" i="41"/>
  <c r="S12" i="41"/>
  <c r="Q12" i="41"/>
  <c r="P12" i="41"/>
  <c r="R12" i="41"/>
  <c r="I137" i="41"/>
  <c r="G137" i="41"/>
  <c r="H137" i="41"/>
  <c r="D146" i="43"/>
  <c r="J11" i="44"/>
  <c r="H11" i="44"/>
  <c r="I11" i="44"/>
  <c r="F6" i="40"/>
  <c r="F10" i="40"/>
  <c r="L11" i="40"/>
  <c r="N11" i="40"/>
  <c r="M11" i="40"/>
  <c r="H136" i="40"/>
  <c r="I136" i="40"/>
  <c r="G136" i="40"/>
  <c r="F12" i="41"/>
  <c r="S8" i="42"/>
  <c r="R8" i="42"/>
  <c r="P8" i="42"/>
  <c r="T8" i="42"/>
  <c r="Q8" i="42"/>
  <c r="T11" i="42"/>
  <c r="S11" i="42"/>
  <c r="R11" i="42"/>
  <c r="Q11" i="42"/>
  <c r="P11" i="42"/>
  <c r="N135" i="42"/>
  <c r="O135" i="42"/>
  <c r="M135" i="42"/>
  <c r="L135" i="42"/>
  <c r="K135" i="42"/>
  <c r="R6" i="43"/>
  <c r="Q6" i="43"/>
  <c r="P6" i="43"/>
  <c r="T6" i="43"/>
  <c r="S6" i="43"/>
  <c r="O16" i="43"/>
  <c r="J8" i="43"/>
  <c r="I8" i="43"/>
  <c r="H8" i="43"/>
  <c r="F14" i="44"/>
  <c r="J11" i="45"/>
  <c r="I11" i="45"/>
  <c r="H11" i="45"/>
  <c r="T12" i="43"/>
  <c r="S12" i="43"/>
  <c r="R12" i="43"/>
  <c r="Q12" i="43"/>
  <c r="P12" i="43"/>
  <c r="R14" i="43"/>
  <c r="Q14" i="43"/>
  <c r="P14" i="43"/>
  <c r="T14" i="43"/>
  <c r="S14" i="43"/>
  <c r="N15" i="43"/>
  <c r="M15" i="43"/>
  <c r="L15" i="43"/>
  <c r="F7" i="44"/>
  <c r="F9" i="44"/>
  <c r="N11" i="44"/>
  <c r="M11" i="44"/>
  <c r="L11" i="44"/>
  <c r="J13" i="44"/>
  <c r="I13" i="44"/>
  <c r="H13" i="44"/>
  <c r="R14" i="44"/>
  <c r="P14" i="44"/>
  <c r="T14" i="44"/>
  <c r="S14" i="44"/>
  <c r="Q14" i="44"/>
  <c r="H141" i="44"/>
  <c r="G141" i="44"/>
  <c r="I141" i="44"/>
  <c r="C146" i="44"/>
  <c r="I140" i="44"/>
  <c r="H140" i="44"/>
  <c r="G140" i="44"/>
  <c r="H145" i="45"/>
  <c r="G145" i="45"/>
  <c r="I145" i="45"/>
  <c r="O140" i="45"/>
  <c r="N140" i="45"/>
  <c r="M140" i="45"/>
  <c r="L140" i="45"/>
  <c r="N11" i="41"/>
  <c r="M11" i="41"/>
  <c r="L11" i="41"/>
  <c r="I136" i="41"/>
  <c r="H136" i="41"/>
  <c r="G136" i="41"/>
  <c r="J6" i="43"/>
  <c r="I6" i="43"/>
  <c r="H6" i="43"/>
  <c r="G16" i="43"/>
  <c r="L143" i="43"/>
  <c r="M143" i="43"/>
  <c r="O143" i="43"/>
  <c r="N143" i="43"/>
  <c r="T13" i="44"/>
  <c r="R13" i="44"/>
  <c r="S13" i="44"/>
  <c r="Q13" i="44"/>
  <c r="P13" i="44"/>
  <c r="O136" i="44"/>
  <c r="N136" i="44"/>
  <c r="M136" i="44"/>
  <c r="J146" i="44"/>
  <c r="L136" i="44"/>
  <c r="N13" i="45"/>
  <c r="M13" i="45"/>
  <c r="L13" i="45"/>
  <c r="M11" i="42"/>
  <c r="L11" i="42"/>
  <c r="N11" i="42"/>
  <c r="L136" i="42"/>
  <c r="K136" i="42"/>
  <c r="O136" i="42"/>
  <c r="N136" i="42"/>
  <c r="M136" i="42"/>
  <c r="I138" i="42"/>
  <c r="H138" i="42"/>
  <c r="G138" i="42"/>
  <c r="K16" i="43"/>
  <c r="M6" i="43"/>
  <c r="L6" i="43"/>
  <c r="N6" i="43"/>
  <c r="N8" i="43"/>
  <c r="M8" i="43"/>
  <c r="L8" i="43"/>
  <c r="J9" i="43"/>
  <c r="I9" i="43"/>
  <c r="H9" i="43"/>
  <c r="O136" i="43"/>
  <c r="N136" i="43"/>
  <c r="M136" i="43"/>
  <c r="J146" i="43"/>
  <c r="L136" i="43"/>
  <c r="O139" i="43"/>
  <c r="N139" i="43"/>
  <c r="L139" i="43"/>
  <c r="M139" i="43"/>
  <c r="O142" i="43"/>
  <c r="L142" i="43"/>
  <c r="M142" i="43"/>
  <c r="N142" i="43"/>
  <c r="N6" i="44"/>
  <c r="M6" i="44"/>
  <c r="L6" i="44"/>
  <c r="K16" i="44"/>
  <c r="J7" i="44"/>
  <c r="I7" i="44"/>
  <c r="H7" i="44"/>
  <c r="N12" i="44"/>
  <c r="M12" i="44"/>
  <c r="L12" i="44"/>
  <c r="I137" i="44"/>
  <c r="H137" i="44"/>
  <c r="G137" i="44"/>
  <c r="F11" i="41"/>
  <c r="L12" i="41"/>
  <c r="N12" i="41"/>
  <c r="M12" i="41"/>
  <c r="G138" i="41"/>
  <c r="H138" i="41"/>
  <c r="I138" i="41"/>
  <c r="O138" i="42"/>
  <c r="K138" i="42"/>
  <c r="N138" i="42"/>
  <c r="M138" i="42"/>
  <c r="L138" i="42"/>
  <c r="N11" i="43"/>
  <c r="L11" i="43"/>
  <c r="M11" i="43"/>
  <c r="H12" i="43"/>
  <c r="J12" i="43"/>
  <c r="I12" i="43"/>
  <c r="M138" i="43"/>
  <c r="L138" i="43"/>
  <c r="N138" i="43"/>
  <c r="O138" i="43"/>
  <c r="N141" i="43"/>
  <c r="M141" i="43"/>
  <c r="L141" i="43"/>
  <c r="O141" i="43"/>
  <c r="O144" i="43"/>
  <c r="N144" i="43"/>
  <c r="M144" i="43"/>
  <c r="L144" i="43"/>
  <c r="O16" i="44"/>
  <c r="T6" i="44"/>
  <c r="P6" i="44"/>
  <c r="S6" i="44"/>
  <c r="R6" i="44"/>
  <c r="Q6" i="44"/>
  <c r="R8" i="44"/>
  <c r="Q8" i="44"/>
  <c r="P8" i="44"/>
  <c r="S8" i="44"/>
  <c r="T8" i="44"/>
  <c r="N9" i="44"/>
  <c r="L9" i="44"/>
  <c r="M9" i="44"/>
  <c r="H10" i="44"/>
  <c r="J10" i="44"/>
  <c r="I10" i="44"/>
  <c r="N15" i="44"/>
  <c r="L15" i="44"/>
  <c r="M15" i="44"/>
  <c r="T7" i="45"/>
  <c r="S7" i="45"/>
  <c r="R7" i="45"/>
  <c r="Q7" i="45"/>
  <c r="P7" i="45"/>
  <c r="H135" i="41"/>
  <c r="G135" i="41"/>
  <c r="I135" i="41"/>
  <c r="F11" i="42"/>
  <c r="M12" i="42"/>
  <c r="L12" i="42"/>
  <c r="N12" i="42"/>
  <c r="N137" i="42"/>
  <c r="M137" i="42"/>
  <c r="L137" i="42"/>
  <c r="K137" i="42"/>
  <c r="O137" i="42"/>
  <c r="L14" i="43"/>
  <c r="N14" i="43"/>
  <c r="M14" i="43"/>
  <c r="F8" i="44"/>
  <c r="N9" i="45"/>
  <c r="M9" i="45"/>
  <c r="L9" i="45"/>
  <c r="D146" i="44"/>
  <c r="I145" i="44"/>
  <c r="H145" i="44"/>
  <c r="G145" i="44"/>
  <c r="J7" i="45"/>
  <c r="I7" i="45"/>
  <c r="H7" i="45"/>
  <c r="G135" i="42"/>
  <c r="I135" i="42"/>
  <c r="H135" i="42"/>
  <c r="D16" i="44"/>
  <c r="F8" i="45"/>
  <c r="T11" i="45"/>
  <c r="S11" i="45"/>
  <c r="R11" i="45"/>
  <c r="Q11" i="45"/>
  <c r="P11" i="45"/>
  <c r="J15" i="45"/>
  <c r="I15" i="45"/>
  <c r="H15" i="45"/>
  <c r="M140" i="43"/>
  <c r="L140" i="43"/>
  <c r="O140" i="43"/>
  <c r="N140" i="43"/>
  <c r="E16" i="44"/>
  <c r="F16" i="44" s="1"/>
  <c r="F6" i="44"/>
  <c r="L7" i="44"/>
  <c r="M7" i="44"/>
  <c r="N7" i="44"/>
  <c r="H9" i="44"/>
  <c r="J9" i="44"/>
  <c r="I9" i="44"/>
  <c r="P9" i="44"/>
  <c r="T9" i="44"/>
  <c r="S9" i="44"/>
  <c r="Q9" i="44"/>
  <c r="R9" i="44"/>
  <c r="F10" i="44"/>
  <c r="F11" i="44"/>
  <c r="F12" i="44"/>
  <c r="J14" i="44"/>
  <c r="H14" i="44"/>
  <c r="I14" i="44"/>
  <c r="F15" i="44"/>
  <c r="O145" i="44"/>
  <c r="L145" i="44"/>
  <c r="N145" i="44"/>
  <c r="M145" i="44"/>
  <c r="F12" i="45"/>
  <c r="T15" i="45"/>
  <c r="S15" i="45"/>
  <c r="R15" i="45"/>
  <c r="Q15" i="45"/>
  <c r="P15" i="45"/>
  <c r="O141" i="45"/>
  <c r="N141" i="45"/>
  <c r="L141" i="45"/>
  <c r="M141" i="45"/>
  <c r="I144" i="45"/>
  <c r="H144" i="45"/>
  <c r="G144" i="45"/>
  <c r="I137" i="42"/>
  <c r="H137" i="42"/>
  <c r="G137" i="42"/>
  <c r="M137" i="43"/>
  <c r="L137" i="43"/>
  <c r="O137" i="43"/>
  <c r="N137" i="43"/>
  <c r="L145" i="43"/>
  <c r="O145" i="43"/>
  <c r="N145" i="43"/>
  <c r="M145" i="43"/>
  <c r="T10" i="44"/>
  <c r="S10" i="44"/>
  <c r="R10" i="44"/>
  <c r="Q10" i="44"/>
  <c r="P10" i="44"/>
  <c r="R11" i="44"/>
  <c r="S11" i="44"/>
  <c r="Q11" i="44"/>
  <c r="P11" i="44"/>
  <c r="T11" i="44"/>
  <c r="L13" i="44"/>
  <c r="N13" i="44"/>
  <c r="M13" i="44"/>
  <c r="H15" i="44"/>
  <c r="J15" i="44"/>
  <c r="I15" i="44"/>
  <c r="N141" i="44"/>
  <c r="M141" i="44"/>
  <c r="L141" i="44"/>
  <c r="O141" i="44"/>
  <c r="P12" i="44"/>
  <c r="Q12" i="44"/>
  <c r="R12" i="44"/>
  <c r="T12" i="44"/>
  <c r="S12" i="44"/>
  <c r="F13" i="44"/>
  <c r="L14" i="44"/>
  <c r="N14" i="44"/>
  <c r="M14" i="44"/>
  <c r="G16" i="45"/>
  <c r="J6" i="45"/>
  <c r="H6" i="45"/>
  <c r="I6" i="45"/>
  <c r="T6" i="45"/>
  <c r="O16" i="45"/>
  <c r="S6" i="45"/>
  <c r="R6" i="45"/>
  <c r="P6" i="45"/>
  <c r="Q6" i="45"/>
  <c r="F7" i="45"/>
  <c r="N8" i="45"/>
  <c r="L8" i="45"/>
  <c r="M8" i="45"/>
  <c r="J10" i="45"/>
  <c r="H10" i="45"/>
  <c r="I10" i="45"/>
  <c r="T10" i="45"/>
  <c r="S10" i="45"/>
  <c r="R10" i="45"/>
  <c r="P10" i="45"/>
  <c r="Q10" i="45"/>
  <c r="F11" i="45"/>
  <c r="N12" i="45"/>
  <c r="L12" i="45"/>
  <c r="M12" i="45"/>
  <c r="J14" i="45"/>
  <c r="H14" i="45"/>
  <c r="I14" i="45"/>
  <c r="T14" i="45"/>
  <c r="S14" i="45"/>
  <c r="R14" i="45"/>
  <c r="P14" i="45"/>
  <c r="Q14" i="45"/>
  <c r="F15" i="45"/>
  <c r="E146" i="45"/>
  <c r="D9" i="46"/>
  <c r="D13" i="46"/>
  <c r="D17" i="46"/>
  <c r="D21" i="46"/>
  <c r="D10" i="47"/>
  <c r="D14" i="47"/>
  <c r="D18" i="47"/>
  <c r="D11" i="48"/>
  <c r="D15" i="48"/>
  <c r="D19" i="48"/>
  <c r="N137" i="45"/>
  <c r="M137" i="45"/>
  <c r="L137" i="45"/>
  <c r="O137" i="45"/>
  <c r="I141" i="45"/>
  <c r="H141" i="45"/>
  <c r="K141" i="45" s="1"/>
  <c r="G141" i="45"/>
  <c r="D10" i="46"/>
  <c r="D14" i="46"/>
  <c r="D18" i="46"/>
  <c r="D11" i="47"/>
  <c r="D15" i="47"/>
  <c r="D19" i="47"/>
  <c r="D8" i="48"/>
  <c r="D12" i="48"/>
  <c r="D16" i="48"/>
  <c r="D20" i="48"/>
  <c r="M138" i="44"/>
  <c r="L138" i="44"/>
  <c r="O138" i="44"/>
  <c r="N138" i="44"/>
  <c r="I142" i="44"/>
  <c r="H142" i="44"/>
  <c r="G142" i="44"/>
  <c r="C16" i="45"/>
  <c r="N6" i="45"/>
  <c r="M6" i="45"/>
  <c r="L6" i="45"/>
  <c r="K16" i="45"/>
  <c r="J8" i="45"/>
  <c r="I8" i="45"/>
  <c r="H8" i="45"/>
  <c r="R8" i="45"/>
  <c r="Q8" i="45"/>
  <c r="P8" i="45"/>
  <c r="T8" i="45"/>
  <c r="S8" i="45"/>
  <c r="F9" i="45"/>
  <c r="N10" i="45"/>
  <c r="M10" i="45"/>
  <c r="L10" i="45"/>
  <c r="J12" i="45"/>
  <c r="I12" i="45"/>
  <c r="H12" i="45"/>
  <c r="R12" i="45"/>
  <c r="Q12" i="45"/>
  <c r="P12" i="45"/>
  <c r="T12" i="45"/>
  <c r="S12" i="45"/>
  <c r="F13" i="45"/>
  <c r="N14" i="45"/>
  <c r="M14" i="45"/>
  <c r="L14" i="45"/>
  <c r="D16" i="45"/>
  <c r="D11" i="46"/>
  <c r="D15" i="46"/>
  <c r="D19" i="46"/>
  <c r="D8" i="47"/>
  <c r="D12" i="47"/>
  <c r="D16" i="47"/>
  <c r="D20" i="47"/>
  <c r="D9" i="48"/>
  <c r="D13" i="48"/>
  <c r="D17" i="48"/>
  <c r="D21" i="48"/>
  <c r="G136" i="44"/>
  <c r="I136" i="44"/>
  <c r="F146" i="44"/>
  <c r="H136" i="44"/>
  <c r="K136" i="44" s="1"/>
  <c r="M140" i="44"/>
  <c r="L140" i="44"/>
  <c r="O140" i="44"/>
  <c r="N140" i="44"/>
  <c r="G144" i="44"/>
  <c r="I144" i="44"/>
  <c r="H144" i="44"/>
  <c r="F6" i="45"/>
  <c r="E16" i="45"/>
  <c r="F16" i="45" s="1"/>
  <c r="L7" i="45"/>
  <c r="N7" i="45"/>
  <c r="M7" i="45"/>
  <c r="H9" i="45"/>
  <c r="J9" i="45"/>
  <c r="I9" i="45"/>
  <c r="P9" i="45"/>
  <c r="T9" i="45"/>
  <c r="R9" i="45"/>
  <c r="Q9" i="45"/>
  <c r="S9" i="45"/>
  <c r="F10" i="45"/>
  <c r="L11" i="45"/>
  <c r="N11" i="45"/>
  <c r="M11" i="45"/>
  <c r="H13" i="45"/>
  <c r="J13" i="45"/>
  <c r="I13" i="45"/>
  <c r="P13" i="45"/>
  <c r="T13" i="45"/>
  <c r="R13" i="45"/>
  <c r="Q13" i="45"/>
  <c r="S13" i="45"/>
  <c r="F14" i="45"/>
  <c r="L15" i="45"/>
  <c r="N15" i="45"/>
  <c r="M15" i="45"/>
  <c r="O137" i="44"/>
  <c r="L137" i="44"/>
  <c r="N137" i="44"/>
  <c r="M137" i="44"/>
  <c r="H137" i="45"/>
  <c r="K137" i="45" s="1"/>
  <c r="G137" i="45"/>
  <c r="I137" i="45"/>
  <c r="D8" i="46"/>
  <c r="D12" i="46"/>
  <c r="D16" i="46"/>
  <c r="D20" i="46"/>
  <c r="D9" i="47"/>
  <c r="D13" i="47"/>
  <c r="D17" i="47"/>
  <c r="D21" i="47"/>
  <c r="D10" i="48"/>
  <c r="D14" i="48"/>
  <c r="D18" i="48"/>
  <c r="L6" i="2"/>
  <c r="F18" i="2"/>
  <c r="K31" i="2"/>
  <c r="N5" i="45"/>
  <c r="M5" i="45"/>
  <c r="L5" i="45"/>
  <c r="G17" i="2"/>
  <c r="G18" i="2"/>
  <c r="K79" i="3"/>
  <c r="C118" i="13"/>
  <c r="C90" i="13"/>
  <c r="C132" i="13"/>
  <c r="C62" i="13"/>
  <c r="C146" i="13"/>
  <c r="C34" i="13"/>
  <c r="C48" i="13"/>
  <c r="C76" i="13"/>
  <c r="C160" i="13"/>
  <c r="C104" i="13"/>
  <c r="C20" i="13"/>
  <c r="F17" i="2"/>
  <c r="J6" i="2"/>
  <c r="L58" i="2"/>
  <c r="K58" i="2"/>
  <c r="J58" i="2"/>
  <c r="K6" i="2"/>
  <c r="S6" i="5"/>
  <c r="E147" i="15"/>
  <c r="E161" i="15"/>
  <c r="E49" i="15"/>
  <c r="E63" i="15"/>
  <c r="E119" i="15"/>
  <c r="E91" i="15"/>
  <c r="E77" i="15"/>
  <c r="E21" i="15"/>
  <c r="E133" i="15"/>
  <c r="E105" i="15"/>
  <c r="E35" i="15"/>
  <c r="R21" i="15"/>
  <c r="K6" i="3"/>
  <c r="L6" i="5"/>
  <c r="T6" i="5"/>
  <c r="J152" i="3"/>
  <c r="M6" i="5"/>
  <c r="U6" i="5"/>
  <c r="K152" i="3"/>
  <c r="V6" i="5"/>
  <c r="I6" i="6"/>
  <c r="Q6" i="6"/>
  <c r="W6" i="5"/>
  <c r="J6" i="6"/>
  <c r="R6" i="6"/>
  <c r="E55" i="12"/>
  <c r="E53" i="12"/>
  <c r="E54" i="12"/>
  <c r="K6" i="6"/>
  <c r="S6" i="6"/>
  <c r="C55" i="12"/>
  <c r="C53" i="12"/>
  <c r="C57" i="12" s="1"/>
  <c r="S5" i="12"/>
  <c r="D54" i="12"/>
  <c r="C56" i="12"/>
  <c r="W6" i="13"/>
  <c r="Q20" i="13"/>
  <c r="F132" i="13"/>
  <c r="C119" i="15"/>
  <c r="C133" i="15"/>
  <c r="C147" i="15"/>
  <c r="C35" i="15"/>
  <c r="C21" i="15"/>
  <c r="C161" i="15"/>
  <c r="C91" i="15"/>
  <c r="C105" i="15"/>
  <c r="C77" i="15"/>
  <c r="C49" i="15"/>
  <c r="D55" i="12"/>
  <c r="D53" i="12"/>
  <c r="D57" i="12" s="1"/>
  <c r="D56" i="12"/>
  <c r="F62" i="13"/>
  <c r="F55" i="12"/>
  <c r="F53" i="12"/>
  <c r="F57" i="12" s="1"/>
  <c r="F56" i="12"/>
  <c r="P23" i="14"/>
  <c r="F146" i="13"/>
  <c r="F34" i="13"/>
  <c r="F160" i="13"/>
  <c r="F76" i="13"/>
  <c r="F104" i="13"/>
  <c r="F48" i="13"/>
  <c r="O23" i="14"/>
  <c r="N23" i="14"/>
  <c r="Q23" i="14"/>
  <c r="C63" i="15"/>
  <c r="F118" i="13"/>
  <c r="G54" i="12"/>
  <c r="G57" i="12" s="1"/>
  <c r="G56" i="12"/>
  <c r="A14" i="12"/>
  <c r="D104" i="13"/>
  <c r="D76" i="13"/>
  <c r="G90" i="13"/>
  <c r="D160" i="13"/>
  <c r="C163" i="14"/>
  <c r="C149" i="14"/>
  <c r="C135" i="14"/>
  <c r="C121" i="14"/>
  <c r="C107" i="14"/>
  <c r="C93" i="14"/>
  <c r="C79" i="14"/>
  <c r="C65" i="14"/>
  <c r="F161" i="15"/>
  <c r="F63" i="15"/>
  <c r="F77" i="15"/>
  <c r="F91" i="15"/>
  <c r="F133" i="15"/>
  <c r="F147" i="15"/>
  <c r="S21" i="15"/>
  <c r="G49" i="15"/>
  <c r="O9" i="16"/>
  <c r="O21" i="16"/>
  <c r="Q21" i="16"/>
  <c r="R21" i="16"/>
  <c r="S9" i="16"/>
  <c r="E51" i="16"/>
  <c r="U7" i="12"/>
  <c r="U9" i="12"/>
  <c r="A11" i="12"/>
  <c r="E146" i="13"/>
  <c r="D34" i="13"/>
  <c r="G48" i="13"/>
  <c r="E76" i="13"/>
  <c r="G104" i="13"/>
  <c r="E160" i="13"/>
  <c r="C51" i="14"/>
  <c r="G77" i="15"/>
  <c r="I7" i="15"/>
  <c r="G91" i="15"/>
  <c r="G105" i="15"/>
  <c r="G147" i="15"/>
  <c r="G35" i="15"/>
  <c r="G21" i="15"/>
  <c r="G161" i="15"/>
  <c r="T21" i="15"/>
  <c r="G63" i="15"/>
  <c r="G133" i="15"/>
  <c r="D91" i="16"/>
  <c r="D65" i="16"/>
  <c r="D9" i="16"/>
  <c r="D133" i="16"/>
  <c r="D107" i="16"/>
  <c r="D63" i="16"/>
  <c r="D37" i="16"/>
  <c r="D21" i="16"/>
  <c r="D105" i="16"/>
  <c r="D79" i="16"/>
  <c r="D149" i="16"/>
  <c r="D119" i="16"/>
  <c r="D93" i="16"/>
  <c r="D135" i="16"/>
  <c r="D49" i="16"/>
  <c r="D23" i="16"/>
  <c r="P21" i="16"/>
  <c r="P9" i="16"/>
  <c r="D161" i="16"/>
  <c r="U21" i="15"/>
  <c r="E149" i="16"/>
  <c r="E133" i="16"/>
  <c r="E107" i="16"/>
  <c r="E63" i="16"/>
  <c r="E37" i="16"/>
  <c r="E21" i="16"/>
  <c r="E105" i="16"/>
  <c r="E79" i="16"/>
  <c r="E147" i="16"/>
  <c r="E121" i="16"/>
  <c r="E35" i="16"/>
  <c r="E135" i="16"/>
  <c r="E49" i="16"/>
  <c r="E23" i="16"/>
  <c r="E91" i="16"/>
  <c r="E65" i="16"/>
  <c r="E9" i="16"/>
  <c r="D121" i="16"/>
  <c r="E161" i="16"/>
  <c r="G118" i="13"/>
  <c r="D20" i="13"/>
  <c r="O20" i="13"/>
  <c r="D62" i="13"/>
  <c r="G76" i="13"/>
  <c r="D132" i="13"/>
  <c r="G160" i="13"/>
  <c r="W7" i="15"/>
  <c r="F119" i="15"/>
  <c r="D77" i="16"/>
  <c r="E119" i="16"/>
  <c r="G119" i="15"/>
  <c r="D35" i="16"/>
  <c r="E77" i="16"/>
  <c r="F65" i="17"/>
  <c r="L7" i="15"/>
  <c r="D105" i="15"/>
  <c r="C149" i="16"/>
  <c r="K7" i="16"/>
  <c r="V7" i="16"/>
  <c r="F9" i="16"/>
  <c r="Q9" i="16"/>
  <c r="S21" i="16"/>
  <c r="C51" i="16"/>
  <c r="F65" i="16"/>
  <c r="C77" i="16"/>
  <c r="F91" i="16"/>
  <c r="G107" i="16"/>
  <c r="G133" i="16"/>
  <c r="C161" i="16"/>
  <c r="F147" i="17"/>
  <c r="F121" i="17"/>
  <c r="F35" i="17"/>
  <c r="F77" i="17"/>
  <c r="F51" i="17"/>
  <c r="F119" i="17"/>
  <c r="F93" i="17"/>
  <c r="F161" i="17"/>
  <c r="F135" i="17"/>
  <c r="F49" i="17"/>
  <c r="F23" i="17"/>
  <c r="F149" i="17"/>
  <c r="F63" i="17"/>
  <c r="F37" i="17"/>
  <c r="F133" i="17"/>
  <c r="C77" i="17"/>
  <c r="F105" i="17"/>
  <c r="S9" i="17"/>
  <c r="C21" i="16"/>
  <c r="C37" i="16"/>
  <c r="F51" i="16"/>
  <c r="C63" i="16"/>
  <c r="F77" i="16"/>
  <c r="G93" i="16"/>
  <c r="G119" i="16"/>
  <c r="F161" i="16"/>
  <c r="I7" i="17"/>
  <c r="W7" i="17"/>
  <c r="C91" i="17"/>
  <c r="C119" i="17"/>
  <c r="Q6" i="18"/>
  <c r="D49" i="15"/>
  <c r="D161" i="15"/>
  <c r="G161" i="16"/>
  <c r="F35" i="16"/>
  <c r="G51" i="16"/>
  <c r="G77" i="16"/>
  <c r="C107" i="16"/>
  <c r="F121" i="16"/>
  <c r="C133" i="16"/>
  <c r="F147" i="16"/>
  <c r="J7" i="17"/>
  <c r="U7" i="17"/>
  <c r="R6" i="18"/>
  <c r="D147" i="15"/>
  <c r="G35" i="16"/>
  <c r="C65" i="16"/>
  <c r="F79" i="16"/>
  <c r="C91" i="16"/>
  <c r="F105" i="16"/>
  <c r="G121" i="16"/>
  <c r="G147" i="16"/>
  <c r="C133" i="17"/>
  <c r="C107" i="17"/>
  <c r="C149" i="17"/>
  <c r="C63" i="17"/>
  <c r="C37" i="17"/>
  <c r="C21" i="17"/>
  <c r="C105" i="17"/>
  <c r="C79" i="17"/>
  <c r="C147" i="17"/>
  <c r="C121" i="17"/>
  <c r="C35" i="17"/>
  <c r="C161" i="17"/>
  <c r="C135" i="17"/>
  <c r="C49" i="17"/>
  <c r="C23" i="17"/>
  <c r="K7" i="17"/>
  <c r="V7" i="17"/>
  <c r="C65" i="17"/>
  <c r="F91" i="17"/>
  <c r="C93" i="17"/>
  <c r="I6" i="18"/>
  <c r="J6" i="18"/>
  <c r="G79" i="16"/>
  <c r="G105" i="16"/>
  <c r="C135" i="16"/>
  <c r="Q21" i="17"/>
  <c r="K76" i="18"/>
  <c r="K104" i="18"/>
  <c r="R7" i="19"/>
  <c r="S50" i="18"/>
  <c r="S78" i="18"/>
  <c r="K118" i="18"/>
  <c r="C50" i="18"/>
  <c r="S76" i="18"/>
  <c r="C78" i="18"/>
  <c r="S104" i="18"/>
  <c r="S160" i="18"/>
  <c r="S62" i="18"/>
  <c r="S36" i="18"/>
  <c r="S132" i="18"/>
  <c r="S106" i="18"/>
  <c r="S20" i="18"/>
  <c r="S148" i="18"/>
  <c r="S90" i="18"/>
  <c r="S64" i="18"/>
  <c r="S134" i="18"/>
  <c r="S48" i="18"/>
  <c r="S22" i="18"/>
  <c r="S146" i="18"/>
  <c r="S120" i="18"/>
  <c r="S34" i="18"/>
  <c r="S8" i="18"/>
  <c r="C92" i="18"/>
  <c r="S118" i="18"/>
  <c r="K160" i="18"/>
  <c r="K148" i="18"/>
  <c r="K62" i="18"/>
  <c r="K36" i="18"/>
  <c r="K132" i="18"/>
  <c r="K106" i="18"/>
  <c r="K20" i="18"/>
  <c r="K90" i="18"/>
  <c r="K64" i="18"/>
  <c r="K134" i="18"/>
  <c r="K48" i="18"/>
  <c r="K22" i="18"/>
  <c r="K146" i="18"/>
  <c r="K120" i="18"/>
  <c r="K34" i="18"/>
  <c r="K8" i="18"/>
  <c r="C76" i="18"/>
  <c r="C104" i="18"/>
  <c r="C148" i="18"/>
  <c r="C62" i="18"/>
  <c r="C36" i="18"/>
  <c r="C132" i="18"/>
  <c r="C106" i="18"/>
  <c r="C20" i="18"/>
  <c r="C90" i="18"/>
  <c r="C64" i="18"/>
  <c r="C160" i="18"/>
  <c r="C134" i="18"/>
  <c r="C48" i="18"/>
  <c r="C22" i="18"/>
  <c r="C146" i="18"/>
  <c r="C120" i="18"/>
  <c r="C34" i="18"/>
  <c r="C8" i="18"/>
  <c r="K50" i="18"/>
  <c r="K78" i="18"/>
  <c r="C118" i="18"/>
  <c r="J7" i="19"/>
  <c r="F7" i="19"/>
  <c r="H7" i="19" s="1"/>
  <c r="K92" i="18"/>
  <c r="N7" i="19"/>
  <c r="P7" i="19" s="1"/>
  <c r="D65" i="17"/>
  <c r="G79" i="17"/>
  <c r="D91" i="17"/>
  <c r="G105" i="17"/>
  <c r="E107" i="17"/>
  <c r="E133" i="17"/>
  <c r="Y6" i="18"/>
  <c r="F20" i="18"/>
  <c r="N20" i="18"/>
  <c r="V20" i="18"/>
  <c r="E36" i="18"/>
  <c r="M36" i="18"/>
  <c r="U36" i="18"/>
  <c r="E62" i="18"/>
  <c r="M62" i="18"/>
  <c r="U62" i="18"/>
  <c r="G64" i="18"/>
  <c r="O64" i="18"/>
  <c r="D78" i="18"/>
  <c r="L78" i="18"/>
  <c r="T78" i="18"/>
  <c r="G90" i="18"/>
  <c r="O90" i="18"/>
  <c r="D104" i="18"/>
  <c r="L104" i="18"/>
  <c r="T104" i="18"/>
  <c r="F106" i="18"/>
  <c r="N106" i="18"/>
  <c r="V106" i="18"/>
  <c r="F132" i="18"/>
  <c r="N132" i="18"/>
  <c r="V132" i="18"/>
  <c r="E148" i="18"/>
  <c r="N148" i="18"/>
  <c r="G9" i="17"/>
  <c r="R9" i="17"/>
  <c r="D51" i="17"/>
  <c r="G65" i="17"/>
  <c r="D77" i="17"/>
  <c r="G91" i="17"/>
  <c r="E93" i="17"/>
  <c r="E119" i="17"/>
  <c r="L160" i="18"/>
  <c r="T160" i="18"/>
  <c r="F8" i="18"/>
  <c r="N8" i="18"/>
  <c r="V8" i="18"/>
  <c r="F34" i="18"/>
  <c r="N34" i="18"/>
  <c r="V34" i="18"/>
  <c r="E50" i="18"/>
  <c r="M50" i="18"/>
  <c r="U50" i="18"/>
  <c r="E76" i="18"/>
  <c r="M76" i="18"/>
  <c r="U76" i="18"/>
  <c r="G78" i="18"/>
  <c r="O78" i="18"/>
  <c r="D92" i="18"/>
  <c r="L92" i="18"/>
  <c r="T92" i="18"/>
  <c r="G104" i="18"/>
  <c r="O104" i="18"/>
  <c r="D118" i="18"/>
  <c r="L118" i="18"/>
  <c r="T118" i="18"/>
  <c r="F120" i="18"/>
  <c r="N120" i="18"/>
  <c r="V120" i="18"/>
  <c r="F146" i="18"/>
  <c r="N146" i="18"/>
  <c r="V146" i="18"/>
  <c r="O160" i="18"/>
  <c r="G23" i="17"/>
  <c r="D35" i="17"/>
  <c r="G49" i="17"/>
  <c r="E51" i="17"/>
  <c r="E77" i="17"/>
  <c r="D121" i="17"/>
  <c r="G135" i="17"/>
  <c r="D147" i="17"/>
  <c r="G161" i="17"/>
  <c r="M148" i="18"/>
  <c r="U148" i="18"/>
  <c r="G8" i="18"/>
  <c r="O8" i="18"/>
  <c r="D22" i="18"/>
  <c r="L22" i="18"/>
  <c r="T22" i="18"/>
  <c r="G34" i="18"/>
  <c r="O34" i="18"/>
  <c r="D48" i="18"/>
  <c r="L48" i="18"/>
  <c r="T48" i="18"/>
  <c r="F50" i="18"/>
  <c r="N50" i="18"/>
  <c r="V50" i="18"/>
  <c r="F76" i="18"/>
  <c r="N76" i="18"/>
  <c r="V76" i="18"/>
  <c r="E92" i="18"/>
  <c r="M92" i="18"/>
  <c r="U92" i="18"/>
  <c r="E118" i="18"/>
  <c r="M118" i="18"/>
  <c r="U118" i="18"/>
  <c r="G120" i="18"/>
  <c r="O120" i="18"/>
  <c r="D134" i="18"/>
  <c r="L134" i="18"/>
  <c r="T134" i="18"/>
  <c r="G146" i="18"/>
  <c r="O146" i="18"/>
  <c r="D160" i="18"/>
  <c r="V7" i="19"/>
  <c r="X7" i="19" s="1"/>
  <c r="E35" i="17"/>
  <c r="D79" i="17"/>
  <c r="G93" i="17"/>
  <c r="D105" i="17"/>
  <c r="G119" i="17"/>
  <c r="E121" i="17"/>
  <c r="E147" i="17"/>
  <c r="E22" i="18"/>
  <c r="M22" i="18"/>
  <c r="U22" i="18"/>
  <c r="E48" i="18"/>
  <c r="M48" i="18"/>
  <c r="U48" i="18"/>
  <c r="G50" i="18"/>
  <c r="O50" i="18"/>
  <c r="D64" i="18"/>
  <c r="L64" i="18"/>
  <c r="T64" i="18"/>
  <c r="G76" i="18"/>
  <c r="O76" i="18"/>
  <c r="D90" i="18"/>
  <c r="L90" i="18"/>
  <c r="T90" i="18"/>
  <c r="F92" i="18"/>
  <c r="N92" i="18"/>
  <c r="V92" i="18"/>
  <c r="F118" i="18"/>
  <c r="N118" i="18"/>
  <c r="V118" i="18"/>
  <c r="E134" i="18"/>
  <c r="M134" i="18"/>
  <c r="U134" i="18"/>
  <c r="T148" i="18"/>
  <c r="E160" i="18"/>
  <c r="U160" i="18"/>
  <c r="F148" i="21"/>
  <c r="F106" i="21"/>
  <c r="F134" i="21"/>
  <c r="F50" i="21"/>
  <c r="F92" i="21"/>
  <c r="F64" i="21"/>
  <c r="F22" i="21"/>
  <c r="F36" i="21"/>
  <c r="F120" i="21"/>
  <c r="F78" i="21"/>
  <c r="Q8" i="21"/>
  <c r="R8" i="21"/>
  <c r="D21" i="17"/>
  <c r="O21" i="17"/>
  <c r="D37" i="17"/>
  <c r="G51" i="17"/>
  <c r="D63" i="17"/>
  <c r="G77" i="17"/>
  <c r="E79" i="17"/>
  <c r="E105" i="17"/>
  <c r="D149" i="17"/>
  <c r="O148" i="18"/>
  <c r="D20" i="18"/>
  <c r="L20" i="18"/>
  <c r="T20" i="18"/>
  <c r="F22" i="18"/>
  <c r="N22" i="18"/>
  <c r="V22" i="18"/>
  <c r="F48" i="18"/>
  <c r="N48" i="18"/>
  <c r="V48" i="18"/>
  <c r="E64" i="18"/>
  <c r="M64" i="18"/>
  <c r="U64" i="18"/>
  <c r="E90" i="18"/>
  <c r="M90" i="18"/>
  <c r="U90" i="18"/>
  <c r="G92" i="18"/>
  <c r="O92" i="18"/>
  <c r="D106" i="18"/>
  <c r="L106" i="18"/>
  <c r="T106" i="18"/>
  <c r="G118" i="18"/>
  <c r="O118" i="18"/>
  <c r="D132" i="18"/>
  <c r="L132" i="18"/>
  <c r="T132" i="18"/>
  <c r="F134" i="18"/>
  <c r="N134" i="18"/>
  <c r="V134" i="18"/>
  <c r="V148" i="18"/>
  <c r="F160" i="18"/>
  <c r="V160" i="18"/>
  <c r="S21" i="22"/>
  <c r="D50" i="21"/>
  <c r="C78" i="21"/>
  <c r="C106" i="21"/>
  <c r="F161" i="22"/>
  <c r="F147" i="22"/>
  <c r="F77" i="22"/>
  <c r="F133" i="22"/>
  <c r="F63" i="22"/>
  <c r="F49" i="22"/>
  <c r="F21" i="22"/>
  <c r="F105" i="22"/>
  <c r="F91" i="22"/>
  <c r="L22" i="21"/>
  <c r="E106" i="21"/>
  <c r="D120" i="21"/>
  <c r="C22" i="21"/>
  <c r="C36" i="21"/>
  <c r="E120" i="21"/>
  <c r="C134" i="21"/>
  <c r="C105" i="22"/>
  <c r="C162" i="21"/>
  <c r="C120" i="21"/>
  <c r="C148" i="21"/>
  <c r="C64" i="21"/>
  <c r="D22" i="21"/>
  <c r="N22" i="21"/>
  <c r="D36" i="21"/>
  <c r="D64" i="21"/>
  <c r="C92" i="21"/>
  <c r="E134" i="21"/>
  <c r="P21" i="22"/>
  <c r="C35" i="22"/>
  <c r="D162" i="21"/>
  <c r="D78" i="21"/>
  <c r="D148" i="21"/>
  <c r="D134" i="21"/>
  <c r="E22" i="21"/>
  <c r="E64" i="21"/>
  <c r="D92" i="21"/>
  <c r="C133" i="22"/>
  <c r="C77" i="22"/>
  <c r="C119" i="22"/>
  <c r="C63" i="22"/>
  <c r="C161" i="22"/>
  <c r="C91" i="22"/>
  <c r="C147" i="22"/>
  <c r="C49" i="22"/>
  <c r="C21" i="22"/>
  <c r="Q21" i="22"/>
  <c r="R21" i="22"/>
  <c r="E162" i="21"/>
  <c r="E148" i="21"/>
  <c r="E36" i="21"/>
  <c r="E92" i="21"/>
  <c r="F35" i="22"/>
  <c r="E119" i="22"/>
  <c r="E63" i="22"/>
  <c r="E161" i="22"/>
  <c r="E105" i="22"/>
  <c r="E49" i="22"/>
  <c r="E35" i="22"/>
  <c r="H91" i="22"/>
  <c r="G161" i="22"/>
  <c r="G105" i="22"/>
  <c r="G49" i="22"/>
  <c r="G147" i="22"/>
  <c r="G91" i="22"/>
  <c r="G35" i="22"/>
  <c r="H35" i="22"/>
  <c r="G119" i="22"/>
  <c r="E133" i="22"/>
  <c r="H161" i="22"/>
  <c r="G21" i="22"/>
  <c r="T21" i="22"/>
  <c r="H49" i="22"/>
  <c r="H119" i="22"/>
  <c r="L7" i="22"/>
  <c r="J7" i="22"/>
  <c r="V7" i="22"/>
  <c r="H21" i="22"/>
  <c r="G63" i="22"/>
  <c r="E77" i="22"/>
  <c r="G133" i="22"/>
  <c r="E147" i="22"/>
  <c r="K7" i="22"/>
  <c r="H63" i="22"/>
  <c r="H133" i="22"/>
  <c r="G95" i="25"/>
  <c r="G51" i="25"/>
  <c r="G29" i="25"/>
  <c r="G73" i="25"/>
  <c r="E7" i="25"/>
  <c r="J96" i="25"/>
  <c r="C132" i="26"/>
  <c r="C20" i="26"/>
  <c r="C62" i="26"/>
  <c r="C104" i="26"/>
  <c r="C146" i="26"/>
  <c r="C34" i="26"/>
  <c r="C76" i="26"/>
  <c r="C160" i="26"/>
  <c r="C48" i="26"/>
  <c r="C90" i="26"/>
  <c r="C118" i="26"/>
  <c r="J8" i="25"/>
  <c r="D62" i="26"/>
  <c r="D104" i="26"/>
  <c r="D146" i="26"/>
  <c r="D34" i="26"/>
  <c r="D76" i="26"/>
  <c r="D118" i="26"/>
  <c r="D90" i="26"/>
  <c r="D160" i="26"/>
  <c r="K73" i="25"/>
  <c r="L74" i="25" s="1"/>
  <c r="I29" i="25"/>
  <c r="D146" i="27"/>
  <c r="D76" i="27"/>
  <c r="D118" i="27"/>
  <c r="D160" i="27"/>
  <c r="D62" i="27"/>
  <c r="D132" i="27"/>
  <c r="D104" i="27"/>
  <c r="D20" i="27"/>
  <c r="D90" i="27"/>
  <c r="D48" i="27"/>
  <c r="D34" i="27"/>
  <c r="M95" i="25"/>
  <c r="N96" i="25" s="1"/>
  <c r="M73" i="25"/>
  <c r="N74" i="25" s="1"/>
  <c r="K29" i="25"/>
  <c r="I51" i="25"/>
  <c r="J52" i="25" s="1"/>
  <c r="W7" i="22"/>
  <c r="D21" i="22"/>
  <c r="M29" i="25"/>
  <c r="K51" i="25"/>
  <c r="L52" i="25" s="1"/>
  <c r="D132" i="26"/>
  <c r="F118" i="27"/>
  <c r="F160" i="27"/>
  <c r="F90" i="27"/>
  <c r="F132" i="27"/>
  <c r="F146" i="27"/>
  <c r="F34" i="27"/>
  <c r="F62" i="27"/>
  <c r="F20" i="27"/>
  <c r="F104" i="27"/>
  <c r="F76" i="27"/>
  <c r="F48" i="27"/>
  <c r="M51" i="25"/>
  <c r="D48" i="26"/>
  <c r="J6" i="26"/>
  <c r="E20" i="26"/>
  <c r="F62" i="26"/>
  <c r="G104" i="26"/>
  <c r="E132" i="26"/>
  <c r="E76" i="27"/>
  <c r="E118" i="27"/>
  <c r="E160" i="27"/>
  <c r="E90" i="27"/>
  <c r="E104" i="27"/>
  <c r="E34" i="27"/>
  <c r="E146" i="27"/>
  <c r="E132" i="27"/>
  <c r="E20" i="27"/>
  <c r="F90" i="26"/>
  <c r="G132" i="26"/>
  <c r="E160" i="26"/>
  <c r="F48" i="26"/>
  <c r="G90" i="26"/>
  <c r="E118" i="26"/>
  <c r="F160" i="26"/>
  <c r="E48" i="27"/>
  <c r="G48" i="26"/>
  <c r="E76" i="26"/>
  <c r="F118" i="26"/>
  <c r="G160" i="26"/>
  <c r="N8" i="30"/>
  <c r="L8" i="30"/>
  <c r="E34" i="26"/>
  <c r="F76" i="26"/>
  <c r="G118" i="26"/>
  <c r="E146" i="26"/>
  <c r="F34" i="26"/>
  <c r="G76" i="26"/>
  <c r="E104" i="26"/>
  <c r="F146" i="26"/>
  <c r="E62" i="27"/>
  <c r="F132" i="28"/>
  <c r="F146" i="28"/>
  <c r="F20" i="28"/>
  <c r="F160" i="28"/>
  <c r="F34" i="28"/>
  <c r="F48" i="28"/>
  <c r="F62" i="28"/>
  <c r="F76" i="28"/>
  <c r="F104" i="28"/>
  <c r="F90" i="28"/>
  <c r="F118" i="28"/>
  <c r="J8" i="30"/>
  <c r="H8" i="30"/>
  <c r="C104" i="27"/>
  <c r="C146" i="27"/>
  <c r="C76" i="27"/>
  <c r="C118" i="27"/>
  <c r="C132" i="27"/>
  <c r="K6" i="27"/>
  <c r="G104" i="27"/>
  <c r="F30" i="30"/>
  <c r="D30" i="30"/>
  <c r="C90" i="27"/>
  <c r="G48" i="27"/>
  <c r="G118" i="27"/>
  <c r="M6" i="28"/>
  <c r="L6" i="28"/>
  <c r="K6" i="28"/>
  <c r="J6" i="28"/>
  <c r="G160" i="27"/>
  <c r="G90" i="27"/>
  <c r="G132" i="27"/>
  <c r="G76" i="27"/>
  <c r="G62" i="27"/>
  <c r="I6" i="28"/>
  <c r="C20" i="27"/>
  <c r="I6" i="27"/>
  <c r="G34" i="27"/>
  <c r="C160" i="27"/>
  <c r="G146" i="28"/>
  <c r="G160" i="28"/>
  <c r="C62" i="28"/>
  <c r="D76" i="28"/>
  <c r="E90" i="28"/>
  <c r="G118" i="28"/>
  <c r="D146" i="28"/>
  <c r="C160" i="28"/>
  <c r="F206" i="30"/>
  <c r="D206" i="30"/>
  <c r="C20" i="28"/>
  <c r="D34" i="28"/>
  <c r="E48" i="28"/>
  <c r="G76" i="28"/>
  <c r="D160" i="28"/>
  <c r="D20" i="28"/>
  <c r="E34" i="28"/>
  <c r="G62" i="28"/>
  <c r="C118" i="28"/>
  <c r="C132" i="28"/>
  <c r="E160" i="28"/>
  <c r="J206" i="30"/>
  <c r="H206" i="30"/>
  <c r="E20" i="28"/>
  <c r="G48" i="28"/>
  <c r="C104" i="28"/>
  <c r="D118" i="28"/>
  <c r="D132" i="28"/>
  <c r="N118" i="30"/>
  <c r="L118" i="30"/>
  <c r="J140" i="30"/>
  <c r="H140" i="30"/>
  <c r="E132" i="28"/>
  <c r="G34" i="28"/>
  <c r="C90" i="28"/>
  <c r="D104" i="28"/>
  <c r="E118" i="28"/>
  <c r="G132" i="28"/>
  <c r="N96" i="30"/>
  <c r="F140" i="30"/>
  <c r="J52" i="30"/>
  <c r="H75" i="30"/>
  <c r="H77" i="30"/>
  <c r="H79" i="30"/>
  <c r="F80" i="30"/>
  <c r="H83" i="30"/>
  <c r="F84" i="30"/>
  <c r="H87" i="30"/>
  <c r="L119" i="30"/>
  <c r="L120" i="30"/>
  <c r="N121" i="30"/>
  <c r="N122" i="30"/>
  <c r="H125" i="30"/>
  <c r="J126" i="30"/>
  <c r="F129" i="30"/>
  <c r="L131" i="30"/>
  <c r="J184" i="30"/>
  <c r="H184" i="30"/>
  <c r="N56" i="30"/>
  <c r="H58" i="30"/>
  <c r="H62" i="30"/>
  <c r="F63" i="30"/>
  <c r="N119" i="30"/>
  <c r="N120" i="30"/>
  <c r="F124" i="30"/>
  <c r="J125" i="30"/>
  <c r="L126" i="30"/>
  <c r="H129" i="30"/>
  <c r="J130" i="30"/>
  <c r="N52" i="30"/>
  <c r="J75" i="30"/>
  <c r="F76" i="30"/>
  <c r="N76" i="30"/>
  <c r="J77" i="30"/>
  <c r="F78" i="30"/>
  <c r="J79" i="30"/>
  <c r="H80" i="30"/>
  <c r="F81" i="30"/>
  <c r="L82" i="30"/>
  <c r="J83" i="30"/>
  <c r="H84" i="30"/>
  <c r="F85" i="30"/>
  <c r="L86" i="30"/>
  <c r="J87" i="30"/>
  <c r="F123" i="30"/>
  <c r="H124" i="30"/>
  <c r="F128" i="30"/>
  <c r="J129" i="30"/>
  <c r="L130" i="30"/>
  <c r="N140" i="30"/>
  <c r="N206" i="30"/>
  <c r="N250" i="30"/>
  <c r="L250" i="30"/>
  <c r="L53" i="30"/>
  <c r="H54" i="30"/>
  <c r="L55" i="30"/>
  <c r="H56" i="30"/>
  <c r="L57" i="30"/>
  <c r="J58" i="30"/>
  <c r="H59" i="30"/>
  <c r="F60" i="30"/>
  <c r="L61" i="30"/>
  <c r="H63" i="30"/>
  <c r="F64" i="30"/>
  <c r="F121" i="30"/>
  <c r="F122" i="30"/>
  <c r="J124" i="30"/>
  <c r="L125" i="30"/>
  <c r="F127" i="30"/>
  <c r="H128" i="30"/>
  <c r="H76" i="30"/>
  <c r="H78" i="30"/>
  <c r="H81" i="30"/>
  <c r="F82" i="30"/>
  <c r="F119" i="30"/>
  <c r="F120" i="30"/>
  <c r="H122" i="30"/>
  <c r="H123" i="30"/>
  <c r="L124" i="30"/>
  <c r="J128" i="30"/>
  <c r="L129" i="30"/>
  <c r="F131" i="30"/>
  <c r="J236" i="30"/>
  <c r="J238" i="30"/>
  <c r="J239" i="30"/>
  <c r="L241" i="30"/>
  <c r="J250" i="30"/>
  <c r="J259" i="30"/>
  <c r="F261" i="30"/>
  <c r="L262" i="30"/>
  <c r="H272" i="30"/>
  <c r="L109" i="31"/>
  <c r="L105" i="31"/>
  <c r="L101" i="31"/>
  <c r="L87" i="31"/>
  <c r="L83" i="31"/>
  <c r="L79" i="31"/>
  <c r="L77" i="31"/>
  <c r="L75" i="31"/>
  <c r="L104" i="31"/>
  <c r="L103" i="31"/>
  <c r="L102" i="31"/>
  <c r="L100" i="31"/>
  <c r="L84" i="31"/>
  <c r="L64" i="31"/>
  <c r="L60" i="31"/>
  <c r="L82" i="31"/>
  <c r="L42" i="31"/>
  <c r="L38" i="31"/>
  <c r="L30" i="31"/>
  <c r="L108" i="31"/>
  <c r="L107" i="31"/>
  <c r="L106" i="31"/>
  <c r="L99" i="31"/>
  <c r="L81" i="31"/>
  <c r="L63" i="31"/>
  <c r="L59" i="31"/>
  <c r="L56" i="31"/>
  <c r="L54" i="31"/>
  <c r="L80" i="31"/>
  <c r="L76" i="31"/>
  <c r="L41" i="31"/>
  <c r="L37" i="31"/>
  <c r="L34" i="31"/>
  <c r="L32" i="31"/>
  <c r="L98" i="31"/>
  <c r="L62" i="31"/>
  <c r="L58" i="31"/>
  <c r="L86" i="31"/>
  <c r="L78" i="31"/>
  <c r="L65" i="31"/>
  <c r="L61" i="31"/>
  <c r="L57" i="31"/>
  <c r="L55" i="31"/>
  <c r="L53" i="31"/>
  <c r="L236" i="30"/>
  <c r="L237" i="30"/>
  <c r="L238" i="30"/>
  <c r="H251" i="30"/>
  <c r="J252" i="30"/>
  <c r="J253" i="30"/>
  <c r="L255" i="30"/>
  <c r="F272" i="30"/>
  <c r="L97" i="31"/>
  <c r="N55" i="33"/>
  <c r="N54" i="33"/>
  <c r="N52" i="33"/>
  <c r="N53" i="33"/>
  <c r="N16" i="35"/>
  <c r="N12" i="35"/>
  <c r="N8" i="35"/>
  <c r="N7" i="35"/>
  <c r="N15" i="35"/>
  <c r="N11" i="35"/>
  <c r="N14" i="35"/>
  <c r="N13" i="35"/>
  <c r="N18" i="35"/>
  <c r="N17" i="35"/>
  <c r="N10" i="35"/>
  <c r="N9" i="35"/>
  <c r="J258" i="30"/>
  <c r="F260" i="30"/>
  <c r="L261" i="30"/>
  <c r="N8" i="31"/>
  <c r="M95" i="31"/>
  <c r="N96" i="31" s="1"/>
  <c r="M73" i="31"/>
  <c r="N74" i="31" s="1"/>
  <c r="M29" i="31"/>
  <c r="L33" i="31"/>
  <c r="L39" i="31"/>
  <c r="F236" i="30"/>
  <c r="F240" i="30"/>
  <c r="F241" i="30"/>
  <c r="F263" i="30"/>
  <c r="H262" i="30"/>
  <c r="J261" i="30"/>
  <c r="L260" i="30"/>
  <c r="F259" i="30"/>
  <c r="H258" i="30"/>
  <c r="L251" i="30"/>
  <c r="L252" i="30"/>
  <c r="N253" i="30"/>
  <c r="N254" i="30"/>
  <c r="H257" i="30"/>
  <c r="L258" i="30"/>
  <c r="H260" i="30"/>
  <c r="J263" i="30"/>
  <c r="L36" i="31"/>
  <c r="L52" i="31"/>
  <c r="L85" i="31"/>
  <c r="F207" i="30"/>
  <c r="N207" i="30"/>
  <c r="J208" i="30"/>
  <c r="F209" i="30"/>
  <c r="N209" i="30"/>
  <c r="J210" i="30"/>
  <c r="F211" i="30"/>
  <c r="L212" i="30"/>
  <c r="J213" i="30"/>
  <c r="H214" i="30"/>
  <c r="F215" i="30"/>
  <c r="L216" i="30"/>
  <c r="J217" i="30"/>
  <c r="H218" i="30"/>
  <c r="F219" i="30"/>
  <c r="L229" i="30"/>
  <c r="H230" i="30"/>
  <c r="L231" i="30"/>
  <c r="H232" i="30"/>
  <c r="L233" i="30"/>
  <c r="J234" i="30"/>
  <c r="H235" i="30"/>
  <c r="F237" i="30"/>
  <c r="F238" i="30"/>
  <c r="F239" i="30"/>
  <c r="H241" i="30"/>
  <c r="N251" i="30"/>
  <c r="N252" i="30"/>
  <c r="F256" i="30"/>
  <c r="J257" i="30"/>
  <c r="J260" i="30"/>
  <c r="F262" i="30"/>
  <c r="L263" i="30"/>
  <c r="L31" i="31"/>
  <c r="L43" i="31"/>
  <c r="M51" i="31"/>
  <c r="N52" i="31" s="1"/>
  <c r="J96" i="31"/>
  <c r="H96" i="31"/>
  <c r="N56" i="33"/>
  <c r="H236" i="30"/>
  <c r="H239" i="30"/>
  <c r="H240" i="30"/>
  <c r="F255" i="30"/>
  <c r="H256" i="30"/>
  <c r="L40" i="31"/>
  <c r="H54" i="31"/>
  <c r="H56" i="31"/>
  <c r="J58" i="31"/>
  <c r="H59" i="31"/>
  <c r="F60" i="31"/>
  <c r="J62" i="31"/>
  <c r="H63" i="31"/>
  <c r="F64" i="31"/>
  <c r="F77" i="31"/>
  <c r="H80" i="31"/>
  <c r="F83" i="31"/>
  <c r="J98" i="31"/>
  <c r="F105" i="31"/>
  <c r="F106" i="31"/>
  <c r="F107" i="31"/>
  <c r="H108" i="31"/>
  <c r="H109" i="31"/>
  <c r="F30" i="31"/>
  <c r="F53" i="31"/>
  <c r="J54" i="31"/>
  <c r="F55" i="31"/>
  <c r="J56" i="31"/>
  <c r="F57" i="31"/>
  <c r="J59" i="31"/>
  <c r="H60" i="31"/>
  <c r="F61" i="31"/>
  <c r="J63" i="31"/>
  <c r="H64" i="31"/>
  <c r="F65" i="31"/>
  <c r="H77" i="31"/>
  <c r="J81" i="31"/>
  <c r="H83" i="31"/>
  <c r="F85" i="31"/>
  <c r="F97" i="31"/>
  <c r="F100" i="31"/>
  <c r="F101" i="31"/>
  <c r="F102" i="31"/>
  <c r="F103" i="31"/>
  <c r="H104" i="31"/>
  <c r="H105" i="31"/>
  <c r="H106" i="31"/>
  <c r="J107" i="31"/>
  <c r="J108" i="31"/>
  <c r="J109" i="31"/>
  <c r="J38" i="31"/>
  <c r="H39" i="31"/>
  <c r="J42" i="31"/>
  <c r="H43" i="31"/>
  <c r="F78" i="31"/>
  <c r="J82" i="31"/>
  <c r="H84" i="31"/>
  <c r="D96" i="31"/>
  <c r="J99" i="31"/>
  <c r="F108" i="31"/>
  <c r="F104" i="31"/>
  <c r="F86" i="31"/>
  <c r="F82" i="31"/>
  <c r="J30" i="31"/>
  <c r="H53" i="31"/>
  <c r="H55" i="31"/>
  <c r="H57" i="31"/>
  <c r="F58" i="31"/>
  <c r="J60" i="31"/>
  <c r="H61" i="31"/>
  <c r="F62" i="31"/>
  <c r="J64" i="31"/>
  <c r="H65" i="31"/>
  <c r="J77" i="31"/>
  <c r="J83" i="31"/>
  <c r="H86" i="31"/>
  <c r="H97" i="31"/>
  <c r="J100" i="31"/>
  <c r="H101" i="31"/>
  <c r="J103" i="31"/>
  <c r="J104" i="31"/>
  <c r="J105" i="31"/>
  <c r="N100" i="33"/>
  <c r="N97" i="33"/>
  <c r="M95" i="33"/>
  <c r="N99" i="33"/>
  <c r="N98" i="33"/>
  <c r="N8" i="33"/>
  <c r="N12" i="33"/>
  <c r="N10" i="33"/>
  <c r="G123" i="39"/>
  <c r="I123" i="39"/>
  <c r="H123" i="39"/>
  <c r="M123" i="39"/>
  <c r="L273" i="30"/>
  <c r="H274" i="30"/>
  <c r="L275" i="30"/>
  <c r="H276" i="30"/>
  <c r="L277" i="30"/>
  <c r="J278" i="30"/>
  <c r="H279" i="30"/>
  <c r="F280" i="30"/>
  <c r="L281" i="30"/>
  <c r="J282" i="30"/>
  <c r="H283" i="30"/>
  <c r="F284" i="30"/>
  <c r="H107" i="31"/>
  <c r="H103" i="31"/>
  <c r="H100" i="31"/>
  <c r="H85" i="31"/>
  <c r="H81" i="31"/>
  <c r="H78" i="31"/>
  <c r="H76" i="31"/>
  <c r="J31" i="31"/>
  <c r="J33" i="31"/>
  <c r="J35" i="31"/>
  <c r="H36" i="31"/>
  <c r="J39" i="31"/>
  <c r="H40" i="31"/>
  <c r="J43" i="31"/>
  <c r="H75" i="31"/>
  <c r="F79" i="31"/>
  <c r="H87" i="31"/>
  <c r="F98" i="31"/>
  <c r="N33" i="33"/>
  <c r="N30" i="33"/>
  <c r="N32" i="33"/>
  <c r="N34" i="33"/>
  <c r="M73" i="33"/>
  <c r="J106" i="31"/>
  <c r="J102" i="31"/>
  <c r="J84" i="31"/>
  <c r="J80" i="31"/>
  <c r="J53" i="31"/>
  <c r="F54" i="31"/>
  <c r="J55" i="31"/>
  <c r="F56" i="31"/>
  <c r="J57" i="31"/>
  <c r="H58" i="31"/>
  <c r="F59" i="31"/>
  <c r="J61" i="31"/>
  <c r="H62" i="31"/>
  <c r="F63" i="31"/>
  <c r="J65" i="31"/>
  <c r="F76" i="31"/>
  <c r="J78" i="31"/>
  <c r="F80" i="31"/>
  <c r="J86" i="31"/>
  <c r="J97" i="31"/>
  <c r="H98" i="31"/>
  <c r="J101" i="31"/>
  <c r="F109" i="31"/>
  <c r="AB15" i="35"/>
  <c r="AB16" i="35"/>
  <c r="I5" i="36"/>
  <c r="AB11" i="35"/>
  <c r="AB18" i="35"/>
  <c r="AB14" i="35"/>
  <c r="AB10" i="35"/>
  <c r="AB17" i="35"/>
  <c r="AB13" i="35"/>
  <c r="AB9" i="35"/>
  <c r="AB8" i="35"/>
  <c r="AB7" i="35"/>
  <c r="AT7" i="35"/>
  <c r="V17" i="35"/>
  <c r="V13" i="35"/>
  <c r="V9" i="35"/>
  <c r="V16" i="35"/>
  <c r="V12" i="35"/>
  <c r="V8" i="35"/>
  <c r="H14" i="35"/>
  <c r="H18" i="35"/>
  <c r="T5" i="40"/>
  <c r="S5" i="40"/>
  <c r="R5" i="40"/>
  <c r="Q5" i="40"/>
  <c r="P5" i="40"/>
  <c r="T5" i="39"/>
  <c r="S5" i="39"/>
  <c r="R5" i="39"/>
  <c r="Q5" i="39"/>
  <c r="O5" i="39"/>
  <c r="P5" i="39"/>
  <c r="H11" i="35"/>
  <c r="H15" i="35"/>
  <c r="AK29" i="35"/>
  <c r="D129" i="39"/>
  <c r="V29" i="35"/>
  <c r="AL29" i="35"/>
  <c r="P5" i="36"/>
  <c r="J5" i="37"/>
  <c r="J5" i="41"/>
  <c r="H5" i="41"/>
  <c r="I5" i="41"/>
  <c r="J5" i="36"/>
  <c r="P5" i="37"/>
  <c r="I5" i="39"/>
  <c r="G5" i="39"/>
  <c r="N5" i="40"/>
  <c r="M5" i="40"/>
  <c r="L5" i="40"/>
  <c r="T5" i="41"/>
  <c r="S5" i="41"/>
  <c r="R5" i="41"/>
  <c r="P5" i="41"/>
  <c r="C146" i="45"/>
  <c r="Q5" i="41"/>
  <c r="K5" i="39"/>
  <c r="O123" i="39"/>
  <c r="N123" i="39"/>
  <c r="L5" i="39"/>
  <c r="K123" i="39"/>
  <c r="H5" i="40"/>
  <c r="O133" i="41"/>
  <c r="M133" i="41"/>
  <c r="N133" i="41"/>
  <c r="K133" i="41"/>
  <c r="I5" i="42"/>
  <c r="H5" i="42"/>
  <c r="J5" i="42"/>
  <c r="L123" i="39"/>
  <c r="I5" i="40"/>
  <c r="M133" i="40"/>
  <c r="G133" i="40"/>
  <c r="L133" i="41"/>
  <c r="N5" i="42"/>
  <c r="M5" i="42"/>
  <c r="L5" i="42"/>
  <c r="O133" i="42"/>
  <c r="N133" i="42"/>
  <c r="M133" i="42"/>
  <c r="L133" i="42"/>
  <c r="K133" i="42"/>
  <c r="P5" i="44"/>
  <c r="N5" i="44"/>
  <c r="Q5" i="44"/>
  <c r="F9" i="40"/>
  <c r="K133" i="40"/>
  <c r="L5" i="41"/>
  <c r="Q5" i="42"/>
  <c r="P5" i="42"/>
  <c r="L5" i="44"/>
  <c r="M5" i="41"/>
  <c r="F9" i="41"/>
  <c r="H133" i="41"/>
  <c r="G133" i="41"/>
  <c r="R5" i="42"/>
  <c r="L135" i="43"/>
  <c r="M135" i="43"/>
  <c r="I135" i="43"/>
  <c r="M5" i="44"/>
  <c r="F7" i="42"/>
  <c r="F5" i="42"/>
  <c r="F10" i="42"/>
  <c r="S5" i="44"/>
  <c r="R5" i="44"/>
  <c r="H5" i="44"/>
  <c r="F5" i="44"/>
  <c r="F12" i="43"/>
  <c r="F8" i="43"/>
  <c r="T5" i="43"/>
  <c r="S5" i="43"/>
  <c r="R5" i="43"/>
  <c r="F5" i="43"/>
  <c r="P5" i="43"/>
  <c r="F7" i="43"/>
  <c r="I5" i="44"/>
  <c r="J5" i="43"/>
  <c r="Q5" i="43"/>
  <c r="F10" i="43"/>
  <c r="E146" i="43"/>
  <c r="P5" i="45"/>
  <c r="M135" i="44"/>
  <c r="I5" i="45"/>
  <c r="Q5" i="45"/>
  <c r="I135" i="45"/>
  <c r="D146" i="45"/>
  <c r="N135" i="44"/>
  <c r="J5" i="45"/>
  <c r="R5" i="45"/>
  <c r="M135" i="45"/>
  <c r="E146" i="44"/>
  <c r="N135" i="45"/>
  <c r="G135" i="45"/>
  <c r="O135" i="45"/>
  <c r="E57" i="12" l="1"/>
  <c r="K144" i="44"/>
  <c r="K141" i="44"/>
  <c r="K73" i="16"/>
  <c r="K156" i="16"/>
  <c r="K145" i="45"/>
  <c r="K138" i="43"/>
  <c r="K137" i="44"/>
  <c r="N52" i="25"/>
  <c r="K144" i="45"/>
  <c r="K140" i="44"/>
  <c r="K10" i="16"/>
  <c r="K39" i="16"/>
  <c r="K116" i="16"/>
  <c r="J74" i="25"/>
  <c r="K145" i="44"/>
  <c r="K66" i="16"/>
  <c r="N96" i="33"/>
  <c r="K142" i="44"/>
  <c r="O144" i="45"/>
  <c r="M144" i="45"/>
  <c r="L144" i="45"/>
  <c r="N144" i="45"/>
  <c r="G140" i="45"/>
  <c r="I140" i="45"/>
  <c r="H140" i="45"/>
  <c r="K140" i="45" s="1"/>
  <c r="O136" i="45"/>
  <c r="M136" i="45"/>
  <c r="J146" i="45"/>
  <c r="L136" i="45"/>
  <c r="N136" i="45"/>
  <c r="H143" i="45"/>
  <c r="K143" i="45" s="1"/>
  <c r="G143" i="45"/>
  <c r="I143" i="45"/>
  <c r="L139" i="45"/>
  <c r="N139" i="45"/>
  <c r="M139" i="45"/>
  <c r="O139" i="45"/>
  <c r="L143" i="44"/>
  <c r="N143" i="44"/>
  <c r="M143" i="44"/>
  <c r="O143" i="44"/>
  <c r="H139" i="44"/>
  <c r="K139" i="44" s="1"/>
  <c r="G139" i="44"/>
  <c r="I139" i="44"/>
  <c r="M142" i="45"/>
  <c r="L142" i="45"/>
  <c r="O142" i="45"/>
  <c r="N142" i="45"/>
  <c r="I138" i="45"/>
  <c r="H138" i="45"/>
  <c r="K138" i="45" s="1"/>
  <c r="G138" i="45"/>
  <c r="N145" i="45"/>
  <c r="M145" i="45"/>
  <c r="L145" i="45"/>
  <c r="O145" i="45"/>
  <c r="O143" i="45"/>
  <c r="N143" i="45"/>
  <c r="M143" i="45"/>
  <c r="L143" i="45"/>
  <c r="I139" i="45"/>
  <c r="H139" i="45"/>
  <c r="K139" i="45" s="1"/>
  <c r="G139" i="45"/>
  <c r="I143" i="44"/>
  <c r="H143" i="44"/>
  <c r="K143" i="44" s="1"/>
  <c r="G143" i="44"/>
  <c r="O139" i="44"/>
  <c r="N139" i="44"/>
  <c r="M139" i="44"/>
  <c r="L139" i="44"/>
  <c r="I142" i="45"/>
  <c r="G142" i="45"/>
  <c r="H142" i="45"/>
  <c r="K142" i="45" s="1"/>
  <c r="O138" i="45"/>
  <c r="N138" i="45"/>
  <c r="M138" i="45"/>
  <c r="L138" i="45"/>
  <c r="O142" i="44"/>
  <c r="N142" i="44"/>
  <c r="M142" i="44"/>
  <c r="L142" i="44"/>
  <c r="G138" i="44"/>
  <c r="I138" i="44"/>
  <c r="H138" i="44"/>
  <c r="K138" i="44" s="1"/>
  <c r="L13" i="43"/>
  <c r="N13" i="43"/>
  <c r="M13" i="43"/>
  <c r="L9" i="43"/>
  <c r="N9" i="43"/>
  <c r="M9" i="43"/>
  <c r="T13" i="43"/>
  <c r="S13" i="43"/>
  <c r="R13" i="43"/>
  <c r="Q13" i="43"/>
  <c r="P13" i="43"/>
  <c r="H7" i="43"/>
  <c r="I7" i="43"/>
  <c r="J7" i="43"/>
  <c r="H11" i="43"/>
  <c r="J11" i="43"/>
  <c r="I11" i="43"/>
  <c r="H15" i="43"/>
  <c r="J15" i="43"/>
  <c r="I15" i="43"/>
  <c r="R10" i="43"/>
  <c r="Q10" i="43"/>
  <c r="P10" i="43"/>
  <c r="S10" i="43"/>
  <c r="T10" i="43"/>
  <c r="T8" i="43"/>
  <c r="P8" i="43"/>
  <c r="S8" i="43"/>
  <c r="R8" i="43"/>
  <c r="Q8" i="43"/>
  <c r="P7" i="43"/>
  <c r="T7" i="43"/>
  <c r="S7" i="43"/>
  <c r="R7" i="43"/>
  <c r="Q7" i="43"/>
  <c r="P11" i="43"/>
  <c r="T11" i="43"/>
  <c r="S11" i="43"/>
  <c r="R11" i="43"/>
  <c r="Q11" i="43"/>
  <c r="P15" i="43"/>
  <c r="R15" i="43"/>
  <c r="Q15" i="43"/>
  <c r="T15" i="43"/>
  <c r="S15" i="43"/>
  <c r="I137" i="43"/>
  <c r="H137" i="43"/>
  <c r="G137" i="43"/>
  <c r="I140" i="43"/>
  <c r="H140" i="43"/>
  <c r="G140" i="43"/>
  <c r="I143" i="43"/>
  <c r="H143" i="43"/>
  <c r="G143" i="43"/>
  <c r="I142" i="43"/>
  <c r="H142" i="43"/>
  <c r="G142" i="43"/>
  <c r="I145" i="43"/>
  <c r="H145" i="43"/>
  <c r="K145" i="43" s="1"/>
  <c r="G145" i="43"/>
  <c r="H139" i="43"/>
  <c r="G139" i="43"/>
  <c r="I139" i="43"/>
  <c r="G136" i="43"/>
  <c r="I136" i="43"/>
  <c r="F146" i="43"/>
  <c r="H136" i="43"/>
  <c r="K136" i="43" s="1"/>
  <c r="G144" i="43"/>
  <c r="I144" i="43"/>
  <c r="H144" i="43"/>
  <c r="I141" i="43"/>
  <c r="H141" i="43"/>
  <c r="G141" i="43"/>
  <c r="H134" i="41"/>
  <c r="G134" i="41"/>
  <c r="I134" i="41"/>
  <c r="L6" i="41"/>
  <c r="N6" i="41"/>
  <c r="M6" i="41"/>
  <c r="T6" i="42"/>
  <c r="S6" i="42"/>
  <c r="Q6" i="42"/>
  <c r="R6" i="42"/>
  <c r="P6" i="42"/>
  <c r="T10" i="42"/>
  <c r="AA20" i="42" s="1"/>
  <c r="R10" i="42"/>
  <c r="Q10" i="42"/>
  <c r="P10" i="42"/>
  <c r="S10" i="42"/>
  <c r="K134" i="42"/>
  <c r="O134" i="42"/>
  <c r="N134" i="42"/>
  <c r="L134" i="42"/>
  <c r="M134" i="42"/>
  <c r="M7" i="42"/>
  <c r="L7" i="42"/>
  <c r="N7" i="42"/>
  <c r="N10" i="42"/>
  <c r="L10" i="42"/>
  <c r="M10" i="42"/>
  <c r="N6" i="42"/>
  <c r="L6" i="42"/>
  <c r="M6" i="42"/>
  <c r="N9" i="42"/>
  <c r="L9" i="42"/>
  <c r="N8" i="42"/>
  <c r="L8" i="42"/>
  <c r="H134" i="40"/>
  <c r="G134" i="40"/>
  <c r="I134" i="40"/>
  <c r="I9" i="42"/>
  <c r="H9" i="42"/>
  <c r="J9" i="42"/>
  <c r="M9" i="42"/>
  <c r="J7" i="42"/>
  <c r="H7" i="42"/>
  <c r="I7" i="42"/>
  <c r="J6" i="42"/>
  <c r="I6" i="42"/>
  <c r="H6" i="42"/>
  <c r="I10" i="42"/>
  <c r="J10" i="42"/>
  <c r="H10" i="42"/>
  <c r="K134" i="41"/>
  <c r="O134" i="41"/>
  <c r="N134" i="41"/>
  <c r="L134" i="41"/>
  <c r="M134" i="41"/>
  <c r="N9" i="40"/>
  <c r="L9" i="40"/>
  <c r="I8" i="40"/>
  <c r="H8" i="40"/>
  <c r="M8" i="40"/>
  <c r="J8" i="40"/>
  <c r="M9" i="40"/>
  <c r="J9" i="40"/>
  <c r="I9" i="40"/>
  <c r="H9" i="40"/>
  <c r="N127" i="39"/>
  <c r="M127" i="39"/>
  <c r="J129" i="39"/>
  <c r="L127" i="39"/>
  <c r="O127" i="39"/>
  <c r="K127" i="39"/>
  <c r="M124" i="39"/>
  <c r="L124" i="39"/>
  <c r="O124" i="39"/>
  <c r="N124" i="39"/>
  <c r="K126" i="39"/>
  <c r="N126" i="39"/>
  <c r="M126" i="39"/>
  <c r="L126" i="39"/>
  <c r="O126" i="39"/>
  <c r="N8" i="40"/>
  <c r="L8" i="40"/>
  <c r="R7" i="41"/>
  <c r="Q7" i="41"/>
  <c r="P7" i="41"/>
  <c r="AA19" i="41"/>
  <c r="T7" i="41"/>
  <c r="S7" i="41"/>
  <c r="P8" i="41"/>
  <c r="T8" i="41"/>
  <c r="R8" i="41"/>
  <c r="Q8" i="41"/>
  <c r="S8" i="41"/>
  <c r="R9" i="41"/>
  <c r="T9" i="41"/>
  <c r="Q9" i="41"/>
  <c r="S9" i="41"/>
  <c r="P9" i="41"/>
  <c r="P10" i="41"/>
  <c r="T10" i="41"/>
  <c r="AA20" i="41" s="1"/>
  <c r="R10" i="41"/>
  <c r="Q10" i="41"/>
  <c r="S10" i="41"/>
  <c r="M6" i="40"/>
  <c r="L6" i="40"/>
  <c r="N6" i="40"/>
  <c r="M10" i="40"/>
  <c r="L10" i="40"/>
  <c r="N10" i="40"/>
  <c r="N7" i="40"/>
  <c r="M7" i="40"/>
  <c r="L7" i="40"/>
  <c r="J28" i="37"/>
  <c r="I28" i="37"/>
  <c r="J26" i="37"/>
  <c r="I26" i="37"/>
  <c r="Q16" i="37"/>
  <c r="P16" i="37"/>
  <c r="Q14" i="37"/>
  <c r="P14" i="37"/>
  <c r="I35" i="37"/>
  <c r="J35" i="37"/>
  <c r="J43" i="37"/>
  <c r="I43" i="37"/>
  <c r="J51" i="37"/>
  <c r="I51" i="37"/>
  <c r="J49" i="37"/>
  <c r="I49" i="37"/>
  <c r="J32" i="37"/>
  <c r="I32" i="37"/>
  <c r="J40" i="37"/>
  <c r="I40" i="37"/>
  <c r="J48" i="37"/>
  <c r="I48" i="37"/>
  <c r="J23" i="37"/>
  <c r="I23" i="37"/>
  <c r="J31" i="37"/>
  <c r="I31" i="37"/>
  <c r="J39" i="37"/>
  <c r="I39" i="37"/>
  <c r="J47" i="37"/>
  <c r="I47" i="37"/>
  <c r="I13" i="37"/>
  <c r="J13" i="37"/>
  <c r="I22" i="37"/>
  <c r="J22" i="37"/>
  <c r="I30" i="37"/>
  <c r="J30" i="37"/>
  <c r="I38" i="37"/>
  <c r="J38" i="37"/>
  <c r="I46" i="37"/>
  <c r="J46" i="37"/>
  <c r="J21" i="37"/>
  <c r="I21" i="37"/>
  <c r="I29" i="37"/>
  <c r="J29" i="37"/>
  <c r="J37" i="37"/>
  <c r="I37" i="37"/>
  <c r="J45" i="37"/>
  <c r="I45" i="37"/>
  <c r="J43" i="36"/>
  <c r="I43" i="36"/>
  <c r="J35" i="36"/>
  <c r="I35" i="36"/>
  <c r="J27" i="36"/>
  <c r="I27" i="36"/>
  <c r="J19" i="36"/>
  <c r="I19" i="36"/>
  <c r="J10" i="36"/>
  <c r="I10" i="36"/>
  <c r="J33" i="37"/>
  <c r="I33" i="37"/>
  <c r="J25" i="37"/>
  <c r="I25" i="37"/>
  <c r="I20" i="37"/>
  <c r="J20" i="37"/>
  <c r="I6" i="37"/>
  <c r="J6" i="37"/>
  <c r="Q34" i="37"/>
  <c r="P34" i="37"/>
  <c r="Q42" i="37"/>
  <c r="P42" i="37"/>
  <c r="Q50" i="37"/>
  <c r="P50" i="37"/>
  <c r="Q48" i="37"/>
  <c r="P48" i="37"/>
  <c r="Q31" i="37"/>
  <c r="P31" i="37"/>
  <c r="Q39" i="37"/>
  <c r="P39" i="37"/>
  <c r="Q47" i="37"/>
  <c r="P47" i="37"/>
  <c r="Q22" i="37"/>
  <c r="P22" i="37"/>
  <c r="Q30" i="37"/>
  <c r="P30" i="37"/>
  <c r="Q38" i="37"/>
  <c r="P38" i="37"/>
  <c r="Q46" i="37"/>
  <c r="P46" i="37"/>
  <c r="P21" i="37"/>
  <c r="Q21" i="37"/>
  <c r="P29" i="37"/>
  <c r="Q29" i="37"/>
  <c r="P37" i="37"/>
  <c r="Q37" i="37"/>
  <c r="P45" i="37"/>
  <c r="Q45" i="37"/>
  <c r="Q20" i="37"/>
  <c r="P20" i="37"/>
  <c r="Q28" i="37"/>
  <c r="P28" i="37"/>
  <c r="Q36" i="37"/>
  <c r="P36" i="37"/>
  <c r="Q44" i="37"/>
  <c r="P44" i="37"/>
  <c r="I44" i="36"/>
  <c r="J44" i="36"/>
  <c r="I36" i="36"/>
  <c r="J36" i="36"/>
  <c r="I28" i="36"/>
  <c r="J28" i="36"/>
  <c r="I20" i="36"/>
  <c r="J20" i="36"/>
  <c r="I11" i="36"/>
  <c r="J11" i="36"/>
  <c r="J9" i="41"/>
  <c r="M9" i="41"/>
  <c r="H9" i="41"/>
  <c r="I9" i="41"/>
  <c r="J6" i="41"/>
  <c r="I6" i="41"/>
  <c r="H6" i="41"/>
  <c r="H10" i="41"/>
  <c r="I10" i="41"/>
  <c r="J10" i="41"/>
  <c r="J7" i="41"/>
  <c r="I7" i="41"/>
  <c r="H7" i="41"/>
  <c r="H8" i="41"/>
  <c r="M8" i="41"/>
  <c r="J8" i="41"/>
  <c r="I8" i="41"/>
  <c r="J24" i="37"/>
  <c r="I24" i="37"/>
  <c r="J17" i="37"/>
  <c r="I17" i="37"/>
  <c r="J15" i="37"/>
  <c r="I15" i="37"/>
  <c r="J45" i="36"/>
  <c r="I45" i="36"/>
  <c r="J37" i="36"/>
  <c r="I37" i="36"/>
  <c r="J29" i="36"/>
  <c r="I29" i="36"/>
  <c r="J21" i="36"/>
  <c r="I21" i="36"/>
  <c r="Q13" i="37"/>
  <c r="P13" i="37"/>
  <c r="J8" i="37"/>
  <c r="I8" i="37"/>
  <c r="Q7" i="37"/>
  <c r="P7" i="37"/>
  <c r="J46" i="36"/>
  <c r="I46" i="36"/>
  <c r="J38" i="36"/>
  <c r="I38" i="36"/>
  <c r="J30" i="36"/>
  <c r="I30" i="36"/>
  <c r="J22" i="36"/>
  <c r="I22" i="36"/>
  <c r="J13" i="36"/>
  <c r="I13" i="36"/>
  <c r="J50" i="37"/>
  <c r="I50" i="37"/>
  <c r="I44" i="37"/>
  <c r="J44" i="37"/>
  <c r="J41" i="37"/>
  <c r="I41" i="37"/>
  <c r="P35" i="37"/>
  <c r="Q35" i="37"/>
  <c r="J34" i="37"/>
  <c r="I34" i="37"/>
  <c r="Q27" i="37"/>
  <c r="P27" i="37"/>
  <c r="Q26" i="37"/>
  <c r="P26" i="37"/>
  <c r="J19" i="37"/>
  <c r="I19" i="37"/>
  <c r="J9" i="37"/>
  <c r="I9" i="37"/>
  <c r="Q49" i="37"/>
  <c r="P49" i="37"/>
  <c r="Q24" i="37"/>
  <c r="P24" i="37"/>
  <c r="J11" i="37"/>
  <c r="I11" i="37"/>
  <c r="J49" i="36"/>
  <c r="I49" i="36"/>
  <c r="I41" i="36"/>
  <c r="J41" i="36"/>
  <c r="J33" i="36"/>
  <c r="I33" i="36"/>
  <c r="I25" i="36"/>
  <c r="J25" i="36"/>
  <c r="J17" i="36"/>
  <c r="I17" i="36"/>
  <c r="J8" i="36"/>
  <c r="I8" i="36"/>
  <c r="Q7" i="36"/>
  <c r="P7" i="36"/>
  <c r="Q15" i="36"/>
  <c r="P15" i="36"/>
  <c r="P16" i="36"/>
  <c r="Q16" i="36"/>
  <c r="Q24" i="36"/>
  <c r="P24" i="36"/>
  <c r="P32" i="36"/>
  <c r="Q32" i="36"/>
  <c r="Q40" i="36"/>
  <c r="P40" i="36"/>
  <c r="Q48" i="36"/>
  <c r="P48" i="36"/>
  <c r="Q12" i="36"/>
  <c r="P12" i="36"/>
  <c r="Q21" i="36"/>
  <c r="P21" i="36"/>
  <c r="Q29" i="36"/>
  <c r="P29" i="36"/>
  <c r="Q37" i="36"/>
  <c r="P37" i="36"/>
  <c r="Q45" i="36"/>
  <c r="P45" i="36"/>
  <c r="Q11" i="36"/>
  <c r="P11" i="36"/>
  <c r="Q20" i="36"/>
  <c r="P20" i="36"/>
  <c r="Q28" i="36"/>
  <c r="P28" i="36"/>
  <c r="Q36" i="36"/>
  <c r="P36" i="36"/>
  <c r="Q44" i="36"/>
  <c r="P44" i="36"/>
  <c r="P10" i="36"/>
  <c r="Q10" i="36"/>
  <c r="P19" i="36"/>
  <c r="Q19" i="36"/>
  <c r="P27" i="36"/>
  <c r="Q27" i="36"/>
  <c r="P35" i="36"/>
  <c r="Q35" i="36"/>
  <c r="P43" i="36"/>
  <c r="Q43" i="36"/>
  <c r="P51" i="36"/>
  <c r="Q51" i="36"/>
  <c r="Q9" i="36"/>
  <c r="P9" i="36"/>
  <c r="Q18" i="36"/>
  <c r="P18" i="36"/>
  <c r="Q26" i="36"/>
  <c r="P26" i="36"/>
  <c r="Q34" i="36"/>
  <c r="P34" i="36"/>
  <c r="Q42" i="36"/>
  <c r="P42" i="36"/>
  <c r="Q50" i="36"/>
  <c r="P50" i="36"/>
  <c r="H39" i="35"/>
  <c r="I39" i="35"/>
  <c r="AK33" i="35"/>
  <c r="AL33" i="35"/>
  <c r="AL31" i="35"/>
  <c r="AK31" i="35"/>
  <c r="I36" i="35"/>
  <c r="H36" i="35"/>
  <c r="I35" i="35"/>
  <c r="H35" i="35"/>
  <c r="H37" i="35"/>
  <c r="I37" i="35"/>
  <c r="I34" i="35"/>
  <c r="H34" i="35"/>
  <c r="Q30" i="36"/>
  <c r="P30" i="36"/>
  <c r="W37" i="35"/>
  <c r="V37" i="35"/>
  <c r="W33" i="35"/>
  <c r="V33" i="35"/>
  <c r="W32" i="35"/>
  <c r="V32" i="35"/>
  <c r="W40" i="35"/>
  <c r="V40" i="35"/>
  <c r="V34" i="35"/>
  <c r="W34" i="35"/>
  <c r="W39" i="35"/>
  <c r="V39" i="35"/>
  <c r="AR15" i="35"/>
  <c r="AT15" i="35"/>
  <c r="AV15" i="35"/>
  <c r="AS15" i="35"/>
  <c r="AU15" i="35"/>
  <c r="AJ15" i="35"/>
  <c r="AL15" i="35"/>
  <c r="AK15" i="35"/>
  <c r="AR11" i="35"/>
  <c r="AT11" i="35"/>
  <c r="AV11" i="35"/>
  <c r="AU11" i="35"/>
  <c r="AS11" i="35"/>
  <c r="AQ22" i="35"/>
  <c r="AJ11" i="35"/>
  <c r="AL11" i="35"/>
  <c r="AK11" i="35"/>
  <c r="Q47" i="36"/>
  <c r="P47" i="36"/>
  <c r="Q13" i="36"/>
  <c r="P13" i="36"/>
  <c r="AK32" i="35"/>
  <c r="AL32" i="35"/>
  <c r="AL38" i="35"/>
  <c r="AK38" i="35"/>
  <c r="AL37" i="35"/>
  <c r="AK37" i="35"/>
  <c r="AK39" i="35"/>
  <c r="AL39" i="35"/>
  <c r="AL36" i="35"/>
  <c r="AK36" i="35"/>
  <c r="T10" i="40"/>
  <c r="S10" i="40"/>
  <c r="AA20" i="40"/>
  <c r="R10" i="40"/>
  <c r="P10" i="40"/>
  <c r="Q10" i="40"/>
  <c r="T6" i="40"/>
  <c r="S6" i="40"/>
  <c r="R6" i="40"/>
  <c r="Q6" i="40"/>
  <c r="P6" i="40"/>
  <c r="S7" i="40"/>
  <c r="R7" i="40"/>
  <c r="Q7" i="40"/>
  <c r="P7" i="40"/>
  <c r="T7" i="40"/>
  <c r="AA19" i="40"/>
  <c r="Q8" i="40"/>
  <c r="P8" i="40"/>
  <c r="R8" i="40"/>
  <c r="T8" i="40"/>
  <c r="S8" i="40"/>
  <c r="T9" i="40"/>
  <c r="P9" i="40"/>
  <c r="R9" i="40"/>
  <c r="Q9" i="40"/>
  <c r="S9" i="40"/>
  <c r="AT18" i="35"/>
  <c r="AS18" i="35"/>
  <c r="AR18" i="35"/>
  <c r="AV18" i="35"/>
  <c r="AU18" i="35"/>
  <c r="AL18" i="35"/>
  <c r="AK18" i="35"/>
  <c r="AJ18" i="35"/>
  <c r="AT14" i="35"/>
  <c r="AS14" i="35"/>
  <c r="AR14" i="35"/>
  <c r="AV14" i="35"/>
  <c r="AU14" i="35"/>
  <c r="AL14" i="35"/>
  <c r="AK14" i="35"/>
  <c r="AJ14" i="35"/>
  <c r="N76" i="33"/>
  <c r="N78" i="33"/>
  <c r="N75" i="33"/>
  <c r="N77" i="33"/>
  <c r="N74" i="33"/>
  <c r="I126" i="39"/>
  <c r="H126" i="39"/>
  <c r="G126" i="39"/>
  <c r="H124" i="39"/>
  <c r="G124" i="39"/>
  <c r="I128" i="39"/>
  <c r="H128" i="39"/>
  <c r="G128" i="39"/>
  <c r="H125" i="39"/>
  <c r="G125" i="39"/>
  <c r="I125" i="39"/>
  <c r="I127" i="39"/>
  <c r="H127" i="39"/>
  <c r="F129" i="39"/>
  <c r="G127" i="39"/>
  <c r="N99" i="31"/>
  <c r="N56" i="31"/>
  <c r="N54" i="31"/>
  <c r="N30" i="31"/>
  <c r="N76" i="31"/>
  <c r="N34" i="31"/>
  <c r="N32" i="31"/>
  <c r="N98" i="31"/>
  <c r="N78" i="31"/>
  <c r="N75" i="31"/>
  <c r="N55" i="31"/>
  <c r="N53" i="31"/>
  <c r="N100" i="31"/>
  <c r="N31" i="31"/>
  <c r="N33" i="31"/>
  <c r="N97" i="31"/>
  <c r="N77" i="31"/>
  <c r="M158" i="28"/>
  <c r="L158" i="28"/>
  <c r="K158" i="28"/>
  <c r="I158" i="28"/>
  <c r="J158" i="28"/>
  <c r="J154" i="28"/>
  <c r="I154" i="28"/>
  <c r="M154" i="28"/>
  <c r="K154" i="28"/>
  <c r="L154" i="28"/>
  <c r="M86" i="28"/>
  <c r="L86" i="28"/>
  <c r="K86" i="28"/>
  <c r="I86" i="28"/>
  <c r="J86" i="28"/>
  <c r="M32" i="28"/>
  <c r="L32" i="28"/>
  <c r="K32" i="28"/>
  <c r="J32" i="28"/>
  <c r="I32" i="28"/>
  <c r="K154" i="27"/>
  <c r="J154" i="27"/>
  <c r="I154" i="27"/>
  <c r="I126" i="27"/>
  <c r="K126" i="27"/>
  <c r="J126" i="27"/>
  <c r="K121" i="27"/>
  <c r="J121" i="27"/>
  <c r="I121" i="27"/>
  <c r="K85" i="27"/>
  <c r="J85" i="27"/>
  <c r="I85" i="27"/>
  <c r="I57" i="27"/>
  <c r="K57" i="27"/>
  <c r="J57" i="27"/>
  <c r="J51" i="27"/>
  <c r="I51" i="27"/>
  <c r="K51" i="27"/>
  <c r="J42" i="27"/>
  <c r="K42" i="27"/>
  <c r="I42" i="27"/>
  <c r="J33" i="27"/>
  <c r="I33" i="27"/>
  <c r="K33" i="27"/>
  <c r="J25" i="27"/>
  <c r="I25" i="27"/>
  <c r="K25" i="27"/>
  <c r="J16" i="27"/>
  <c r="K16" i="27"/>
  <c r="I16" i="27"/>
  <c r="J8" i="27"/>
  <c r="I8" i="27"/>
  <c r="K8" i="27"/>
  <c r="J128" i="28"/>
  <c r="I128" i="28"/>
  <c r="M128" i="28"/>
  <c r="L128" i="28"/>
  <c r="K128" i="28"/>
  <c r="M101" i="28"/>
  <c r="L101" i="28"/>
  <c r="K101" i="28"/>
  <c r="J101" i="28"/>
  <c r="I101" i="28"/>
  <c r="M67" i="28"/>
  <c r="L67" i="28"/>
  <c r="K67" i="28"/>
  <c r="J67" i="28"/>
  <c r="I67" i="28"/>
  <c r="L53" i="28"/>
  <c r="K53" i="28"/>
  <c r="J53" i="28"/>
  <c r="I53" i="28"/>
  <c r="M53" i="28"/>
  <c r="M26" i="28"/>
  <c r="L26" i="28"/>
  <c r="I26" i="28"/>
  <c r="H34" i="28"/>
  <c r="J26" i="28"/>
  <c r="K26" i="28"/>
  <c r="M24" i="28"/>
  <c r="L24" i="28"/>
  <c r="K24" i="28"/>
  <c r="J24" i="28"/>
  <c r="I24" i="28"/>
  <c r="K128" i="27"/>
  <c r="J128" i="27"/>
  <c r="I128" i="27"/>
  <c r="I100" i="27"/>
  <c r="J100" i="27"/>
  <c r="K100" i="27"/>
  <c r="K95" i="27"/>
  <c r="J95" i="27"/>
  <c r="I95" i="27"/>
  <c r="K59" i="27"/>
  <c r="J59" i="27"/>
  <c r="I59" i="27"/>
  <c r="I50" i="27"/>
  <c r="K50" i="27"/>
  <c r="J50" i="27"/>
  <c r="I41" i="27"/>
  <c r="K41" i="27"/>
  <c r="J41" i="27"/>
  <c r="I32" i="27"/>
  <c r="K32" i="27"/>
  <c r="J32" i="27"/>
  <c r="I24" i="27"/>
  <c r="K24" i="27"/>
  <c r="J24" i="27"/>
  <c r="I15" i="27"/>
  <c r="K15" i="27"/>
  <c r="J15" i="27"/>
  <c r="K58" i="27"/>
  <c r="J58" i="27"/>
  <c r="I58" i="27"/>
  <c r="K67" i="27"/>
  <c r="J67" i="27"/>
  <c r="I67" i="27"/>
  <c r="K75" i="27"/>
  <c r="I75" i="27"/>
  <c r="J75" i="27"/>
  <c r="K84" i="27"/>
  <c r="J84" i="27"/>
  <c r="I84" i="27"/>
  <c r="K93" i="27"/>
  <c r="I93" i="27"/>
  <c r="J93" i="27"/>
  <c r="K101" i="27"/>
  <c r="J101" i="27"/>
  <c r="I101" i="27"/>
  <c r="K110" i="27"/>
  <c r="H118" i="27"/>
  <c r="J110" i="27"/>
  <c r="I110" i="27"/>
  <c r="K127" i="27"/>
  <c r="J127" i="27"/>
  <c r="I127" i="27"/>
  <c r="K136" i="27"/>
  <c r="J136" i="27"/>
  <c r="I136" i="27"/>
  <c r="K144" i="27"/>
  <c r="I144" i="27"/>
  <c r="J144" i="27"/>
  <c r="K153" i="27"/>
  <c r="J153" i="27"/>
  <c r="I153" i="27"/>
  <c r="K61" i="27"/>
  <c r="J61" i="27"/>
  <c r="I61" i="27"/>
  <c r="K70" i="27"/>
  <c r="J70" i="27"/>
  <c r="I70" i="27"/>
  <c r="K79" i="27"/>
  <c r="J79" i="27"/>
  <c r="I79" i="27"/>
  <c r="K87" i="27"/>
  <c r="J87" i="27"/>
  <c r="I87" i="27"/>
  <c r="K96" i="27"/>
  <c r="J96" i="27"/>
  <c r="I96" i="27"/>
  <c r="H104" i="27"/>
  <c r="K113" i="27"/>
  <c r="J113" i="27"/>
  <c r="I113" i="27"/>
  <c r="K122" i="27"/>
  <c r="J122" i="27"/>
  <c r="I122" i="27"/>
  <c r="K130" i="27"/>
  <c r="J130" i="27"/>
  <c r="I130" i="27"/>
  <c r="K139" i="27"/>
  <c r="J139" i="27"/>
  <c r="I139" i="27"/>
  <c r="K148" i="27"/>
  <c r="J148" i="27"/>
  <c r="I148" i="27"/>
  <c r="K156" i="27"/>
  <c r="J156" i="27"/>
  <c r="I156" i="27"/>
  <c r="J54" i="27"/>
  <c r="I54" i="27"/>
  <c r="H62" i="27"/>
  <c r="K54" i="27"/>
  <c r="J71" i="27"/>
  <c r="I71" i="27"/>
  <c r="K71" i="27"/>
  <c r="J80" i="27"/>
  <c r="I80" i="27"/>
  <c r="K80" i="27"/>
  <c r="J88" i="27"/>
  <c r="I88" i="27"/>
  <c r="K88" i="27"/>
  <c r="J97" i="27"/>
  <c r="I97" i="27"/>
  <c r="K97" i="27"/>
  <c r="J106" i="27"/>
  <c r="I106" i="27"/>
  <c r="K106" i="27"/>
  <c r="J114" i="27"/>
  <c r="I114" i="27"/>
  <c r="K114" i="27"/>
  <c r="J123" i="27"/>
  <c r="I123" i="27"/>
  <c r="K123" i="27"/>
  <c r="J131" i="27"/>
  <c r="I131" i="27"/>
  <c r="K131" i="27"/>
  <c r="J140" i="27"/>
  <c r="I140" i="27"/>
  <c r="K140" i="27"/>
  <c r="J149" i="27"/>
  <c r="I149" i="27"/>
  <c r="K149" i="27"/>
  <c r="J157" i="27"/>
  <c r="I157" i="27"/>
  <c r="K157" i="27"/>
  <c r="I55" i="27"/>
  <c r="K55" i="27"/>
  <c r="J55" i="27"/>
  <c r="I64" i="27"/>
  <c r="K64" i="27"/>
  <c r="J64" i="27"/>
  <c r="I72" i="27"/>
  <c r="K72" i="27"/>
  <c r="J72" i="27"/>
  <c r="I81" i="27"/>
  <c r="K81" i="27"/>
  <c r="J81" i="27"/>
  <c r="I89" i="27"/>
  <c r="K89" i="27"/>
  <c r="J89" i="27"/>
  <c r="I98" i="27"/>
  <c r="K98" i="27"/>
  <c r="J98" i="27"/>
  <c r="I107" i="27"/>
  <c r="K107" i="27"/>
  <c r="J107" i="27"/>
  <c r="I115" i="27"/>
  <c r="K115" i="27"/>
  <c r="J115" i="27"/>
  <c r="I124" i="27"/>
  <c r="H132" i="27"/>
  <c r="K124" i="27"/>
  <c r="J124" i="27"/>
  <c r="I141" i="27"/>
  <c r="K141" i="27"/>
  <c r="J141" i="27"/>
  <c r="I150" i="27"/>
  <c r="K150" i="27"/>
  <c r="J150" i="27"/>
  <c r="I158" i="27"/>
  <c r="K158" i="27"/>
  <c r="J158" i="27"/>
  <c r="J56" i="27"/>
  <c r="K56" i="27"/>
  <c r="I56" i="27"/>
  <c r="J65" i="27"/>
  <c r="I65" i="27"/>
  <c r="K65" i="27"/>
  <c r="J73" i="27"/>
  <c r="K73" i="27"/>
  <c r="I73" i="27"/>
  <c r="H90" i="27"/>
  <c r="J82" i="27"/>
  <c r="K82" i="27"/>
  <c r="I82" i="27"/>
  <c r="J99" i="27"/>
  <c r="K99" i="27"/>
  <c r="I99" i="27"/>
  <c r="J108" i="27"/>
  <c r="K108" i="27"/>
  <c r="I108" i="27"/>
  <c r="J116" i="27"/>
  <c r="I116" i="27"/>
  <c r="K116" i="27"/>
  <c r="J125" i="27"/>
  <c r="K125" i="27"/>
  <c r="I125" i="27"/>
  <c r="J134" i="27"/>
  <c r="I134" i="27"/>
  <c r="K134" i="27"/>
  <c r="J142" i="27"/>
  <c r="K142" i="27"/>
  <c r="I142" i="27"/>
  <c r="J151" i="27"/>
  <c r="K151" i="27"/>
  <c r="I151" i="27"/>
  <c r="J159" i="27"/>
  <c r="K159" i="27"/>
  <c r="I159" i="27"/>
  <c r="M124" i="28"/>
  <c r="L124" i="28"/>
  <c r="K124" i="28"/>
  <c r="I124" i="28"/>
  <c r="H132" i="28"/>
  <c r="J124" i="28"/>
  <c r="M95" i="28"/>
  <c r="L95" i="28"/>
  <c r="K95" i="28"/>
  <c r="I95" i="28"/>
  <c r="J95" i="28"/>
  <c r="M60" i="28"/>
  <c r="L60" i="28"/>
  <c r="K60" i="28"/>
  <c r="I60" i="28"/>
  <c r="J60" i="28"/>
  <c r="L44" i="28"/>
  <c r="K44" i="28"/>
  <c r="J44" i="28"/>
  <c r="I44" i="28"/>
  <c r="M44" i="28"/>
  <c r="M17" i="28"/>
  <c r="L17" i="28"/>
  <c r="I17" i="28"/>
  <c r="K17" i="28"/>
  <c r="J17" i="28"/>
  <c r="M15" i="28"/>
  <c r="L15" i="28"/>
  <c r="K15" i="28"/>
  <c r="J15" i="28"/>
  <c r="I15" i="28"/>
  <c r="K138" i="27"/>
  <c r="J138" i="27"/>
  <c r="I138" i="27"/>
  <c r="H146" i="27"/>
  <c r="K102" i="27"/>
  <c r="J102" i="27"/>
  <c r="I102" i="27"/>
  <c r="I74" i="27"/>
  <c r="K74" i="27"/>
  <c r="J74" i="27"/>
  <c r="K69" i="27"/>
  <c r="J69" i="27"/>
  <c r="I69" i="27"/>
  <c r="J40" i="27"/>
  <c r="I40" i="27"/>
  <c r="H48" i="27"/>
  <c r="K40" i="27"/>
  <c r="J31" i="27"/>
  <c r="I31" i="27"/>
  <c r="K31" i="27"/>
  <c r="J23" i="27"/>
  <c r="I23" i="27"/>
  <c r="K23" i="27"/>
  <c r="J14" i="27"/>
  <c r="I14" i="27"/>
  <c r="K14" i="27"/>
  <c r="M110" i="28"/>
  <c r="L110" i="28"/>
  <c r="K110" i="28"/>
  <c r="J110" i="28"/>
  <c r="I110" i="28"/>
  <c r="H118" i="28"/>
  <c r="M75" i="28"/>
  <c r="L75" i="28"/>
  <c r="K75" i="28"/>
  <c r="J75" i="28"/>
  <c r="I75" i="28"/>
  <c r="L36" i="28"/>
  <c r="K36" i="28"/>
  <c r="J36" i="28"/>
  <c r="I36" i="28"/>
  <c r="M36" i="28"/>
  <c r="M9" i="28"/>
  <c r="L9" i="28"/>
  <c r="I9" i="28"/>
  <c r="K9" i="28"/>
  <c r="J9" i="28"/>
  <c r="M12" i="28"/>
  <c r="L12" i="28"/>
  <c r="K12" i="28"/>
  <c r="H20" i="28"/>
  <c r="I12" i="28"/>
  <c r="J12" i="28"/>
  <c r="M29" i="28"/>
  <c r="L29" i="28"/>
  <c r="K29" i="28"/>
  <c r="J29" i="28"/>
  <c r="I29" i="28"/>
  <c r="M38" i="28"/>
  <c r="L38" i="28"/>
  <c r="K38" i="28"/>
  <c r="J38" i="28"/>
  <c r="I38" i="28"/>
  <c r="M46" i="28"/>
  <c r="L46" i="28"/>
  <c r="K46" i="28"/>
  <c r="J46" i="28"/>
  <c r="I46" i="28"/>
  <c r="M55" i="28"/>
  <c r="L55" i="28"/>
  <c r="K55" i="28"/>
  <c r="J55" i="28"/>
  <c r="I55" i="28"/>
  <c r="M64" i="28"/>
  <c r="L64" i="28"/>
  <c r="K64" i="28"/>
  <c r="J64" i="28"/>
  <c r="I64" i="28"/>
  <c r="M72" i="28"/>
  <c r="L72" i="28"/>
  <c r="K72" i="28"/>
  <c r="J72" i="28"/>
  <c r="I72" i="28"/>
  <c r="M81" i="28"/>
  <c r="L81" i="28"/>
  <c r="K81" i="28"/>
  <c r="J81" i="28"/>
  <c r="I81" i="28"/>
  <c r="M89" i="28"/>
  <c r="L89" i="28"/>
  <c r="K89" i="28"/>
  <c r="J89" i="28"/>
  <c r="I89" i="28"/>
  <c r="M98" i="28"/>
  <c r="L98" i="28"/>
  <c r="K98" i="28"/>
  <c r="J98" i="28"/>
  <c r="I98" i="28"/>
  <c r="M107" i="28"/>
  <c r="L107" i="28"/>
  <c r="K107" i="28"/>
  <c r="J107" i="28"/>
  <c r="I107" i="28"/>
  <c r="M115" i="28"/>
  <c r="L115" i="28"/>
  <c r="K115" i="28"/>
  <c r="J115" i="28"/>
  <c r="I115" i="28"/>
  <c r="K125" i="28"/>
  <c r="J125" i="28"/>
  <c r="M125" i="28"/>
  <c r="L125" i="28"/>
  <c r="I125" i="28"/>
  <c r="M127" i="28"/>
  <c r="L127" i="28"/>
  <c r="K127" i="28"/>
  <c r="J127" i="28"/>
  <c r="I127" i="28"/>
  <c r="M129" i="28"/>
  <c r="L129" i="28"/>
  <c r="K129" i="28"/>
  <c r="J129" i="28"/>
  <c r="I129" i="28"/>
  <c r="K159" i="28"/>
  <c r="J159" i="28"/>
  <c r="M159" i="28"/>
  <c r="L159" i="28"/>
  <c r="I159" i="28"/>
  <c r="L61" i="28"/>
  <c r="K61" i="28"/>
  <c r="J61" i="28"/>
  <c r="I61" i="28"/>
  <c r="M61" i="28"/>
  <c r="L70" i="28"/>
  <c r="K70" i="28"/>
  <c r="J70" i="28"/>
  <c r="I70" i="28"/>
  <c r="M70" i="28"/>
  <c r="L79" i="28"/>
  <c r="K79" i="28"/>
  <c r="J79" i="28"/>
  <c r="I79" i="28"/>
  <c r="M79" i="28"/>
  <c r="L87" i="28"/>
  <c r="K87" i="28"/>
  <c r="J87" i="28"/>
  <c r="I87" i="28"/>
  <c r="M87" i="28"/>
  <c r="L96" i="28"/>
  <c r="K96" i="28"/>
  <c r="J96" i="28"/>
  <c r="I96" i="28"/>
  <c r="H104" i="28"/>
  <c r="M96" i="28"/>
  <c r="L113" i="28"/>
  <c r="K113" i="28"/>
  <c r="J113" i="28"/>
  <c r="I113" i="28"/>
  <c r="M113" i="28"/>
  <c r="K134" i="28"/>
  <c r="J134" i="28"/>
  <c r="M134" i="28"/>
  <c r="L134" i="28"/>
  <c r="I134" i="28"/>
  <c r="M136" i="28"/>
  <c r="L136" i="28"/>
  <c r="K136" i="28"/>
  <c r="J136" i="28"/>
  <c r="I136" i="28"/>
  <c r="L138" i="28"/>
  <c r="K138" i="28"/>
  <c r="H146" i="28"/>
  <c r="J138" i="28"/>
  <c r="I138" i="28"/>
  <c r="M138" i="28"/>
  <c r="K13" i="28"/>
  <c r="J13" i="28"/>
  <c r="I13" i="28"/>
  <c r="M13" i="28"/>
  <c r="L13" i="28"/>
  <c r="K22" i="28"/>
  <c r="J22" i="28"/>
  <c r="I22" i="28"/>
  <c r="M22" i="28"/>
  <c r="L22" i="28"/>
  <c r="K30" i="28"/>
  <c r="J30" i="28"/>
  <c r="I30" i="28"/>
  <c r="M30" i="28"/>
  <c r="L30" i="28"/>
  <c r="K39" i="28"/>
  <c r="J39" i="28"/>
  <c r="I39" i="28"/>
  <c r="M39" i="28"/>
  <c r="L39" i="28"/>
  <c r="K47" i="28"/>
  <c r="J47" i="28"/>
  <c r="I47" i="28"/>
  <c r="M47" i="28"/>
  <c r="L47" i="28"/>
  <c r="K56" i="28"/>
  <c r="J56" i="28"/>
  <c r="I56" i="28"/>
  <c r="M56" i="28"/>
  <c r="L56" i="28"/>
  <c r="K65" i="28"/>
  <c r="J65" i="28"/>
  <c r="I65" i="28"/>
  <c r="M65" i="28"/>
  <c r="L65" i="28"/>
  <c r="K73" i="28"/>
  <c r="J73" i="28"/>
  <c r="I73" i="28"/>
  <c r="M73" i="28"/>
  <c r="L73" i="28"/>
  <c r="K82" i="28"/>
  <c r="J82" i="28"/>
  <c r="I82" i="28"/>
  <c r="H90" i="28"/>
  <c r="M82" i="28"/>
  <c r="L82" i="28"/>
  <c r="K99" i="28"/>
  <c r="J99" i="28"/>
  <c r="I99" i="28"/>
  <c r="M99" i="28"/>
  <c r="L99" i="28"/>
  <c r="K108" i="28"/>
  <c r="J108" i="28"/>
  <c r="I108" i="28"/>
  <c r="M108" i="28"/>
  <c r="L108" i="28"/>
  <c r="K116" i="28"/>
  <c r="J116" i="28"/>
  <c r="I116" i="28"/>
  <c r="M116" i="28"/>
  <c r="L116" i="28"/>
  <c r="J137" i="28"/>
  <c r="I137" i="28"/>
  <c r="M137" i="28"/>
  <c r="L137" i="28"/>
  <c r="K137" i="28"/>
  <c r="L139" i="28"/>
  <c r="K139" i="28"/>
  <c r="M139" i="28"/>
  <c r="J139" i="28"/>
  <c r="I139" i="28"/>
  <c r="M141" i="28"/>
  <c r="K141" i="28"/>
  <c r="J141" i="28"/>
  <c r="I141" i="28"/>
  <c r="L141" i="28"/>
  <c r="J8" i="28"/>
  <c r="I8" i="28"/>
  <c r="L8" i="28"/>
  <c r="K8" i="28"/>
  <c r="M8" i="28"/>
  <c r="J16" i="28"/>
  <c r="I16" i="28"/>
  <c r="L16" i="28"/>
  <c r="M16" i="28"/>
  <c r="K16" i="28"/>
  <c r="J25" i="28"/>
  <c r="I25" i="28"/>
  <c r="L25" i="28"/>
  <c r="M25" i="28"/>
  <c r="K25" i="28"/>
  <c r="J33" i="28"/>
  <c r="I33" i="28"/>
  <c r="L33" i="28"/>
  <c r="M33" i="28"/>
  <c r="K33" i="28"/>
  <c r="J42" i="28"/>
  <c r="I42" i="28"/>
  <c r="L42" i="28"/>
  <c r="M42" i="28"/>
  <c r="K42" i="28"/>
  <c r="J51" i="28"/>
  <c r="I51" i="28"/>
  <c r="L51" i="28"/>
  <c r="M51" i="28"/>
  <c r="K51" i="28"/>
  <c r="J59" i="28"/>
  <c r="I59" i="28"/>
  <c r="L59" i="28"/>
  <c r="M59" i="28"/>
  <c r="K59" i="28"/>
  <c r="J68" i="28"/>
  <c r="I68" i="28"/>
  <c r="H76" i="28"/>
  <c r="L68" i="28"/>
  <c r="K68" i="28"/>
  <c r="M68" i="28"/>
  <c r="J85" i="28"/>
  <c r="I85" i="28"/>
  <c r="L85" i="28"/>
  <c r="M85" i="28"/>
  <c r="K85" i="28"/>
  <c r="J94" i="28"/>
  <c r="I94" i="28"/>
  <c r="L94" i="28"/>
  <c r="M94" i="28"/>
  <c r="K94" i="28"/>
  <c r="J102" i="28"/>
  <c r="I102" i="28"/>
  <c r="L102" i="28"/>
  <c r="K102" i="28"/>
  <c r="M102" i="28"/>
  <c r="J111" i="28"/>
  <c r="I111" i="28"/>
  <c r="L111" i="28"/>
  <c r="K111" i="28"/>
  <c r="M111" i="28"/>
  <c r="J120" i="28"/>
  <c r="I120" i="28"/>
  <c r="L120" i="28"/>
  <c r="M120" i="28"/>
  <c r="K120" i="28"/>
  <c r="K142" i="28"/>
  <c r="J142" i="28"/>
  <c r="L142" i="28"/>
  <c r="I142" i="28"/>
  <c r="M142" i="28"/>
  <c r="M144" i="28"/>
  <c r="L144" i="28"/>
  <c r="J144" i="28"/>
  <c r="I144" i="28"/>
  <c r="K144" i="28"/>
  <c r="I11" i="28"/>
  <c r="K11" i="28"/>
  <c r="M11" i="28"/>
  <c r="L11" i="28"/>
  <c r="J11" i="28"/>
  <c r="I19" i="28"/>
  <c r="K19" i="28"/>
  <c r="L19" i="28"/>
  <c r="J19" i="28"/>
  <c r="M19" i="28"/>
  <c r="I28" i="28"/>
  <c r="K28" i="28"/>
  <c r="J28" i="28"/>
  <c r="M28" i="28"/>
  <c r="L28" i="28"/>
  <c r="I37" i="28"/>
  <c r="K37" i="28"/>
  <c r="L37" i="28"/>
  <c r="J37" i="28"/>
  <c r="M37" i="28"/>
  <c r="I45" i="28"/>
  <c r="K45" i="28"/>
  <c r="M45" i="28"/>
  <c r="J45" i="28"/>
  <c r="L45" i="28"/>
  <c r="I54" i="28"/>
  <c r="H62" i="28"/>
  <c r="K54" i="28"/>
  <c r="M54" i="28"/>
  <c r="L54" i="28"/>
  <c r="J54" i="28"/>
  <c r="I71" i="28"/>
  <c r="M71" i="28"/>
  <c r="K71" i="28"/>
  <c r="J71" i="28"/>
  <c r="L71" i="28"/>
  <c r="I80" i="28"/>
  <c r="M80" i="28"/>
  <c r="K80" i="28"/>
  <c r="J80" i="28"/>
  <c r="L80" i="28"/>
  <c r="I88" i="28"/>
  <c r="M88" i="28"/>
  <c r="K88" i="28"/>
  <c r="L88" i="28"/>
  <c r="J88" i="28"/>
  <c r="I97" i="28"/>
  <c r="M97" i="28"/>
  <c r="K97" i="28"/>
  <c r="L97" i="28"/>
  <c r="J97" i="28"/>
  <c r="I106" i="28"/>
  <c r="M106" i="28"/>
  <c r="K106" i="28"/>
  <c r="J106" i="28"/>
  <c r="L106" i="28"/>
  <c r="I114" i="28"/>
  <c r="M114" i="28"/>
  <c r="K114" i="28"/>
  <c r="J114" i="28"/>
  <c r="L114" i="28"/>
  <c r="J145" i="28"/>
  <c r="I145" i="28"/>
  <c r="K145" i="28"/>
  <c r="M145" i="28"/>
  <c r="L145" i="28"/>
  <c r="L148" i="28"/>
  <c r="K148" i="28"/>
  <c r="I148" i="28"/>
  <c r="M148" i="28"/>
  <c r="J148" i="28"/>
  <c r="M150" i="28"/>
  <c r="I150" i="28"/>
  <c r="K150" i="28"/>
  <c r="J150" i="28"/>
  <c r="L150" i="28"/>
  <c r="M14" i="28"/>
  <c r="J14" i="28"/>
  <c r="L14" i="28"/>
  <c r="I14" i="28"/>
  <c r="K14" i="28"/>
  <c r="M23" i="28"/>
  <c r="J23" i="28"/>
  <c r="L23" i="28"/>
  <c r="K23" i="28"/>
  <c r="I23" i="28"/>
  <c r="M31" i="28"/>
  <c r="J31" i="28"/>
  <c r="L31" i="28"/>
  <c r="K31" i="28"/>
  <c r="I31" i="28"/>
  <c r="H48" i="28"/>
  <c r="M40" i="28"/>
  <c r="J40" i="28"/>
  <c r="L40" i="28"/>
  <c r="K40" i="28"/>
  <c r="I40" i="28"/>
  <c r="M57" i="28"/>
  <c r="L57" i="28"/>
  <c r="J57" i="28"/>
  <c r="K57" i="28"/>
  <c r="I57" i="28"/>
  <c r="M66" i="28"/>
  <c r="L66" i="28"/>
  <c r="J66" i="28"/>
  <c r="K66" i="28"/>
  <c r="I66" i="28"/>
  <c r="M74" i="28"/>
  <c r="L74" i="28"/>
  <c r="J74" i="28"/>
  <c r="I74" i="28"/>
  <c r="K74" i="28"/>
  <c r="M83" i="28"/>
  <c r="L83" i="28"/>
  <c r="J83" i="28"/>
  <c r="I83" i="28"/>
  <c r="K83" i="28"/>
  <c r="M92" i="28"/>
  <c r="L92" i="28"/>
  <c r="J92" i="28"/>
  <c r="K92" i="28"/>
  <c r="I92" i="28"/>
  <c r="M100" i="28"/>
  <c r="L100" i="28"/>
  <c r="J100" i="28"/>
  <c r="K100" i="28"/>
  <c r="I100" i="28"/>
  <c r="M109" i="28"/>
  <c r="L109" i="28"/>
  <c r="J109" i="28"/>
  <c r="I109" i="28"/>
  <c r="K109" i="28"/>
  <c r="M117" i="28"/>
  <c r="L117" i="28"/>
  <c r="J117" i="28"/>
  <c r="I117" i="28"/>
  <c r="K117" i="28"/>
  <c r="M121" i="28"/>
  <c r="L121" i="28"/>
  <c r="J121" i="28"/>
  <c r="I121" i="28"/>
  <c r="K121" i="28"/>
  <c r="K151" i="28"/>
  <c r="J151" i="28"/>
  <c r="L151" i="28"/>
  <c r="I151" i="28"/>
  <c r="M151" i="28"/>
  <c r="M153" i="28"/>
  <c r="L153" i="28"/>
  <c r="J153" i="28"/>
  <c r="K153" i="28"/>
  <c r="I153" i="28"/>
  <c r="M155" i="28"/>
  <c r="L155" i="28"/>
  <c r="J155" i="28"/>
  <c r="I155" i="28"/>
  <c r="K155" i="28"/>
  <c r="I123" i="28"/>
  <c r="M123" i="28"/>
  <c r="L123" i="28"/>
  <c r="J123" i="28"/>
  <c r="K123" i="28"/>
  <c r="I131" i="28"/>
  <c r="M131" i="28"/>
  <c r="L131" i="28"/>
  <c r="K131" i="28"/>
  <c r="J131" i="28"/>
  <c r="I140" i="28"/>
  <c r="L140" i="28"/>
  <c r="K140" i="28"/>
  <c r="J140" i="28"/>
  <c r="M140" i="28"/>
  <c r="I149" i="28"/>
  <c r="J149" i="28"/>
  <c r="L149" i="28"/>
  <c r="M149" i="28"/>
  <c r="K149" i="28"/>
  <c r="I157" i="28"/>
  <c r="M157" i="28"/>
  <c r="L157" i="28"/>
  <c r="J157" i="28"/>
  <c r="K157" i="28"/>
  <c r="M126" i="28"/>
  <c r="L126" i="28"/>
  <c r="K126" i="28"/>
  <c r="I126" i="28"/>
  <c r="J126" i="28"/>
  <c r="M135" i="28"/>
  <c r="L135" i="28"/>
  <c r="K135" i="28"/>
  <c r="J135" i="28"/>
  <c r="I135" i="28"/>
  <c r="K143" i="28"/>
  <c r="J143" i="28"/>
  <c r="I143" i="28"/>
  <c r="M143" i="28"/>
  <c r="L143" i="28"/>
  <c r="H160" i="28"/>
  <c r="I152" i="28"/>
  <c r="M152" i="28"/>
  <c r="K152" i="28"/>
  <c r="L152" i="28"/>
  <c r="J152" i="28"/>
  <c r="K145" i="27"/>
  <c r="J145" i="27"/>
  <c r="I145" i="27"/>
  <c r="I117" i="27"/>
  <c r="K117" i="27"/>
  <c r="J117" i="27"/>
  <c r="K112" i="27"/>
  <c r="J112" i="27"/>
  <c r="I112" i="27"/>
  <c r="K47" i="27"/>
  <c r="J47" i="27"/>
  <c r="I47" i="27"/>
  <c r="K39" i="27"/>
  <c r="J39" i="27"/>
  <c r="I39" i="27"/>
  <c r="M103" i="28"/>
  <c r="L103" i="28"/>
  <c r="K103" i="28"/>
  <c r="I103" i="28"/>
  <c r="J103" i="28"/>
  <c r="M69" i="28"/>
  <c r="L69" i="28"/>
  <c r="K69" i="28"/>
  <c r="I69" i="28"/>
  <c r="J69" i="28"/>
  <c r="L27" i="28"/>
  <c r="K27" i="28"/>
  <c r="J27" i="28"/>
  <c r="I27" i="28"/>
  <c r="M27" i="28"/>
  <c r="K155" i="27"/>
  <c r="J155" i="27"/>
  <c r="I155" i="27"/>
  <c r="K120" i="27"/>
  <c r="J120" i="27"/>
  <c r="I120" i="27"/>
  <c r="I92" i="27"/>
  <c r="K92" i="27"/>
  <c r="J92" i="27"/>
  <c r="K86" i="27"/>
  <c r="J86" i="27"/>
  <c r="I86" i="27"/>
  <c r="L122" i="28"/>
  <c r="K122" i="28"/>
  <c r="M122" i="28"/>
  <c r="I122" i="28"/>
  <c r="J122" i="28"/>
  <c r="M112" i="28"/>
  <c r="L112" i="28"/>
  <c r="K112" i="28"/>
  <c r="I112" i="28"/>
  <c r="J112" i="28"/>
  <c r="M78" i="28"/>
  <c r="L78" i="28"/>
  <c r="K78" i="28"/>
  <c r="I78" i="28"/>
  <c r="J78" i="28"/>
  <c r="M52" i="28"/>
  <c r="L52" i="28"/>
  <c r="I52" i="28"/>
  <c r="K52" i="28"/>
  <c r="J52" i="28"/>
  <c r="M50" i="28"/>
  <c r="L50" i="28"/>
  <c r="K50" i="28"/>
  <c r="J50" i="28"/>
  <c r="I50" i="28"/>
  <c r="L10" i="28"/>
  <c r="K10" i="28"/>
  <c r="J10" i="28"/>
  <c r="I10" i="28"/>
  <c r="M10" i="28"/>
  <c r="K137" i="27"/>
  <c r="J137" i="27"/>
  <c r="I137" i="27"/>
  <c r="I109" i="27"/>
  <c r="K109" i="27"/>
  <c r="J109" i="27"/>
  <c r="K103" i="27"/>
  <c r="J103" i="27"/>
  <c r="I103" i="27"/>
  <c r="K68" i="27"/>
  <c r="J68" i="27"/>
  <c r="H76" i="27"/>
  <c r="I68" i="27"/>
  <c r="K44" i="27"/>
  <c r="J44" i="27"/>
  <c r="I44" i="27"/>
  <c r="K36" i="27"/>
  <c r="J36" i="27"/>
  <c r="I36" i="27"/>
  <c r="K27" i="27"/>
  <c r="J27" i="27"/>
  <c r="I27" i="27"/>
  <c r="J18" i="27"/>
  <c r="I18" i="27"/>
  <c r="K18" i="27"/>
  <c r="K10" i="27"/>
  <c r="J10" i="27"/>
  <c r="I10" i="27"/>
  <c r="M93" i="28"/>
  <c r="L93" i="28"/>
  <c r="K93" i="28"/>
  <c r="J93" i="28"/>
  <c r="I93" i="28"/>
  <c r="M58" i="28"/>
  <c r="L58" i="28"/>
  <c r="K58" i="28"/>
  <c r="J58" i="28"/>
  <c r="I58" i="28"/>
  <c r="M43" i="28"/>
  <c r="L43" i="28"/>
  <c r="I43" i="28"/>
  <c r="J43" i="28"/>
  <c r="K43" i="28"/>
  <c r="M41" i="28"/>
  <c r="L41" i="28"/>
  <c r="K41" i="28"/>
  <c r="J41" i="28"/>
  <c r="I41" i="28"/>
  <c r="I152" i="27"/>
  <c r="H160" i="27"/>
  <c r="J152" i="27"/>
  <c r="K152" i="27"/>
  <c r="K111" i="27"/>
  <c r="J111" i="27"/>
  <c r="I111" i="27"/>
  <c r="J158" i="26"/>
  <c r="K158" i="26"/>
  <c r="I158" i="26"/>
  <c r="J153" i="26"/>
  <c r="K153" i="26"/>
  <c r="I153" i="26"/>
  <c r="J144" i="26"/>
  <c r="K144" i="26"/>
  <c r="I144" i="26"/>
  <c r="J136" i="26"/>
  <c r="K136" i="26"/>
  <c r="I136" i="26"/>
  <c r="J127" i="26"/>
  <c r="K127" i="26"/>
  <c r="I127" i="26"/>
  <c r="H118" i="26"/>
  <c r="J110" i="26"/>
  <c r="K110" i="26"/>
  <c r="I110" i="26"/>
  <c r="J101" i="26"/>
  <c r="K101" i="26"/>
  <c r="I101" i="26"/>
  <c r="J93" i="26"/>
  <c r="K93" i="26"/>
  <c r="I93" i="26"/>
  <c r="J84" i="26"/>
  <c r="K84" i="26"/>
  <c r="I84" i="26"/>
  <c r="J75" i="26"/>
  <c r="K75" i="26"/>
  <c r="I75" i="26"/>
  <c r="J67" i="26"/>
  <c r="K67" i="26"/>
  <c r="I67" i="26"/>
  <c r="J58" i="26"/>
  <c r="K58" i="26"/>
  <c r="I58" i="26"/>
  <c r="J50" i="26"/>
  <c r="K50" i="26"/>
  <c r="I50" i="26"/>
  <c r="J41" i="26"/>
  <c r="K41" i="26"/>
  <c r="I41" i="26"/>
  <c r="J32" i="26"/>
  <c r="K32" i="26"/>
  <c r="I32" i="26"/>
  <c r="J24" i="26"/>
  <c r="K24" i="26"/>
  <c r="I24" i="26"/>
  <c r="J15" i="26"/>
  <c r="I15" i="26"/>
  <c r="K15" i="26"/>
  <c r="I152" i="26"/>
  <c r="H160" i="26"/>
  <c r="K152" i="26"/>
  <c r="J152" i="26"/>
  <c r="I143" i="26"/>
  <c r="K143" i="26"/>
  <c r="J143" i="26"/>
  <c r="I135" i="26"/>
  <c r="K135" i="26"/>
  <c r="J135" i="26"/>
  <c r="I126" i="26"/>
  <c r="K126" i="26"/>
  <c r="J126" i="26"/>
  <c r="I117" i="26"/>
  <c r="K117" i="26"/>
  <c r="J117" i="26"/>
  <c r="I109" i="26"/>
  <c r="K109" i="26"/>
  <c r="J109" i="26"/>
  <c r="I100" i="26"/>
  <c r="K100" i="26"/>
  <c r="J100" i="26"/>
  <c r="I92" i="26"/>
  <c r="K92" i="26"/>
  <c r="J92" i="26"/>
  <c r="I83" i="26"/>
  <c r="K83" i="26"/>
  <c r="J83" i="26"/>
  <c r="I74" i="26"/>
  <c r="K74" i="26"/>
  <c r="J74" i="26"/>
  <c r="I66" i="26"/>
  <c r="K66" i="26"/>
  <c r="J66" i="26"/>
  <c r="I57" i="26"/>
  <c r="K57" i="26"/>
  <c r="J57" i="26"/>
  <c r="I40" i="26"/>
  <c r="H48" i="26"/>
  <c r="K40" i="26"/>
  <c r="J40" i="26"/>
  <c r="I31" i="26"/>
  <c r="K31" i="26"/>
  <c r="J31" i="26"/>
  <c r="I23" i="26"/>
  <c r="K23" i="26"/>
  <c r="J23" i="26"/>
  <c r="I14" i="26"/>
  <c r="K14" i="26"/>
  <c r="J14" i="26"/>
  <c r="J151" i="26"/>
  <c r="I151" i="26"/>
  <c r="K151" i="26"/>
  <c r="J142" i="26"/>
  <c r="I142" i="26"/>
  <c r="K142" i="26"/>
  <c r="J134" i="26"/>
  <c r="I134" i="26"/>
  <c r="K134" i="26"/>
  <c r="J125" i="26"/>
  <c r="I125" i="26"/>
  <c r="K125" i="26"/>
  <c r="J116" i="26"/>
  <c r="I116" i="26"/>
  <c r="K116" i="26"/>
  <c r="J108" i="26"/>
  <c r="I108" i="26"/>
  <c r="K108" i="26"/>
  <c r="J99" i="26"/>
  <c r="I99" i="26"/>
  <c r="K99" i="26"/>
  <c r="J82" i="26"/>
  <c r="I82" i="26"/>
  <c r="H90" i="26"/>
  <c r="K82" i="26"/>
  <c r="J73" i="26"/>
  <c r="I73" i="26"/>
  <c r="K73" i="26"/>
  <c r="J65" i="26"/>
  <c r="I65" i="26"/>
  <c r="K65" i="26"/>
  <c r="J56" i="26"/>
  <c r="I56" i="26"/>
  <c r="K56" i="26"/>
  <c r="J47" i="26"/>
  <c r="I47" i="26"/>
  <c r="K47" i="26"/>
  <c r="J39" i="26"/>
  <c r="I39" i="26"/>
  <c r="K39" i="26"/>
  <c r="J30" i="26"/>
  <c r="I30" i="26"/>
  <c r="K30" i="26"/>
  <c r="J22" i="26"/>
  <c r="I22" i="26"/>
  <c r="K22" i="26"/>
  <c r="J13" i="26"/>
  <c r="I13" i="26"/>
  <c r="K13" i="26"/>
  <c r="K150" i="26"/>
  <c r="J150" i="26"/>
  <c r="I150" i="26"/>
  <c r="K141" i="26"/>
  <c r="J141" i="26"/>
  <c r="I141" i="26"/>
  <c r="K124" i="26"/>
  <c r="J124" i="26"/>
  <c r="I124" i="26"/>
  <c r="H132" i="26"/>
  <c r="K115" i="26"/>
  <c r="J115" i="26"/>
  <c r="I115" i="26"/>
  <c r="K107" i="26"/>
  <c r="J107" i="26"/>
  <c r="I107" i="26"/>
  <c r="K98" i="26"/>
  <c r="J98" i="26"/>
  <c r="I98" i="26"/>
  <c r="K89" i="26"/>
  <c r="J89" i="26"/>
  <c r="I89" i="26"/>
  <c r="K81" i="26"/>
  <c r="J81" i="26"/>
  <c r="I81" i="26"/>
  <c r="K72" i="26"/>
  <c r="J72" i="26"/>
  <c r="I72" i="26"/>
  <c r="K64" i="26"/>
  <c r="J64" i="26"/>
  <c r="I64" i="26"/>
  <c r="K55" i="26"/>
  <c r="J55" i="26"/>
  <c r="I55" i="26"/>
  <c r="K46" i="26"/>
  <c r="J46" i="26"/>
  <c r="I46" i="26"/>
  <c r="K38" i="26"/>
  <c r="J38" i="26"/>
  <c r="I38" i="26"/>
  <c r="K29" i="26"/>
  <c r="J29" i="26"/>
  <c r="I29" i="26"/>
  <c r="K12" i="26"/>
  <c r="J12" i="26"/>
  <c r="I12" i="26"/>
  <c r="H20" i="26"/>
  <c r="K149" i="26"/>
  <c r="J149" i="26"/>
  <c r="I149" i="26"/>
  <c r="K140" i="26"/>
  <c r="J140" i="26"/>
  <c r="I140" i="26"/>
  <c r="K131" i="26"/>
  <c r="J131" i="26"/>
  <c r="I131" i="26"/>
  <c r="K123" i="26"/>
  <c r="J123" i="26"/>
  <c r="I123" i="26"/>
  <c r="K114" i="26"/>
  <c r="J114" i="26"/>
  <c r="I114" i="26"/>
  <c r="K106" i="26"/>
  <c r="J106" i="26"/>
  <c r="I106" i="26"/>
  <c r="K97" i="26"/>
  <c r="J97" i="26"/>
  <c r="I97" i="26"/>
  <c r="K88" i="26"/>
  <c r="J88" i="26"/>
  <c r="I88" i="26"/>
  <c r="K80" i="26"/>
  <c r="J80" i="26"/>
  <c r="I80" i="26"/>
  <c r="K71" i="26"/>
  <c r="J71" i="26"/>
  <c r="I71" i="26"/>
  <c r="K54" i="26"/>
  <c r="J54" i="26"/>
  <c r="I54" i="26"/>
  <c r="H62" i="26"/>
  <c r="K138" i="26"/>
  <c r="J138" i="26"/>
  <c r="H146" i="26"/>
  <c r="I138" i="26"/>
  <c r="K129" i="26"/>
  <c r="J129" i="26"/>
  <c r="I129" i="26"/>
  <c r="K121" i="26"/>
  <c r="J121" i="26"/>
  <c r="I121" i="26"/>
  <c r="K112" i="26"/>
  <c r="J112" i="26"/>
  <c r="I112" i="26"/>
  <c r="K103" i="26"/>
  <c r="J103" i="26"/>
  <c r="I103" i="26"/>
  <c r="K95" i="26"/>
  <c r="J95" i="26"/>
  <c r="I95" i="26"/>
  <c r="K86" i="26"/>
  <c r="J86" i="26"/>
  <c r="I86" i="26"/>
  <c r="K78" i="26"/>
  <c r="J78" i="26"/>
  <c r="I78" i="26"/>
  <c r="K69" i="26"/>
  <c r="J69" i="26"/>
  <c r="I69" i="26"/>
  <c r="K60" i="26"/>
  <c r="J60" i="26"/>
  <c r="I60" i="26"/>
  <c r="K52" i="26"/>
  <c r="J52" i="26"/>
  <c r="I52" i="26"/>
  <c r="K43" i="26"/>
  <c r="J43" i="26"/>
  <c r="I43" i="26"/>
  <c r="K26" i="26"/>
  <c r="J26" i="26"/>
  <c r="H34" i="26"/>
  <c r="I26" i="26"/>
  <c r="K17" i="26"/>
  <c r="J17" i="26"/>
  <c r="I17" i="26"/>
  <c r="K9" i="26"/>
  <c r="J9" i="26"/>
  <c r="I9" i="26"/>
  <c r="N99" i="25"/>
  <c r="N97" i="25"/>
  <c r="N33" i="25"/>
  <c r="N31" i="25"/>
  <c r="N75" i="25"/>
  <c r="N77" i="25"/>
  <c r="N76" i="25"/>
  <c r="N100" i="25"/>
  <c r="N78" i="25"/>
  <c r="N56" i="25"/>
  <c r="N54" i="25"/>
  <c r="N30" i="25"/>
  <c r="N98" i="25"/>
  <c r="N34" i="25"/>
  <c r="N32" i="25"/>
  <c r="N53" i="25"/>
  <c r="N55" i="25"/>
  <c r="W11" i="22"/>
  <c r="X11" i="22"/>
  <c r="V11" i="22"/>
  <c r="L106" i="25"/>
  <c r="L102" i="25"/>
  <c r="L84" i="25"/>
  <c r="L109" i="25"/>
  <c r="L105" i="25"/>
  <c r="L101" i="25"/>
  <c r="L99" i="25"/>
  <c r="L97" i="25"/>
  <c r="L87" i="25"/>
  <c r="L83" i="25"/>
  <c r="L107" i="25"/>
  <c r="L103" i="25"/>
  <c r="L100" i="25"/>
  <c r="L98" i="25"/>
  <c r="L64" i="25"/>
  <c r="L63" i="25"/>
  <c r="L62" i="25"/>
  <c r="L40" i="25"/>
  <c r="L36" i="25"/>
  <c r="L61" i="25"/>
  <c r="L57" i="25"/>
  <c r="L55" i="25"/>
  <c r="L53" i="25"/>
  <c r="L81" i="25"/>
  <c r="L75" i="25"/>
  <c r="L43" i="25"/>
  <c r="L39" i="25"/>
  <c r="L35" i="25"/>
  <c r="L33" i="25"/>
  <c r="L31" i="25"/>
  <c r="L85" i="25"/>
  <c r="L77" i="25"/>
  <c r="L76" i="25"/>
  <c r="L65" i="25"/>
  <c r="L60" i="25"/>
  <c r="L104" i="25"/>
  <c r="L79" i="25"/>
  <c r="L78" i="25"/>
  <c r="L42" i="25"/>
  <c r="L38" i="25"/>
  <c r="L30" i="25"/>
  <c r="L82" i="25"/>
  <c r="L41" i="25"/>
  <c r="L37" i="25"/>
  <c r="L34" i="25"/>
  <c r="L32" i="25"/>
  <c r="L80" i="25"/>
  <c r="L54" i="25"/>
  <c r="L108" i="25"/>
  <c r="L86" i="25"/>
  <c r="L59" i="25"/>
  <c r="L56" i="25"/>
  <c r="L58" i="25"/>
  <c r="J107" i="25"/>
  <c r="J103" i="25"/>
  <c r="J100" i="25"/>
  <c r="J98" i="25"/>
  <c r="J106" i="25"/>
  <c r="J102" i="25"/>
  <c r="J108" i="25"/>
  <c r="J104" i="25"/>
  <c r="J101" i="25"/>
  <c r="J105" i="25"/>
  <c r="J99" i="25"/>
  <c r="J109" i="25"/>
  <c r="J97" i="25"/>
  <c r="J30" i="25"/>
  <c r="W13" i="22"/>
  <c r="U21" i="22"/>
  <c r="X13" i="22"/>
  <c r="V13" i="22"/>
  <c r="E73" i="25"/>
  <c r="F8" i="25"/>
  <c r="E95" i="25"/>
  <c r="H96" i="25" s="1"/>
  <c r="E51" i="25"/>
  <c r="C7" i="25"/>
  <c r="H8" i="25"/>
  <c r="E29" i="25"/>
  <c r="H108" i="25"/>
  <c r="H104" i="25"/>
  <c r="H107" i="25"/>
  <c r="H103" i="25"/>
  <c r="H100" i="25"/>
  <c r="H98" i="25"/>
  <c r="H109" i="25"/>
  <c r="H105" i="25"/>
  <c r="H101" i="25"/>
  <c r="H99" i="25"/>
  <c r="H97" i="25"/>
  <c r="H106" i="25"/>
  <c r="H30" i="25"/>
  <c r="H102" i="25"/>
  <c r="L150" i="22"/>
  <c r="K150" i="22"/>
  <c r="J150" i="22"/>
  <c r="L141" i="22"/>
  <c r="K141" i="22"/>
  <c r="J141" i="22"/>
  <c r="L154" i="22"/>
  <c r="K154" i="22"/>
  <c r="J154" i="22"/>
  <c r="K128" i="22"/>
  <c r="J128" i="22"/>
  <c r="L128" i="22"/>
  <c r="J127" i="22"/>
  <c r="L127" i="22"/>
  <c r="K127" i="22"/>
  <c r="K111" i="22"/>
  <c r="J111" i="22"/>
  <c r="I119" i="22"/>
  <c r="L111" i="22"/>
  <c r="J110" i="22"/>
  <c r="L110" i="22"/>
  <c r="K110" i="22"/>
  <c r="K94" i="22"/>
  <c r="J94" i="22"/>
  <c r="L94" i="22"/>
  <c r="J93" i="22"/>
  <c r="L93" i="22"/>
  <c r="K93" i="22"/>
  <c r="K76" i="22"/>
  <c r="J76" i="22"/>
  <c r="L76" i="22"/>
  <c r="J75" i="22"/>
  <c r="L75" i="22"/>
  <c r="K75" i="22"/>
  <c r="K59" i="22"/>
  <c r="J59" i="22"/>
  <c r="L59" i="22"/>
  <c r="J58" i="22"/>
  <c r="K58" i="22"/>
  <c r="L58" i="22"/>
  <c r="K42" i="22"/>
  <c r="J42" i="22"/>
  <c r="L42" i="22"/>
  <c r="J41" i="22"/>
  <c r="I49" i="22"/>
  <c r="L41" i="22"/>
  <c r="K41" i="22"/>
  <c r="K25" i="22"/>
  <c r="J25" i="22"/>
  <c r="L25" i="22"/>
  <c r="J24" i="22"/>
  <c r="K24" i="22"/>
  <c r="L24" i="22"/>
  <c r="K18" i="22"/>
  <c r="J18" i="22"/>
  <c r="L18" i="22"/>
  <c r="K16" i="22"/>
  <c r="J16" i="22"/>
  <c r="L16" i="22"/>
  <c r="K26" i="22"/>
  <c r="L26" i="22"/>
  <c r="J26" i="22"/>
  <c r="K30" i="22"/>
  <c r="L30" i="22"/>
  <c r="J30" i="22"/>
  <c r="K34" i="22"/>
  <c r="J34" i="22"/>
  <c r="L34" i="22"/>
  <c r="K39" i="22"/>
  <c r="L39" i="22"/>
  <c r="J39" i="22"/>
  <c r="K43" i="22"/>
  <c r="L43" i="22"/>
  <c r="J43" i="22"/>
  <c r="K47" i="22"/>
  <c r="L47" i="22"/>
  <c r="J47" i="22"/>
  <c r="K52" i="22"/>
  <c r="J52" i="22"/>
  <c r="L52" i="22"/>
  <c r="K56" i="22"/>
  <c r="L56" i="22"/>
  <c r="J56" i="22"/>
  <c r="K60" i="22"/>
  <c r="L60" i="22"/>
  <c r="J60" i="22"/>
  <c r="K65" i="22"/>
  <c r="L65" i="22"/>
  <c r="J65" i="22"/>
  <c r="K69" i="22"/>
  <c r="I77" i="22"/>
  <c r="J69" i="22"/>
  <c r="L69" i="22"/>
  <c r="K73" i="22"/>
  <c r="L73" i="22"/>
  <c r="J73" i="22"/>
  <c r="K82" i="22"/>
  <c r="L82" i="22"/>
  <c r="J82" i="22"/>
  <c r="K86" i="22"/>
  <c r="J86" i="22"/>
  <c r="L86" i="22"/>
  <c r="K90" i="22"/>
  <c r="L90" i="22"/>
  <c r="J90" i="22"/>
  <c r="K95" i="22"/>
  <c r="L95" i="22"/>
  <c r="J95" i="22"/>
  <c r="K99" i="22"/>
  <c r="L99" i="22"/>
  <c r="J99" i="22"/>
  <c r="K103" i="22"/>
  <c r="J103" i="22"/>
  <c r="L103" i="22"/>
  <c r="K108" i="22"/>
  <c r="L108" i="22"/>
  <c r="J108" i="22"/>
  <c r="K112" i="22"/>
  <c r="L112" i="22"/>
  <c r="J112" i="22"/>
  <c r="K116" i="22"/>
  <c r="L116" i="22"/>
  <c r="J116" i="22"/>
  <c r="K121" i="22"/>
  <c r="J121" i="22"/>
  <c r="L121" i="22"/>
  <c r="K125" i="22"/>
  <c r="I133" i="22"/>
  <c r="J125" i="22"/>
  <c r="L125" i="22"/>
  <c r="K129" i="22"/>
  <c r="L129" i="22"/>
  <c r="J129" i="22"/>
  <c r="K138" i="22"/>
  <c r="J138" i="22"/>
  <c r="L138" i="22"/>
  <c r="L142" i="22"/>
  <c r="K142" i="22"/>
  <c r="J142" i="22"/>
  <c r="L146" i="22"/>
  <c r="K146" i="22"/>
  <c r="J146" i="22"/>
  <c r="L151" i="22"/>
  <c r="K151" i="22"/>
  <c r="J151" i="22"/>
  <c r="L155" i="22"/>
  <c r="K155" i="22"/>
  <c r="J155" i="22"/>
  <c r="L159" i="22"/>
  <c r="K159" i="22"/>
  <c r="J159" i="22"/>
  <c r="L14" i="22"/>
  <c r="K14" i="22"/>
  <c r="J14" i="22"/>
  <c r="J23" i="22"/>
  <c r="L23" i="22"/>
  <c r="K23" i="22"/>
  <c r="I35" i="22"/>
  <c r="L27" i="22"/>
  <c r="K27" i="22"/>
  <c r="J27" i="22"/>
  <c r="L31" i="22"/>
  <c r="K31" i="22"/>
  <c r="J31" i="22"/>
  <c r="J40" i="22"/>
  <c r="K40" i="22"/>
  <c r="L40" i="22"/>
  <c r="L44" i="22"/>
  <c r="K44" i="22"/>
  <c r="J44" i="22"/>
  <c r="L48" i="22"/>
  <c r="K48" i="22"/>
  <c r="J48" i="22"/>
  <c r="K53" i="22"/>
  <c r="L53" i="22"/>
  <c r="J53" i="22"/>
  <c r="J57" i="22"/>
  <c r="L57" i="22"/>
  <c r="K57" i="22"/>
  <c r="L61" i="22"/>
  <c r="K61" i="22"/>
  <c r="J61" i="22"/>
  <c r="L66" i="22"/>
  <c r="K66" i="22"/>
  <c r="J66" i="22"/>
  <c r="K70" i="22"/>
  <c r="L70" i="22"/>
  <c r="J70" i="22"/>
  <c r="J74" i="22"/>
  <c r="L74" i="22"/>
  <c r="K74" i="22"/>
  <c r="L79" i="22"/>
  <c r="K79" i="22"/>
  <c r="J79" i="22"/>
  <c r="I91" i="22"/>
  <c r="L83" i="22"/>
  <c r="K83" i="22"/>
  <c r="J83" i="22"/>
  <c r="K87" i="22"/>
  <c r="L87" i="22"/>
  <c r="J87" i="22"/>
  <c r="L96" i="22"/>
  <c r="K96" i="22"/>
  <c r="J96" i="22"/>
  <c r="L100" i="22"/>
  <c r="K100" i="22"/>
  <c r="J100" i="22"/>
  <c r="K104" i="22"/>
  <c r="L104" i="22"/>
  <c r="J104" i="22"/>
  <c r="J109" i="22"/>
  <c r="L109" i="22"/>
  <c r="K109" i="22"/>
  <c r="L113" i="22"/>
  <c r="K113" i="22"/>
  <c r="J113" i="22"/>
  <c r="L117" i="22"/>
  <c r="K117" i="22"/>
  <c r="J117" i="22"/>
  <c r="K122" i="22"/>
  <c r="J122" i="22"/>
  <c r="L122" i="22"/>
  <c r="J126" i="22"/>
  <c r="L126" i="22"/>
  <c r="K126" i="22"/>
  <c r="L130" i="22"/>
  <c r="K130" i="22"/>
  <c r="J130" i="22"/>
  <c r="L135" i="22"/>
  <c r="K135" i="22"/>
  <c r="J135" i="22"/>
  <c r="I147" i="22"/>
  <c r="K139" i="22"/>
  <c r="L139" i="22"/>
  <c r="J139" i="22"/>
  <c r="J143" i="22"/>
  <c r="L143" i="22"/>
  <c r="K143" i="22"/>
  <c r="J152" i="22"/>
  <c r="L152" i="22"/>
  <c r="K152" i="22"/>
  <c r="J156" i="22"/>
  <c r="L156" i="22"/>
  <c r="K156" i="22"/>
  <c r="J160" i="22"/>
  <c r="L160" i="22"/>
  <c r="K160" i="22"/>
  <c r="X19" i="22"/>
  <c r="W19" i="22"/>
  <c r="V19" i="22"/>
  <c r="J144" i="22"/>
  <c r="L144" i="22"/>
  <c r="K144" i="22"/>
  <c r="K132" i="22"/>
  <c r="L132" i="22"/>
  <c r="J132" i="22"/>
  <c r="L131" i="22"/>
  <c r="K131" i="22"/>
  <c r="J131" i="22"/>
  <c r="K115" i="22"/>
  <c r="L115" i="22"/>
  <c r="J115" i="22"/>
  <c r="L114" i="22"/>
  <c r="K114" i="22"/>
  <c r="J114" i="22"/>
  <c r="K98" i="22"/>
  <c r="L98" i="22"/>
  <c r="J98" i="22"/>
  <c r="L97" i="22"/>
  <c r="K97" i="22"/>
  <c r="J97" i="22"/>
  <c r="I105" i="22"/>
  <c r="K81" i="22"/>
  <c r="L81" i="22"/>
  <c r="J81" i="22"/>
  <c r="L80" i="22"/>
  <c r="K80" i="22"/>
  <c r="J80" i="22"/>
  <c r="L62" i="22"/>
  <c r="K62" i="22"/>
  <c r="J62" i="22"/>
  <c r="K46" i="22"/>
  <c r="L46" i="22"/>
  <c r="J46" i="22"/>
  <c r="L45" i="22"/>
  <c r="K45" i="22"/>
  <c r="J45" i="22"/>
  <c r="J153" i="22"/>
  <c r="I161" i="22"/>
  <c r="L153" i="22"/>
  <c r="K153" i="22"/>
  <c r="K137" i="22"/>
  <c r="L137" i="22"/>
  <c r="J137" i="22"/>
  <c r="L136" i="22"/>
  <c r="K136" i="22"/>
  <c r="J136" i="22"/>
  <c r="L118" i="22"/>
  <c r="K118" i="22"/>
  <c r="J118" i="22"/>
  <c r="K102" i="22"/>
  <c r="L102" i="22"/>
  <c r="J102" i="22"/>
  <c r="L101" i="22"/>
  <c r="K101" i="22"/>
  <c r="J101" i="22"/>
  <c r="K85" i="22"/>
  <c r="L85" i="22"/>
  <c r="J85" i="22"/>
  <c r="L84" i="22"/>
  <c r="K84" i="22"/>
  <c r="J84" i="22"/>
  <c r="K68" i="22"/>
  <c r="L68" i="22"/>
  <c r="J68" i="22"/>
  <c r="L67" i="22"/>
  <c r="K67" i="22"/>
  <c r="J67" i="22"/>
  <c r="K51" i="22"/>
  <c r="L51" i="22"/>
  <c r="J51" i="22"/>
  <c r="K33" i="22"/>
  <c r="L33" i="22"/>
  <c r="J33" i="22"/>
  <c r="L32" i="22"/>
  <c r="K32" i="22"/>
  <c r="J32" i="22"/>
  <c r="L20" i="22"/>
  <c r="K20" i="22"/>
  <c r="J20" i="22"/>
  <c r="J11" i="22"/>
  <c r="L11" i="22"/>
  <c r="K11" i="22"/>
  <c r="X10" i="22"/>
  <c r="V10" i="22"/>
  <c r="W10" i="22"/>
  <c r="I160" i="21"/>
  <c r="H160" i="21"/>
  <c r="G148" i="21"/>
  <c r="I140" i="21"/>
  <c r="H140" i="21"/>
  <c r="I117" i="21"/>
  <c r="H117" i="21"/>
  <c r="H100" i="21"/>
  <c r="I100" i="21"/>
  <c r="I97" i="21"/>
  <c r="H97" i="21"/>
  <c r="I94" i="21"/>
  <c r="H94" i="21"/>
  <c r="H66" i="21"/>
  <c r="I66" i="21"/>
  <c r="I62" i="21"/>
  <c r="H62" i="21"/>
  <c r="I59" i="21"/>
  <c r="H59" i="21"/>
  <c r="H31" i="21"/>
  <c r="I31" i="21"/>
  <c r="I28" i="21"/>
  <c r="G36" i="21"/>
  <c r="H28" i="21"/>
  <c r="I25" i="21"/>
  <c r="H25" i="21"/>
  <c r="V16" i="22"/>
  <c r="X16" i="22"/>
  <c r="W16" i="22"/>
  <c r="I119" i="21"/>
  <c r="H119" i="21"/>
  <c r="I75" i="21"/>
  <c r="H75" i="21"/>
  <c r="H72" i="21"/>
  <c r="I72" i="21"/>
  <c r="H44" i="21"/>
  <c r="I44" i="21"/>
  <c r="I41" i="21"/>
  <c r="H41" i="21"/>
  <c r="H38" i="21"/>
  <c r="I38" i="21"/>
  <c r="H15" i="21"/>
  <c r="I15" i="21"/>
  <c r="H11" i="21"/>
  <c r="I11" i="21"/>
  <c r="H139" i="21"/>
  <c r="I139" i="21"/>
  <c r="I123" i="21"/>
  <c r="H123" i="21"/>
  <c r="H91" i="21"/>
  <c r="I91" i="21"/>
  <c r="I88" i="21"/>
  <c r="H88" i="21"/>
  <c r="I85" i="21"/>
  <c r="H85" i="21"/>
  <c r="H57" i="21"/>
  <c r="I57" i="21"/>
  <c r="I54" i="21"/>
  <c r="H54" i="21"/>
  <c r="I21" i="21"/>
  <c r="H21" i="21"/>
  <c r="X20" i="22"/>
  <c r="V20" i="22"/>
  <c r="W20" i="22"/>
  <c r="X14" i="22"/>
  <c r="W14" i="22"/>
  <c r="V14" i="22"/>
  <c r="W15" i="22"/>
  <c r="X15" i="22"/>
  <c r="V15" i="22"/>
  <c r="X9" i="22"/>
  <c r="W9" i="22"/>
  <c r="V9" i="22"/>
  <c r="X18" i="22"/>
  <c r="V18" i="22"/>
  <c r="W18" i="22"/>
  <c r="V17" i="22"/>
  <c r="X17" i="22"/>
  <c r="W17" i="22"/>
  <c r="X12" i="22"/>
  <c r="V12" i="22"/>
  <c r="W12" i="22"/>
  <c r="I114" i="21"/>
  <c r="H114" i="21"/>
  <c r="H104" i="21"/>
  <c r="I104" i="21"/>
  <c r="I101" i="21"/>
  <c r="H101" i="21"/>
  <c r="G106" i="21"/>
  <c r="I98" i="21"/>
  <c r="H98" i="21"/>
  <c r="H70" i="21"/>
  <c r="G78" i="21"/>
  <c r="I70" i="21"/>
  <c r="I67" i="21"/>
  <c r="H67" i="21"/>
  <c r="I63" i="21"/>
  <c r="H63" i="21"/>
  <c r="H35" i="21"/>
  <c r="I35" i="21"/>
  <c r="I32" i="21"/>
  <c r="H32" i="21"/>
  <c r="I29" i="21"/>
  <c r="H29" i="21"/>
  <c r="I16" i="21"/>
  <c r="H16" i="21"/>
  <c r="I12" i="21"/>
  <c r="H12" i="21"/>
  <c r="H154" i="21"/>
  <c r="I154" i="21"/>
  <c r="G162" i="21"/>
  <c r="I128" i="21"/>
  <c r="H128" i="21"/>
  <c r="H122" i="21"/>
  <c r="I122" i="21"/>
  <c r="H83" i="21"/>
  <c r="I83" i="21"/>
  <c r="I80" i="21"/>
  <c r="H80" i="21"/>
  <c r="I76" i="21"/>
  <c r="H76" i="21"/>
  <c r="H48" i="21"/>
  <c r="I48" i="21"/>
  <c r="I45" i="21"/>
  <c r="H45" i="21"/>
  <c r="G50" i="21"/>
  <c r="I42" i="21"/>
  <c r="H42" i="21"/>
  <c r="H157" i="21"/>
  <c r="I157" i="21"/>
  <c r="H113" i="21"/>
  <c r="I113" i="21"/>
  <c r="H111" i="21"/>
  <c r="I111" i="21"/>
  <c r="I105" i="21"/>
  <c r="H105" i="21"/>
  <c r="I102" i="21"/>
  <c r="H102" i="21"/>
  <c r="H74" i="21"/>
  <c r="I74" i="21"/>
  <c r="I71" i="21"/>
  <c r="H71" i="21"/>
  <c r="I68" i="21"/>
  <c r="H68" i="21"/>
  <c r="H40" i="21"/>
  <c r="I40" i="21"/>
  <c r="I33" i="21"/>
  <c r="H33" i="21"/>
  <c r="I17" i="21"/>
  <c r="H17" i="21"/>
  <c r="I20" i="21"/>
  <c r="H20" i="21"/>
  <c r="I26" i="21"/>
  <c r="H26" i="21"/>
  <c r="H34" i="21"/>
  <c r="I34" i="21"/>
  <c r="H43" i="21"/>
  <c r="I43" i="21"/>
  <c r="I52" i="21"/>
  <c r="H52" i="21"/>
  <c r="I60" i="21"/>
  <c r="H60" i="21"/>
  <c r="H69" i="21"/>
  <c r="I69" i="21"/>
  <c r="H77" i="21"/>
  <c r="I77" i="21"/>
  <c r="I86" i="21"/>
  <c r="H86" i="21"/>
  <c r="I95" i="21"/>
  <c r="H95" i="21"/>
  <c r="H103" i="21"/>
  <c r="I103" i="21"/>
  <c r="I112" i="21"/>
  <c r="G120" i="21"/>
  <c r="H112" i="21"/>
  <c r="I129" i="21"/>
  <c r="H129" i="21"/>
  <c r="I138" i="21"/>
  <c r="H138" i="21"/>
  <c r="I144" i="21"/>
  <c r="H144" i="21"/>
  <c r="H151" i="21"/>
  <c r="I151" i="21"/>
  <c r="I110" i="21"/>
  <c r="H110" i="21"/>
  <c r="I118" i="21"/>
  <c r="H118" i="21"/>
  <c r="I127" i="21"/>
  <c r="H127" i="21"/>
  <c r="I136" i="21"/>
  <c r="H136" i="21"/>
  <c r="I146" i="21"/>
  <c r="H146" i="21"/>
  <c r="I153" i="21"/>
  <c r="H153" i="21"/>
  <c r="H159" i="21"/>
  <c r="I159" i="21"/>
  <c r="I126" i="21"/>
  <c r="H126" i="21"/>
  <c r="G134" i="21"/>
  <c r="I143" i="21"/>
  <c r="H143" i="21"/>
  <c r="I18" i="21"/>
  <c r="H18" i="21"/>
  <c r="I30" i="21"/>
  <c r="H30" i="21"/>
  <c r="I39" i="21"/>
  <c r="H39" i="21"/>
  <c r="I47" i="21"/>
  <c r="H47" i="21"/>
  <c r="G64" i="21"/>
  <c r="I56" i="21"/>
  <c r="H56" i="21"/>
  <c r="I73" i="21"/>
  <c r="H73" i="21"/>
  <c r="I82" i="21"/>
  <c r="H82" i="21"/>
  <c r="I90" i="21"/>
  <c r="H90" i="21"/>
  <c r="I99" i="21"/>
  <c r="H99" i="21"/>
  <c r="I108" i="21"/>
  <c r="H108" i="21"/>
  <c r="H116" i="21"/>
  <c r="I116" i="21"/>
  <c r="H125" i="21"/>
  <c r="I125" i="21"/>
  <c r="H133" i="21"/>
  <c r="I133" i="21"/>
  <c r="H142" i="21"/>
  <c r="I142" i="21"/>
  <c r="H155" i="21"/>
  <c r="I155" i="21"/>
  <c r="H161" i="21"/>
  <c r="I161" i="21"/>
  <c r="I115" i="21"/>
  <c r="H115" i="21"/>
  <c r="I124" i="21"/>
  <c r="H124" i="21"/>
  <c r="I132" i="21"/>
  <c r="H132" i="21"/>
  <c r="I141" i="21"/>
  <c r="H141" i="21"/>
  <c r="I145" i="21"/>
  <c r="H145" i="21"/>
  <c r="I152" i="21"/>
  <c r="H152" i="21"/>
  <c r="I150" i="21"/>
  <c r="H150" i="21"/>
  <c r="I158" i="21"/>
  <c r="H158" i="21"/>
  <c r="H147" i="21"/>
  <c r="I147" i="21"/>
  <c r="I156" i="21"/>
  <c r="H156" i="21"/>
  <c r="Y72" i="19"/>
  <c r="X72" i="19"/>
  <c r="X68" i="19"/>
  <c r="Y68" i="19"/>
  <c r="X59" i="19"/>
  <c r="Y59" i="19"/>
  <c r="X55" i="19"/>
  <c r="W63" i="19"/>
  <c r="Y55" i="19"/>
  <c r="X46" i="19"/>
  <c r="Y46" i="19"/>
  <c r="X42" i="19"/>
  <c r="Y42" i="19"/>
  <c r="X38" i="19"/>
  <c r="W37" i="19"/>
  <c r="Y38" i="19"/>
  <c r="X26" i="19"/>
  <c r="Y26" i="19"/>
  <c r="X17" i="19"/>
  <c r="Y17" i="19"/>
  <c r="X144" i="18"/>
  <c r="Y136" i="18"/>
  <c r="X136" i="18"/>
  <c r="X127" i="18"/>
  <c r="W118" i="18"/>
  <c r="X110" i="18"/>
  <c r="X101" i="18"/>
  <c r="X93" i="18"/>
  <c r="W92" i="18"/>
  <c r="Y84" i="18"/>
  <c r="X84" i="18"/>
  <c r="X75" i="18"/>
  <c r="Y67" i="18"/>
  <c r="X67" i="18"/>
  <c r="X58" i="18"/>
  <c r="Y41" i="18"/>
  <c r="X41" i="18"/>
  <c r="X32" i="18"/>
  <c r="Y24" i="18"/>
  <c r="X24" i="18"/>
  <c r="X15" i="18"/>
  <c r="Y151" i="18"/>
  <c r="X151" i="18"/>
  <c r="X159" i="18"/>
  <c r="W148" i="18"/>
  <c r="X149" i="18"/>
  <c r="Y157" i="18"/>
  <c r="X157" i="18"/>
  <c r="X156" i="18"/>
  <c r="X155" i="18"/>
  <c r="Y155" i="18"/>
  <c r="Q20" i="21"/>
  <c r="R20" i="21"/>
  <c r="R13" i="21"/>
  <c r="Q13" i="21"/>
  <c r="R12" i="21"/>
  <c r="Q12" i="21"/>
  <c r="R16" i="21"/>
  <c r="Q16" i="21"/>
  <c r="Q18" i="21"/>
  <c r="R18" i="21"/>
  <c r="R11" i="21"/>
  <c r="Q11" i="21"/>
  <c r="R15" i="21"/>
  <c r="Q15" i="21"/>
  <c r="R19" i="21"/>
  <c r="Q19" i="21"/>
  <c r="R10" i="21"/>
  <c r="Q10" i="21"/>
  <c r="P22" i="21"/>
  <c r="R14" i="21"/>
  <c r="Q14" i="21"/>
  <c r="R17" i="21"/>
  <c r="Q17" i="21"/>
  <c r="X33" i="19"/>
  <c r="Y33" i="19"/>
  <c r="X25" i="19"/>
  <c r="Y25" i="19"/>
  <c r="X16" i="19"/>
  <c r="Y16" i="19"/>
  <c r="Y80" i="19"/>
  <c r="W79" i="19"/>
  <c r="X80" i="19"/>
  <c r="Y86" i="19"/>
  <c r="X86" i="19"/>
  <c r="Y88" i="19"/>
  <c r="X88" i="19"/>
  <c r="Y90" i="19"/>
  <c r="X90" i="19"/>
  <c r="Y95" i="19"/>
  <c r="X95" i="19"/>
  <c r="Y76" i="19"/>
  <c r="X76" i="19"/>
  <c r="Y73" i="19"/>
  <c r="X73" i="19"/>
  <c r="Y82" i="19"/>
  <c r="X82" i="19"/>
  <c r="Y75" i="19"/>
  <c r="X75" i="19"/>
  <c r="Y84" i="19"/>
  <c r="X84" i="19"/>
  <c r="Y85" i="19"/>
  <c r="X85" i="19"/>
  <c r="Y87" i="19"/>
  <c r="X87" i="19"/>
  <c r="Y89" i="19"/>
  <c r="X89" i="19"/>
  <c r="Y94" i="19"/>
  <c r="W93" i="19"/>
  <c r="X94" i="19"/>
  <c r="Y96" i="19"/>
  <c r="X96" i="19"/>
  <c r="W105" i="19"/>
  <c r="Y97" i="19"/>
  <c r="X97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W107" i="19"/>
  <c r="Y108" i="19"/>
  <c r="X108" i="19"/>
  <c r="Y109" i="19"/>
  <c r="X109" i="19"/>
  <c r="Y110" i="19"/>
  <c r="X110" i="19"/>
  <c r="W119" i="19"/>
  <c r="Y111" i="19"/>
  <c r="X111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W121" i="19"/>
  <c r="Y122" i="19"/>
  <c r="X122" i="19"/>
  <c r="Y123" i="19"/>
  <c r="X123" i="19"/>
  <c r="Y124" i="19"/>
  <c r="X124" i="19"/>
  <c r="W133" i="19"/>
  <c r="Y125" i="19"/>
  <c r="X125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W135" i="19"/>
  <c r="Y136" i="19"/>
  <c r="X136" i="19"/>
  <c r="Y137" i="19"/>
  <c r="X137" i="19"/>
  <c r="Y138" i="19"/>
  <c r="X138" i="19"/>
  <c r="W147" i="19"/>
  <c r="Y139" i="19"/>
  <c r="X139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W149" i="19"/>
  <c r="Y150" i="19"/>
  <c r="X150" i="19"/>
  <c r="Y151" i="19"/>
  <c r="X151" i="19"/>
  <c r="Y152" i="19"/>
  <c r="X152" i="19"/>
  <c r="W161" i="19"/>
  <c r="Y153" i="19"/>
  <c r="X153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X145" i="18"/>
  <c r="Y145" i="18"/>
  <c r="X137" i="18"/>
  <c r="X128" i="18"/>
  <c r="Y128" i="18"/>
  <c r="X111" i="18"/>
  <c r="X102" i="18"/>
  <c r="Y102" i="18"/>
  <c r="X94" i="18"/>
  <c r="X85" i="18"/>
  <c r="Y85" i="18"/>
  <c r="X68" i="18"/>
  <c r="W76" i="18"/>
  <c r="X59" i="18"/>
  <c r="X51" i="18"/>
  <c r="W50" i="18"/>
  <c r="Y51" i="18"/>
  <c r="X42" i="18"/>
  <c r="X33" i="18"/>
  <c r="Y33" i="18"/>
  <c r="X25" i="18"/>
  <c r="X16" i="18"/>
  <c r="Y16" i="18"/>
  <c r="X60" i="19"/>
  <c r="Y60" i="19"/>
  <c r="X56" i="19"/>
  <c r="Y56" i="19"/>
  <c r="X52" i="19"/>
  <c r="W51" i="19"/>
  <c r="Y52" i="19"/>
  <c r="X47" i="19"/>
  <c r="Y47" i="19"/>
  <c r="X43" i="19"/>
  <c r="Y43" i="19"/>
  <c r="X39" i="19"/>
  <c r="Y39" i="19"/>
  <c r="X34" i="19"/>
  <c r="Y34" i="19"/>
  <c r="X32" i="19"/>
  <c r="Y32" i="19"/>
  <c r="X24" i="19"/>
  <c r="Y24" i="19"/>
  <c r="W23" i="19"/>
  <c r="X15" i="19"/>
  <c r="Y15" i="19"/>
  <c r="V161" i="19"/>
  <c r="V149" i="19"/>
  <c r="V147" i="19"/>
  <c r="V135" i="19"/>
  <c r="V133" i="19"/>
  <c r="V121" i="19"/>
  <c r="V119" i="19"/>
  <c r="V107" i="19"/>
  <c r="V105" i="19"/>
  <c r="V93" i="19"/>
  <c r="V77" i="19"/>
  <c r="V65" i="19"/>
  <c r="V63" i="19"/>
  <c r="V51" i="19"/>
  <c r="V49" i="19"/>
  <c r="V37" i="19"/>
  <c r="U7" i="19"/>
  <c r="V91" i="19"/>
  <c r="V35" i="19"/>
  <c r="V9" i="19"/>
  <c r="V79" i="19"/>
  <c r="V23" i="19"/>
  <c r="V21" i="19"/>
  <c r="X138" i="18"/>
  <c r="W146" i="18"/>
  <c r="X129" i="18"/>
  <c r="X121" i="18"/>
  <c r="W120" i="18"/>
  <c r="X112" i="18"/>
  <c r="Y103" i="18"/>
  <c r="X103" i="18"/>
  <c r="X95" i="18"/>
  <c r="Y86" i="18"/>
  <c r="X86" i="18"/>
  <c r="X69" i="18"/>
  <c r="Y60" i="18"/>
  <c r="X60" i="18"/>
  <c r="X52" i="18"/>
  <c r="Y43" i="18"/>
  <c r="X43" i="18"/>
  <c r="X26" i="18"/>
  <c r="W34" i="18"/>
  <c r="X17" i="18"/>
  <c r="X9" i="18"/>
  <c r="W8" i="18"/>
  <c r="Y127" i="18" s="1"/>
  <c r="Y83" i="19"/>
  <c r="W91" i="19"/>
  <c r="X83" i="19"/>
  <c r="X31" i="19"/>
  <c r="Y31" i="19"/>
  <c r="X14" i="19"/>
  <c r="Y14" i="19"/>
  <c r="Y139" i="18"/>
  <c r="X139" i="18"/>
  <c r="Y130" i="18"/>
  <c r="X130" i="18"/>
  <c r="X122" i="18"/>
  <c r="Y113" i="18"/>
  <c r="X113" i="18"/>
  <c r="Y96" i="18"/>
  <c r="X96" i="18"/>
  <c r="W104" i="18"/>
  <c r="Y87" i="18"/>
  <c r="X87" i="18"/>
  <c r="Y79" i="18"/>
  <c r="X79" i="18"/>
  <c r="W78" i="18"/>
  <c r="Y70" i="18"/>
  <c r="X70" i="18"/>
  <c r="Y61" i="18"/>
  <c r="X61" i="18"/>
  <c r="Y53" i="18"/>
  <c r="X53" i="18"/>
  <c r="Y44" i="18"/>
  <c r="X44" i="18"/>
  <c r="Y27" i="18"/>
  <c r="X27" i="18"/>
  <c r="Y18" i="18"/>
  <c r="X18" i="18"/>
  <c r="Y10" i="18"/>
  <c r="X10" i="18"/>
  <c r="Y81" i="19"/>
  <c r="X81" i="19"/>
  <c r="X71" i="19"/>
  <c r="Y71" i="19"/>
  <c r="X67" i="19"/>
  <c r="Y67" i="19"/>
  <c r="X62" i="19"/>
  <c r="Y62" i="19"/>
  <c r="X58" i="19"/>
  <c r="Y58" i="19"/>
  <c r="X54" i="19"/>
  <c r="Y54" i="19"/>
  <c r="X45" i="19"/>
  <c r="Y45" i="19"/>
  <c r="X41" i="19"/>
  <c r="W49" i="19"/>
  <c r="Y41" i="19"/>
  <c r="X28" i="19"/>
  <c r="Y28" i="19"/>
  <c r="X19" i="19"/>
  <c r="Y19" i="19"/>
  <c r="X11" i="19"/>
  <c r="Y11" i="19"/>
  <c r="X150" i="18"/>
  <c r="Y150" i="18"/>
  <c r="Y142" i="18"/>
  <c r="X142" i="18"/>
  <c r="Y125" i="18"/>
  <c r="X125" i="18"/>
  <c r="X116" i="18"/>
  <c r="Y116" i="18"/>
  <c r="Y108" i="18"/>
  <c r="X108" i="18"/>
  <c r="X99" i="18"/>
  <c r="Y99" i="18"/>
  <c r="W90" i="18"/>
  <c r="Y82" i="18"/>
  <c r="X82" i="18"/>
  <c r="Y73" i="18"/>
  <c r="X73" i="18"/>
  <c r="Y65" i="18"/>
  <c r="X65" i="18"/>
  <c r="W64" i="18"/>
  <c r="Y56" i="18"/>
  <c r="X56" i="18"/>
  <c r="X47" i="18"/>
  <c r="Y47" i="18"/>
  <c r="Y39" i="18"/>
  <c r="X39" i="18"/>
  <c r="X30" i="18"/>
  <c r="Y30" i="18"/>
  <c r="Y13" i="18"/>
  <c r="X13" i="18"/>
  <c r="J55" i="19"/>
  <c r="H55" i="19"/>
  <c r="I55" i="19"/>
  <c r="G63" i="19"/>
  <c r="R43" i="19"/>
  <c r="P43" i="19"/>
  <c r="Q43" i="19"/>
  <c r="R30" i="19"/>
  <c r="P30" i="19"/>
  <c r="Q30" i="19"/>
  <c r="P25" i="19"/>
  <c r="Q25" i="19"/>
  <c r="N161" i="19"/>
  <c r="N149" i="19"/>
  <c r="N147" i="19"/>
  <c r="N135" i="19"/>
  <c r="N133" i="19"/>
  <c r="N121" i="19"/>
  <c r="N119" i="19"/>
  <c r="N107" i="19"/>
  <c r="N105" i="19"/>
  <c r="N93" i="19"/>
  <c r="N77" i="19"/>
  <c r="N65" i="19"/>
  <c r="N63" i="19"/>
  <c r="N51" i="19"/>
  <c r="N49" i="19"/>
  <c r="N37" i="19"/>
  <c r="M7" i="19"/>
  <c r="N79" i="19"/>
  <c r="N21" i="19"/>
  <c r="P21" i="19" s="1"/>
  <c r="N35" i="19"/>
  <c r="N9" i="19"/>
  <c r="N23" i="19"/>
  <c r="N91" i="19"/>
  <c r="R39" i="19"/>
  <c r="P39" i="19"/>
  <c r="Q39" i="19"/>
  <c r="R32" i="19"/>
  <c r="P32" i="19"/>
  <c r="Q32" i="19"/>
  <c r="H10" i="19"/>
  <c r="G9" i="19"/>
  <c r="J47" i="19" s="1"/>
  <c r="I10" i="19"/>
  <c r="H17" i="19"/>
  <c r="I17" i="19"/>
  <c r="H26" i="19"/>
  <c r="I26" i="19"/>
  <c r="J34" i="19"/>
  <c r="H34" i="19"/>
  <c r="I34" i="19"/>
  <c r="J39" i="19"/>
  <c r="H39" i="19"/>
  <c r="I39" i="19"/>
  <c r="H43" i="19"/>
  <c r="I43" i="19"/>
  <c r="H47" i="19"/>
  <c r="I47" i="19"/>
  <c r="J52" i="19"/>
  <c r="H52" i="19"/>
  <c r="G51" i="19"/>
  <c r="I52" i="19"/>
  <c r="J56" i="19"/>
  <c r="H56" i="19"/>
  <c r="I56" i="19"/>
  <c r="J60" i="19"/>
  <c r="H60" i="19"/>
  <c r="I60" i="19"/>
  <c r="G77" i="19"/>
  <c r="H69" i="19"/>
  <c r="I69" i="19"/>
  <c r="H12" i="19"/>
  <c r="I12" i="19"/>
  <c r="H20" i="19"/>
  <c r="I20" i="19"/>
  <c r="J29" i="19"/>
  <c r="H29" i="19"/>
  <c r="I29" i="19"/>
  <c r="J13" i="19"/>
  <c r="H13" i="19"/>
  <c r="I13" i="19"/>
  <c r="G21" i="19"/>
  <c r="H30" i="19"/>
  <c r="I30" i="19"/>
  <c r="H41" i="19"/>
  <c r="I41" i="19"/>
  <c r="G49" i="19"/>
  <c r="H45" i="19"/>
  <c r="I45" i="19"/>
  <c r="H54" i="19"/>
  <c r="I54" i="19"/>
  <c r="J58" i="19"/>
  <c r="H58" i="19"/>
  <c r="I58" i="19"/>
  <c r="H62" i="19"/>
  <c r="I62" i="19"/>
  <c r="H67" i="19"/>
  <c r="I67" i="19"/>
  <c r="H71" i="19"/>
  <c r="I71" i="19"/>
  <c r="J14" i="19"/>
  <c r="H14" i="19"/>
  <c r="I14" i="19"/>
  <c r="J31" i="19"/>
  <c r="H31" i="19"/>
  <c r="I31" i="19"/>
  <c r="I81" i="19"/>
  <c r="H81" i="19"/>
  <c r="F161" i="19"/>
  <c r="F149" i="19"/>
  <c r="F147" i="19"/>
  <c r="F135" i="19"/>
  <c r="F133" i="19"/>
  <c r="F121" i="19"/>
  <c r="F119" i="19"/>
  <c r="F107" i="19"/>
  <c r="F105" i="19"/>
  <c r="F93" i="19"/>
  <c r="F77" i="19"/>
  <c r="F65" i="19"/>
  <c r="F63" i="19"/>
  <c r="F51" i="19"/>
  <c r="F49" i="19"/>
  <c r="F37" i="19"/>
  <c r="E7" i="19"/>
  <c r="F79" i="19"/>
  <c r="F91" i="19"/>
  <c r="F23" i="19"/>
  <c r="F21" i="19"/>
  <c r="F35" i="19"/>
  <c r="F9" i="19"/>
  <c r="J15" i="19"/>
  <c r="H15" i="19"/>
  <c r="I15" i="19"/>
  <c r="J24" i="19"/>
  <c r="H24" i="19"/>
  <c r="G23" i="19"/>
  <c r="I24" i="19"/>
  <c r="H32" i="19"/>
  <c r="I32" i="19"/>
  <c r="H40" i="19"/>
  <c r="I40" i="19"/>
  <c r="H44" i="19"/>
  <c r="I44" i="19"/>
  <c r="J48" i="19"/>
  <c r="H48" i="19"/>
  <c r="I48" i="19"/>
  <c r="J53" i="19"/>
  <c r="H53" i="19"/>
  <c r="I53" i="19"/>
  <c r="H57" i="19"/>
  <c r="I57" i="19"/>
  <c r="H61" i="19"/>
  <c r="I61" i="19"/>
  <c r="J66" i="19"/>
  <c r="H66" i="19"/>
  <c r="G65" i="19"/>
  <c r="I66" i="19"/>
  <c r="J70" i="19"/>
  <c r="H70" i="19"/>
  <c r="I70" i="19"/>
  <c r="I75" i="19"/>
  <c r="J75" i="19"/>
  <c r="H75" i="19"/>
  <c r="I84" i="19"/>
  <c r="H84" i="19"/>
  <c r="I86" i="19"/>
  <c r="H86" i="19"/>
  <c r="I88" i="19"/>
  <c r="H88" i="19"/>
  <c r="I90" i="19"/>
  <c r="J90" i="19"/>
  <c r="H90" i="19"/>
  <c r="I95" i="19"/>
  <c r="J95" i="19"/>
  <c r="H95" i="19"/>
  <c r="I74" i="19"/>
  <c r="H74" i="19"/>
  <c r="I83" i="19"/>
  <c r="G91" i="19"/>
  <c r="H83" i="19"/>
  <c r="I80" i="19"/>
  <c r="H80" i="19"/>
  <c r="G79" i="19"/>
  <c r="I76" i="19"/>
  <c r="H76" i="19"/>
  <c r="I85" i="19"/>
  <c r="H85" i="19"/>
  <c r="I73" i="19"/>
  <c r="H73" i="19"/>
  <c r="I82" i="19"/>
  <c r="H82" i="19"/>
  <c r="I87" i="19"/>
  <c r="H87" i="19"/>
  <c r="I89" i="19"/>
  <c r="J89" i="19"/>
  <c r="H89" i="19"/>
  <c r="I94" i="19"/>
  <c r="G93" i="19"/>
  <c r="J94" i="19"/>
  <c r="H94" i="19"/>
  <c r="I96" i="19"/>
  <c r="H96" i="19"/>
  <c r="G105" i="19"/>
  <c r="I97" i="19"/>
  <c r="J97" i="19"/>
  <c r="H97" i="19"/>
  <c r="I98" i="19"/>
  <c r="H98" i="19"/>
  <c r="I99" i="19"/>
  <c r="H99" i="19"/>
  <c r="I100" i="19"/>
  <c r="H100" i="19"/>
  <c r="I101" i="19"/>
  <c r="H101" i="19"/>
  <c r="I102" i="19"/>
  <c r="H102" i="19"/>
  <c r="I103" i="19"/>
  <c r="H103" i="19"/>
  <c r="I104" i="19"/>
  <c r="H104" i="19"/>
  <c r="G107" i="19"/>
  <c r="I108" i="19"/>
  <c r="H108" i="19"/>
  <c r="I109" i="19"/>
  <c r="H109" i="19"/>
  <c r="J109" i="19"/>
  <c r="I110" i="19"/>
  <c r="H110" i="19"/>
  <c r="G119" i="19"/>
  <c r="I111" i="19"/>
  <c r="H111" i="19"/>
  <c r="I112" i="19"/>
  <c r="H112" i="19"/>
  <c r="I113" i="19"/>
  <c r="H113" i="19"/>
  <c r="I114" i="19"/>
  <c r="H114" i="19"/>
  <c r="I115" i="19"/>
  <c r="H115" i="19"/>
  <c r="I116" i="19"/>
  <c r="H116" i="19"/>
  <c r="I117" i="19"/>
  <c r="H117" i="19"/>
  <c r="I118" i="19"/>
  <c r="J118" i="19"/>
  <c r="H118" i="19"/>
  <c r="G121" i="19"/>
  <c r="I122" i="19"/>
  <c r="H122" i="19"/>
  <c r="J122" i="19"/>
  <c r="I123" i="19"/>
  <c r="H123" i="19"/>
  <c r="I124" i="19"/>
  <c r="H124" i="19"/>
  <c r="G133" i="19"/>
  <c r="I125" i="19"/>
  <c r="H125" i="19"/>
  <c r="I126" i="19"/>
  <c r="H126" i="19"/>
  <c r="I127" i="19"/>
  <c r="H127" i="19"/>
  <c r="I128" i="19"/>
  <c r="H128" i="19"/>
  <c r="I129" i="19"/>
  <c r="H129" i="19"/>
  <c r="I130" i="19"/>
  <c r="H130" i="19"/>
  <c r="I131" i="19"/>
  <c r="J131" i="19"/>
  <c r="H131" i="19"/>
  <c r="I132" i="19"/>
  <c r="H132" i="19"/>
  <c r="G135" i="19"/>
  <c r="I136" i="19"/>
  <c r="H136" i="19"/>
  <c r="I137" i="19"/>
  <c r="H137" i="19"/>
  <c r="I138" i="19"/>
  <c r="H138" i="19"/>
  <c r="G147" i="19"/>
  <c r="I139" i="19"/>
  <c r="H139" i="19"/>
  <c r="I140" i="19"/>
  <c r="H140" i="19"/>
  <c r="I141" i="19"/>
  <c r="H141" i="19"/>
  <c r="I142" i="19"/>
  <c r="H142" i="19"/>
  <c r="I143" i="19"/>
  <c r="H143" i="19"/>
  <c r="I144" i="19"/>
  <c r="J144" i="19"/>
  <c r="H144" i="19"/>
  <c r="I145" i="19"/>
  <c r="H145" i="19"/>
  <c r="I146" i="19"/>
  <c r="H146" i="19"/>
  <c r="G149" i="19"/>
  <c r="I150" i="19"/>
  <c r="H150" i="19"/>
  <c r="I151" i="19"/>
  <c r="H151" i="19"/>
  <c r="I152" i="19"/>
  <c r="H152" i="19"/>
  <c r="J152" i="19"/>
  <c r="G161" i="19"/>
  <c r="I153" i="19"/>
  <c r="H153" i="19"/>
  <c r="I154" i="19"/>
  <c r="H154" i="19"/>
  <c r="I155" i="19"/>
  <c r="H155" i="19"/>
  <c r="I156" i="19"/>
  <c r="H156" i="19"/>
  <c r="I157" i="19"/>
  <c r="J157" i="19"/>
  <c r="H157" i="19"/>
  <c r="I158" i="19"/>
  <c r="H158" i="19"/>
  <c r="I159" i="19"/>
  <c r="H159" i="19"/>
  <c r="I160" i="19"/>
  <c r="H160" i="19"/>
  <c r="P69" i="19"/>
  <c r="Q69" i="19"/>
  <c r="O77" i="19"/>
  <c r="H27" i="19"/>
  <c r="G35" i="19"/>
  <c r="I27" i="19"/>
  <c r="P16" i="19"/>
  <c r="Q16" i="19"/>
  <c r="H72" i="19"/>
  <c r="I72" i="19"/>
  <c r="R60" i="19"/>
  <c r="P60" i="19"/>
  <c r="Q60" i="19"/>
  <c r="P52" i="19"/>
  <c r="O51" i="19"/>
  <c r="Q52" i="19"/>
  <c r="J59" i="19"/>
  <c r="H59" i="19"/>
  <c r="I59" i="19"/>
  <c r="P47" i="19"/>
  <c r="Q47" i="19"/>
  <c r="H33" i="19"/>
  <c r="I33" i="19"/>
  <c r="J28" i="19"/>
  <c r="H28" i="19"/>
  <c r="I28" i="19"/>
  <c r="P15" i="19"/>
  <c r="Q15" i="19"/>
  <c r="P14" i="19"/>
  <c r="Q14" i="19"/>
  <c r="P31" i="19"/>
  <c r="Q31" i="19"/>
  <c r="R40" i="19"/>
  <c r="P40" i="19"/>
  <c r="Q40" i="19"/>
  <c r="R44" i="19"/>
  <c r="P44" i="19"/>
  <c r="Q44" i="19"/>
  <c r="P48" i="19"/>
  <c r="Q48" i="19"/>
  <c r="P53" i="19"/>
  <c r="Q53" i="19"/>
  <c r="R57" i="19"/>
  <c r="P57" i="19"/>
  <c r="Q57" i="19"/>
  <c r="P61" i="19"/>
  <c r="Q61" i="19"/>
  <c r="P66" i="19"/>
  <c r="Q66" i="19"/>
  <c r="O65" i="19"/>
  <c r="P70" i="19"/>
  <c r="Q70" i="19"/>
  <c r="P17" i="19"/>
  <c r="Q17" i="19"/>
  <c r="R26" i="19"/>
  <c r="P26" i="19"/>
  <c r="Q26" i="19"/>
  <c r="P10" i="19"/>
  <c r="Q10" i="19"/>
  <c r="O9" i="19"/>
  <c r="R18" i="19"/>
  <c r="P18" i="19"/>
  <c r="Q18" i="19"/>
  <c r="P27" i="19"/>
  <c r="Q27" i="19"/>
  <c r="O35" i="19"/>
  <c r="R38" i="19"/>
  <c r="P38" i="19"/>
  <c r="O37" i="19"/>
  <c r="Q38" i="19"/>
  <c r="R42" i="19"/>
  <c r="P42" i="19"/>
  <c r="Q42" i="19"/>
  <c r="R46" i="19"/>
  <c r="P46" i="19"/>
  <c r="Q46" i="19"/>
  <c r="R55" i="19"/>
  <c r="P55" i="19"/>
  <c r="Q55" i="19"/>
  <c r="O63" i="19"/>
  <c r="R59" i="19"/>
  <c r="P59" i="19"/>
  <c r="Q59" i="19"/>
  <c r="R68" i="19"/>
  <c r="P68" i="19"/>
  <c r="Q68" i="19"/>
  <c r="R72" i="19"/>
  <c r="P72" i="19"/>
  <c r="Q72" i="19"/>
  <c r="Q75" i="19"/>
  <c r="P75" i="19"/>
  <c r="R75" i="19"/>
  <c r="R11" i="19"/>
  <c r="P11" i="19"/>
  <c r="Q11" i="19"/>
  <c r="R19" i="19"/>
  <c r="P19" i="19"/>
  <c r="Q19" i="19"/>
  <c r="R28" i="19"/>
  <c r="P28" i="19"/>
  <c r="Q28" i="19"/>
  <c r="R12" i="19"/>
  <c r="P12" i="19"/>
  <c r="Q12" i="19"/>
  <c r="R20" i="19"/>
  <c r="P20" i="19"/>
  <c r="Q20" i="19"/>
  <c r="R29" i="19"/>
  <c r="P29" i="19"/>
  <c r="Q29" i="19"/>
  <c r="R41" i="19"/>
  <c r="P41" i="19"/>
  <c r="O49" i="19"/>
  <c r="Q41" i="19"/>
  <c r="R45" i="19"/>
  <c r="P45" i="19"/>
  <c r="Q45" i="19"/>
  <c r="R54" i="19"/>
  <c r="P54" i="19"/>
  <c r="Q54" i="19"/>
  <c r="R58" i="19"/>
  <c r="P58" i="19"/>
  <c r="Q58" i="19"/>
  <c r="R62" i="19"/>
  <c r="P62" i="19"/>
  <c r="Q62" i="19"/>
  <c r="R67" i="19"/>
  <c r="P67" i="19"/>
  <c r="Q67" i="19"/>
  <c r="R71" i="19"/>
  <c r="P71" i="19"/>
  <c r="Q71" i="19"/>
  <c r="Q84" i="19"/>
  <c r="P84" i="19"/>
  <c r="R84" i="19"/>
  <c r="Q81" i="19"/>
  <c r="R81" i="19"/>
  <c r="P81" i="19"/>
  <c r="Q74" i="19"/>
  <c r="R74" i="19"/>
  <c r="P74" i="19"/>
  <c r="Q83" i="19"/>
  <c r="R83" i="19"/>
  <c r="P83" i="19"/>
  <c r="O91" i="19"/>
  <c r="Q85" i="19"/>
  <c r="R85" i="19"/>
  <c r="P85" i="19"/>
  <c r="Q87" i="19"/>
  <c r="R87" i="19"/>
  <c r="P87" i="19"/>
  <c r="Q89" i="19"/>
  <c r="R89" i="19"/>
  <c r="P89" i="19"/>
  <c r="Q94" i="19"/>
  <c r="O93" i="19"/>
  <c r="R94" i="19"/>
  <c r="P94" i="19"/>
  <c r="Q96" i="19"/>
  <c r="R96" i="19"/>
  <c r="P96" i="19"/>
  <c r="Q80" i="19"/>
  <c r="O79" i="19"/>
  <c r="R80" i="19"/>
  <c r="P80" i="19"/>
  <c r="Q76" i="19"/>
  <c r="R76" i="19"/>
  <c r="P76" i="19"/>
  <c r="Q73" i="19"/>
  <c r="P73" i="19"/>
  <c r="R73" i="19"/>
  <c r="Q82" i="19"/>
  <c r="P82" i="19"/>
  <c r="R82" i="19"/>
  <c r="Q86" i="19"/>
  <c r="R86" i="19"/>
  <c r="P86" i="19"/>
  <c r="Q88" i="19"/>
  <c r="R88" i="19"/>
  <c r="P88" i="19"/>
  <c r="Q90" i="19"/>
  <c r="R90" i="19"/>
  <c r="P90" i="19"/>
  <c r="Q95" i="19"/>
  <c r="R95" i="19"/>
  <c r="P95" i="19"/>
  <c r="O105" i="19"/>
  <c r="Q97" i="19"/>
  <c r="R97" i="19"/>
  <c r="P97" i="19"/>
  <c r="Q98" i="19"/>
  <c r="R98" i="19"/>
  <c r="P98" i="19"/>
  <c r="Q99" i="19"/>
  <c r="R99" i="19"/>
  <c r="P99" i="19"/>
  <c r="Q100" i="19"/>
  <c r="P100" i="19"/>
  <c r="R100" i="19"/>
  <c r="Q101" i="19"/>
  <c r="P101" i="19"/>
  <c r="R101" i="19"/>
  <c r="Q102" i="19"/>
  <c r="R102" i="19"/>
  <c r="P102" i="19"/>
  <c r="Q103" i="19"/>
  <c r="R103" i="19"/>
  <c r="P103" i="19"/>
  <c r="Q104" i="19"/>
  <c r="P104" i="19"/>
  <c r="R104" i="19"/>
  <c r="O107" i="19"/>
  <c r="Q108" i="19"/>
  <c r="R108" i="19"/>
  <c r="P108" i="19"/>
  <c r="Q109" i="19"/>
  <c r="P109" i="19"/>
  <c r="R109" i="19"/>
  <c r="Q110" i="19"/>
  <c r="P110" i="19"/>
  <c r="R110" i="19"/>
  <c r="O119" i="19"/>
  <c r="Q111" i="19"/>
  <c r="R111" i="19"/>
  <c r="P111" i="19"/>
  <c r="Q112" i="19"/>
  <c r="R112" i="19"/>
  <c r="P112" i="19"/>
  <c r="Q113" i="19"/>
  <c r="P113" i="19"/>
  <c r="R113" i="19"/>
  <c r="Q114" i="19"/>
  <c r="P114" i="19"/>
  <c r="R114" i="19"/>
  <c r="Q115" i="19"/>
  <c r="R115" i="19"/>
  <c r="P115" i="19"/>
  <c r="Q116" i="19"/>
  <c r="R116" i="19"/>
  <c r="P116" i="19"/>
  <c r="Q117" i="19"/>
  <c r="P117" i="19"/>
  <c r="R117" i="19"/>
  <c r="Q118" i="19"/>
  <c r="P118" i="19"/>
  <c r="R118" i="19"/>
  <c r="O121" i="19"/>
  <c r="Q122" i="19"/>
  <c r="P122" i="19"/>
  <c r="R122" i="19"/>
  <c r="Q123" i="19"/>
  <c r="P123" i="19"/>
  <c r="R123" i="19"/>
  <c r="Q124" i="19"/>
  <c r="R124" i="19"/>
  <c r="P124" i="19"/>
  <c r="O133" i="19"/>
  <c r="Q125" i="19"/>
  <c r="R125" i="19"/>
  <c r="P125" i="19"/>
  <c r="Q126" i="19"/>
  <c r="P126" i="19"/>
  <c r="R126" i="19"/>
  <c r="Q127" i="19"/>
  <c r="P127" i="19"/>
  <c r="R127" i="19"/>
  <c r="Q128" i="19"/>
  <c r="R128" i="19"/>
  <c r="P128" i="19"/>
  <c r="Q129" i="19"/>
  <c r="R129" i="19"/>
  <c r="P129" i="19"/>
  <c r="Q130" i="19"/>
  <c r="P130" i="19"/>
  <c r="R130" i="19"/>
  <c r="Q131" i="19"/>
  <c r="P131" i="19"/>
  <c r="R131" i="19"/>
  <c r="Q132" i="19"/>
  <c r="R132" i="19"/>
  <c r="P132" i="19"/>
  <c r="O135" i="19"/>
  <c r="Q136" i="19"/>
  <c r="P136" i="19"/>
  <c r="R136" i="19"/>
  <c r="Q137" i="19"/>
  <c r="R137" i="19"/>
  <c r="P137" i="19"/>
  <c r="Q138" i="19"/>
  <c r="R138" i="19"/>
  <c r="P138" i="19"/>
  <c r="O147" i="19"/>
  <c r="Q139" i="19"/>
  <c r="P139" i="19"/>
  <c r="R139" i="19"/>
  <c r="Q140" i="19"/>
  <c r="P140" i="19"/>
  <c r="R140" i="19"/>
  <c r="Q141" i="19"/>
  <c r="R141" i="19"/>
  <c r="P141" i="19"/>
  <c r="Q142" i="19"/>
  <c r="R142" i="19"/>
  <c r="P142" i="19"/>
  <c r="Q143" i="19"/>
  <c r="P143" i="19"/>
  <c r="R143" i="19"/>
  <c r="Q144" i="19"/>
  <c r="P144" i="19"/>
  <c r="R144" i="19"/>
  <c r="Q145" i="19"/>
  <c r="R145" i="19"/>
  <c r="P145" i="19"/>
  <c r="Q146" i="19"/>
  <c r="R146" i="19"/>
  <c r="P146" i="19"/>
  <c r="O149" i="19"/>
  <c r="Q150" i="19"/>
  <c r="R150" i="19"/>
  <c r="P150" i="19"/>
  <c r="Q151" i="19"/>
  <c r="R151" i="19"/>
  <c r="P151" i="19"/>
  <c r="Q152" i="19"/>
  <c r="P152" i="19"/>
  <c r="R152" i="19"/>
  <c r="O161" i="19"/>
  <c r="Q153" i="19"/>
  <c r="P153" i="19"/>
  <c r="R153" i="19"/>
  <c r="Q154" i="19"/>
  <c r="R154" i="19"/>
  <c r="P154" i="19"/>
  <c r="Q155" i="19"/>
  <c r="R155" i="19"/>
  <c r="P155" i="19"/>
  <c r="Q156" i="19"/>
  <c r="P156" i="19"/>
  <c r="R156" i="19"/>
  <c r="Q157" i="19"/>
  <c r="P157" i="19"/>
  <c r="R157" i="19"/>
  <c r="Q158" i="19"/>
  <c r="R158" i="19"/>
  <c r="P158" i="19"/>
  <c r="Q159" i="19"/>
  <c r="R159" i="19"/>
  <c r="P159" i="19"/>
  <c r="Q160" i="19"/>
  <c r="P160" i="19"/>
  <c r="R160" i="19"/>
  <c r="J88" i="17"/>
  <c r="I88" i="17"/>
  <c r="I60" i="17"/>
  <c r="K60" i="17"/>
  <c r="J60" i="17"/>
  <c r="J55" i="17"/>
  <c r="I55" i="17"/>
  <c r="H63" i="17"/>
  <c r="V20" i="17"/>
  <c r="U20" i="17"/>
  <c r="K16" i="17"/>
  <c r="J16" i="17"/>
  <c r="I16" i="17"/>
  <c r="J159" i="16"/>
  <c r="I159" i="16"/>
  <c r="K159" i="16"/>
  <c r="K141" i="16"/>
  <c r="J141" i="16"/>
  <c r="I141" i="16"/>
  <c r="J139" i="16"/>
  <c r="H147" i="16"/>
  <c r="I139" i="16"/>
  <c r="K139" i="16"/>
  <c r="J130" i="16"/>
  <c r="I130" i="16"/>
  <c r="K130" i="16"/>
  <c r="H121" i="16"/>
  <c r="J122" i="16"/>
  <c r="I122" i="16"/>
  <c r="K122" i="16"/>
  <c r="J113" i="16"/>
  <c r="I113" i="16"/>
  <c r="K113" i="16"/>
  <c r="J104" i="16"/>
  <c r="I104" i="16"/>
  <c r="K104" i="16"/>
  <c r="J96" i="16"/>
  <c r="I96" i="16"/>
  <c r="K96" i="16"/>
  <c r="J87" i="16"/>
  <c r="I87" i="16"/>
  <c r="K87" i="16"/>
  <c r="J70" i="16"/>
  <c r="I70" i="16"/>
  <c r="K70" i="16"/>
  <c r="I142" i="18"/>
  <c r="Q110" i="18"/>
  <c r="P118" i="18"/>
  <c r="R110" i="18"/>
  <c r="I15" i="18"/>
  <c r="I55" i="18"/>
  <c r="J56" i="18"/>
  <c r="I56" i="18"/>
  <c r="I84" i="18"/>
  <c r="J84" i="18"/>
  <c r="J124" i="18"/>
  <c r="I124" i="18"/>
  <c r="H132" i="18"/>
  <c r="I125" i="18"/>
  <c r="I29" i="18"/>
  <c r="J30" i="18"/>
  <c r="I30" i="18"/>
  <c r="I58" i="18"/>
  <c r="I98" i="18"/>
  <c r="I99" i="18"/>
  <c r="I127" i="18"/>
  <c r="J127" i="18"/>
  <c r="I46" i="18"/>
  <c r="I47" i="18"/>
  <c r="I75" i="18"/>
  <c r="J115" i="18"/>
  <c r="I115" i="18"/>
  <c r="I116" i="18"/>
  <c r="I144" i="18"/>
  <c r="J144" i="18"/>
  <c r="I89" i="18"/>
  <c r="I24" i="18"/>
  <c r="J24" i="18"/>
  <c r="I65" i="18"/>
  <c r="H64" i="18"/>
  <c r="I93" i="18"/>
  <c r="H92" i="18"/>
  <c r="J38" i="18"/>
  <c r="I38" i="18"/>
  <c r="I39" i="18"/>
  <c r="I67" i="18"/>
  <c r="J67" i="18"/>
  <c r="I107" i="18"/>
  <c r="H106" i="18"/>
  <c r="J108" i="18"/>
  <c r="I108" i="18"/>
  <c r="I136" i="18"/>
  <c r="J155" i="18"/>
  <c r="I155" i="18"/>
  <c r="I12" i="18"/>
  <c r="H20" i="18"/>
  <c r="I13" i="18"/>
  <c r="I41" i="18"/>
  <c r="J41" i="18"/>
  <c r="I81" i="18"/>
  <c r="J82" i="18"/>
  <c r="H90" i="18"/>
  <c r="I82" i="18"/>
  <c r="I110" i="18"/>
  <c r="H118" i="18"/>
  <c r="J110" i="18"/>
  <c r="I14" i="18"/>
  <c r="J23" i="18"/>
  <c r="I23" i="18"/>
  <c r="H22" i="18"/>
  <c r="I31" i="18"/>
  <c r="H48" i="18"/>
  <c r="I40" i="18"/>
  <c r="I57" i="18"/>
  <c r="J57" i="18"/>
  <c r="I66" i="18"/>
  <c r="I74" i="18"/>
  <c r="I83" i="18"/>
  <c r="J100" i="18"/>
  <c r="I100" i="18"/>
  <c r="I109" i="18"/>
  <c r="I117" i="18"/>
  <c r="I126" i="18"/>
  <c r="J135" i="18"/>
  <c r="I135" i="18"/>
  <c r="H134" i="18"/>
  <c r="I143" i="18"/>
  <c r="J11" i="18"/>
  <c r="I11" i="18"/>
  <c r="I19" i="18"/>
  <c r="J28" i="18"/>
  <c r="I28" i="18"/>
  <c r="I37" i="18"/>
  <c r="H36" i="18"/>
  <c r="I45" i="18"/>
  <c r="J54" i="18"/>
  <c r="I54" i="18"/>
  <c r="H62" i="18"/>
  <c r="I71" i="18"/>
  <c r="J80" i="18"/>
  <c r="I80" i="18"/>
  <c r="I88" i="18"/>
  <c r="J97" i="18"/>
  <c r="I97" i="18"/>
  <c r="I114" i="18"/>
  <c r="J123" i="18"/>
  <c r="I123" i="18"/>
  <c r="I131" i="18"/>
  <c r="J140" i="18"/>
  <c r="I140" i="18"/>
  <c r="I149" i="18"/>
  <c r="H148" i="18"/>
  <c r="I153" i="18"/>
  <c r="J10" i="18"/>
  <c r="I10" i="18"/>
  <c r="I18" i="18"/>
  <c r="I27" i="18"/>
  <c r="I44" i="18"/>
  <c r="J53" i="18"/>
  <c r="I53" i="18"/>
  <c r="I61" i="18"/>
  <c r="I70" i="18"/>
  <c r="I79" i="18"/>
  <c r="H78" i="18"/>
  <c r="J87" i="18"/>
  <c r="I87" i="18"/>
  <c r="I96" i="18"/>
  <c r="H104" i="18"/>
  <c r="I113" i="18"/>
  <c r="J122" i="18"/>
  <c r="I122" i="18"/>
  <c r="I130" i="18"/>
  <c r="I139" i="18"/>
  <c r="I9" i="18"/>
  <c r="H8" i="18"/>
  <c r="J141" i="18" s="1"/>
  <c r="J9" i="18"/>
  <c r="I17" i="18"/>
  <c r="I26" i="18"/>
  <c r="H34" i="18"/>
  <c r="J26" i="18"/>
  <c r="I43" i="18"/>
  <c r="J43" i="18"/>
  <c r="I52" i="18"/>
  <c r="J52" i="18"/>
  <c r="I60" i="18"/>
  <c r="J60" i="18"/>
  <c r="I69" i="18"/>
  <c r="J69" i="18"/>
  <c r="I86" i="18"/>
  <c r="J86" i="18"/>
  <c r="I95" i="18"/>
  <c r="J95" i="18"/>
  <c r="I103" i="18"/>
  <c r="J103" i="18"/>
  <c r="I112" i="18"/>
  <c r="J112" i="18"/>
  <c r="I121" i="18"/>
  <c r="H120" i="18"/>
  <c r="J121" i="18"/>
  <c r="I129" i="18"/>
  <c r="J129" i="18"/>
  <c r="I138" i="18"/>
  <c r="H146" i="18"/>
  <c r="J138" i="18"/>
  <c r="J159" i="18"/>
  <c r="I159" i="18"/>
  <c r="J16" i="18"/>
  <c r="I16" i="18"/>
  <c r="J25" i="18"/>
  <c r="I25" i="18"/>
  <c r="J33" i="18"/>
  <c r="I33" i="18"/>
  <c r="J42" i="18"/>
  <c r="I42" i="18"/>
  <c r="J51" i="18"/>
  <c r="I51" i="18"/>
  <c r="H50" i="18"/>
  <c r="J59" i="18"/>
  <c r="I59" i="18"/>
  <c r="H76" i="18"/>
  <c r="J68" i="18"/>
  <c r="I68" i="18"/>
  <c r="J85" i="18"/>
  <c r="I85" i="18"/>
  <c r="J94" i="18"/>
  <c r="I94" i="18"/>
  <c r="J102" i="18"/>
  <c r="I102" i="18"/>
  <c r="J111" i="18"/>
  <c r="I111" i="18"/>
  <c r="J128" i="18"/>
  <c r="I128" i="18"/>
  <c r="J137" i="18"/>
  <c r="I137" i="18"/>
  <c r="J145" i="18"/>
  <c r="I145" i="18"/>
  <c r="I151" i="18"/>
  <c r="J151" i="18"/>
  <c r="J154" i="18"/>
  <c r="I154" i="18"/>
  <c r="J152" i="18"/>
  <c r="H160" i="18"/>
  <c r="I152" i="18"/>
  <c r="J150" i="18"/>
  <c r="I150" i="18"/>
  <c r="J158" i="18"/>
  <c r="I158" i="18"/>
  <c r="I157" i="18"/>
  <c r="J157" i="18"/>
  <c r="J156" i="18"/>
  <c r="I156" i="18"/>
  <c r="I103" i="17"/>
  <c r="J103" i="17"/>
  <c r="K98" i="17"/>
  <c r="J98" i="17"/>
  <c r="I98" i="17"/>
  <c r="J62" i="17"/>
  <c r="I62" i="17"/>
  <c r="I34" i="17"/>
  <c r="J34" i="17"/>
  <c r="K34" i="17"/>
  <c r="K29" i="17"/>
  <c r="J29" i="17"/>
  <c r="I29" i="17"/>
  <c r="U19" i="17"/>
  <c r="V19" i="17"/>
  <c r="I138" i="16"/>
  <c r="K138" i="16"/>
  <c r="J138" i="16"/>
  <c r="I129" i="16"/>
  <c r="K129" i="16"/>
  <c r="J129" i="16"/>
  <c r="I112" i="16"/>
  <c r="K112" i="16"/>
  <c r="J112" i="16"/>
  <c r="I103" i="16"/>
  <c r="K103" i="16"/>
  <c r="J103" i="16"/>
  <c r="I95" i="16"/>
  <c r="K95" i="16"/>
  <c r="J95" i="16"/>
  <c r="I86" i="16"/>
  <c r="K86" i="16"/>
  <c r="J86" i="16"/>
  <c r="I69" i="16"/>
  <c r="H77" i="16"/>
  <c r="K69" i="16"/>
  <c r="J69" i="16"/>
  <c r="I60" i="16"/>
  <c r="K60" i="16"/>
  <c r="J60" i="16"/>
  <c r="I52" i="16"/>
  <c r="H51" i="16"/>
  <c r="K52" i="16"/>
  <c r="J52" i="16"/>
  <c r="I43" i="16"/>
  <c r="K43" i="16"/>
  <c r="J43" i="16"/>
  <c r="I34" i="16"/>
  <c r="K34" i="16"/>
  <c r="J34" i="16"/>
  <c r="I26" i="16"/>
  <c r="K26" i="16"/>
  <c r="J26" i="16"/>
  <c r="U15" i="16"/>
  <c r="V15" i="16"/>
  <c r="U11" i="16"/>
  <c r="W11" i="16"/>
  <c r="V11" i="16"/>
  <c r="K143" i="16"/>
  <c r="I143" i="16"/>
  <c r="J143" i="16"/>
  <c r="K152" i="16"/>
  <c r="I152" i="16"/>
  <c r="J152" i="16"/>
  <c r="K160" i="16"/>
  <c r="I160" i="16"/>
  <c r="J160" i="16"/>
  <c r="J144" i="16"/>
  <c r="K144" i="16"/>
  <c r="I144" i="16"/>
  <c r="J153" i="16"/>
  <c r="H161" i="16"/>
  <c r="K153" i="16"/>
  <c r="I153" i="16"/>
  <c r="K146" i="16"/>
  <c r="J146" i="16"/>
  <c r="I146" i="16"/>
  <c r="J155" i="16"/>
  <c r="I155" i="16"/>
  <c r="K155" i="16"/>
  <c r="I152" i="15"/>
  <c r="K152" i="15"/>
  <c r="J152" i="15"/>
  <c r="L152" i="15"/>
  <c r="M152" i="15"/>
  <c r="I143" i="15"/>
  <c r="K143" i="15"/>
  <c r="J143" i="15"/>
  <c r="L143" i="15"/>
  <c r="M143" i="15"/>
  <c r="I135" i="15"/>
  <c r="K135" i="15"/>
  <c r="M135" i="15"/>
  <c r="L135" i="15"/>
  <c r="J135" i="15"/>
  <c r="I126" i="15"/>
  <c r="K126" i="15"/>
  <c r="M126" i="15"/>
  <c r="J126" i="15"/>
  <c r="L126" i="15"/>
  <c r="I117" i="15"/>
  <c r="K117" i="15"/>
  <c r="L117" i="15"/>
  <c r="J117" i="15"/>
  <c r="M117" i="15"/>
  <c r="I109" i="15"/>
  <c r="K109" i="15"/>
  <c r="J109" i="15"/>
  <c r="M109" i="15"/>
  <c r="L109" i="15"/>
  <c r="I100" i="15"/>
  <c r="K100" i="15"/>
  <c r="L100" i="15"/>
  <c r="J100" i="15"/>
  <c r="M100" i="15"/>
  <c r="H91" i="15"/>
  <c r="K83" i="15"/>
  <c r="M83" i="15"/>
  <c r="J83" i="15"/>
  <c r="I83" i="15"/>
  <c r="L83" i="15"/>
  <c r="K74" i="15"/>
  <c r="M74" i="15"/>
  <c r="L74" i="15"/>
  <c r="J74" i="15"/>
  <c r="I74" i="15"/>
  <c r="I101" i="18"/>
  <c r="J101" i="18"/>
  <c r="Q15" i="18"/>
  <c r="J131" i="17"/>
  <c r="I131" i="17"/>
  <c r="J72" i="17"/>
  <c r="I72" i="17"/>
  <c r="K13" i="17"/>
  <c r="J13" i="17"/>
  <c r="I13" i="17"/>
  <c r="H21" i="17"/>
  <c r="I145" i="16"/>
  <c r="K145" i="16"/>
  <c r="J145" i="16"/>
  <c r="J142" i="16"/>
  <c r="I142" i="16"/>
  <c r="K142" i="16"/>
  <c r="J137" i="16"/>
  <c r="I137" i="16"/>
  <c r="K137" i="16"/>
  <c r="J128" i="16"/>
  <c r="I128" i="16"/>
  <c r="K128" i="16"/>
  <c r="J111" i="16"/>
  <c r="I111" i="16"/>
  <c r="H119" i="16"/>
  <c r="K111" i="16"/>
  <c r="J102" i="16"/>
  <c r="I102" i="16"/>
  <c r="K102" i="16"/>
  <c r="J94" i="16"/>
  <c r="I94" i="16"/>
  <c r="H93" i="16"/>
  <c r="K94" i="16"/>
  <c r="J85" i="16"/>
  <c r="I85" i="16"/>
  <c r="K85" i="16"/>
  <c r="J76" i="16"/>
  <c r="I76" i="16"/>
  <c r="K76" i="16"/>
  <c r="J68" i="16"/>
  <c r="I68" i="16"/>
  <c r="K68" i="16"/>
  <c r="J59" i="16"/>
  <c r="I59" i="16"/>
  <c r="K59" i="16"/>
  <c r="J42" i="16"/>
  <c r="I42" i="16"/>
  <c r="K42" i="16"/>
  <c r="J33" i="16"/>
  <c r="I33" i="16"/>
  <c r="K33" i="16"/>
  <c r="J25" i="16"/>
  <c r="I25" i="16"/>
  <c r="K25" i="16"/>
  <c r="J19" i="16"/>
  <c r="I19" i="16"/>
  <c r="K19" i="16"/>
  <c r="J15" i="16"/>
  <c r="I15" i="16"/>
  <c r="K15" i="16"/>
  <c r="J11" i="16"/>
  <c r="I11" i="16"/>
  <c r="K11" i="16"/>
  <c r="J157" i="15"/>
  <c r="I157" i="15"/>
  <c r="L157" i="15"/>
  <c r="K157" i="15"/>
  <c r="M157" i="15"/>
  <c r="J149" i="15"/>
  <c r="I149" i="15"/>
  <c r="L149" i="15"/>
  <c r="K149" i="15"/>
  <c r="M149" i="15"/>
  <c r="J140" i="15"/>
  <c r="I140" i="15"/>
  <c r="L140" i="15"/>
  <c r="K140" i="15"/>
  <c r="M140" i="15"/>
  <c r="J131" i="15"/>
  <c r="I131" i="15"/>
  <c r="L131" i="15"/>
  <c r="M131" i="15"/>
  <c r="K131" i="15"/>
  <c r="J123" i="15"/>
  <c r="I123" i="15"/>
  <c r="L123" i="15"/>
  <c r="M123" i="15"/>
  <c r="K123" i="15"/>
  <c r="J114" i="15"/>
  <c r="I114" i="15"/>
  <c r="L114" i="15"/>
  <c r="M114" i="15"/>
  <c r="K114" i="15"/>
  <c r="J97" i="15"/>
  <c r="I97" i="15"/>
  <c r="H105" i="15"/>
  <c r="L97" i="15"/>
  <c r="M97" i="15"/>
  <c r="K97" i="15"/>
  <c r="J88" i="15"/>
  <c r="I88" i="15"/>
  <c r="L88" i="15"/>
  <c r="K88" i="15"/>
  <c r="M88" i="15"/>
  <c r="I80" i="15"/>
  <c r="L80" i="15"/>
  <c r="K80" i="15"/>
  <c r="M80" i="15"/>
  <c r="J80" i="15"/>
  <c r="I71" i="15"/>
  <c r="L71" i="15"/>
  <c r="M71" i="15"/>
  <c r="K71" i="15"/>
  <c r="J71" i="15"/>
  <c r="I62" i="15"/>
  <c r="L62" i="15"/>
  <c r="K62" i="15"/>
  <c r="J62" i="15"/>
  <c r="M62" i="15"/>
  <c r="I54" i="15"/>
  <c r="L54" i="15"/>
  <c r="J54" i="15"/>
  <c r="M54" i="15"/>
  <c r="K54" i="15"/>
  <c r="I45" i="15"/>
  <c r="L45" i="15"/>
  <c r="K45" i="15"/>
  <c r="J45" i="15"/>
  <c r="M45" i="15"/>
  <c r="I37" i="15"/>
  <c r="L37" i="15"/>
  <c r="M37" i="15"/>
  <c r="J37" i="15"/>
  <c r="K37" i="15"/>
  <c r="I28" i="15"/>
  <c r="L28" i="15"/>
  <c r="M28" i="15"/>
  <c r="K28" i="15"/>
  <c r="J28" i="15"/>
  <c r="Q24" i="18"/>
  <c r="R65" i="18"/>
  <c r="Q65" i="18"/>
  <c r="P64" i="18"/>
  <c r="Q93" i="18"/>
  <c r="P92" i="18"/>
  <c r="P148" i="18"/>
  <c r="Q149" i="18"/>
  <c r="R38" i="18"/>
  <c r="Q38" i="18"/>
  <c r="Q39" i="18"/>
  <c r="Q67" i="18"/>
  <c r="Q107" i="18"/>
  <c r="P106" i="18"/>
  <c r="Q108" i="18"/>
  <c r="Q136" i="18"/>
  <c r="Q55" i="18"/>
  <c r="R56" i="18"/>
  <c r="Q56" i="18"/>
  <c r="Q84" i="18"/>
  <c r="Q124" i="18"/>
  <c r="P132" i="18"/>
  <c r="Q125" i="18"/>
  <c r="R29" i="18"/>
  <c r="Q29" i="18"/>
  <c r="Q30" i="18"/>
  <c r="Q58" i="18"/>
  <c r="Q98" i="18"/>
  <c r="R99" i="18"/>
  <c r="Q99" i="18"/>
  <c r="Q127" i="18"/>
  <c r="R154" i="18"/>
  <c r="Q154" i="18"/>
  <c r="Q32" i="18"/>
  <c r="R32" i="18"/>
  <c r="R72" i="18"/>
  <c r="Q72" i="18"/>
  <c r="Q73" i="18"/>
  <c r="Q101" i="18"/>
  <c r="Q141" i="18"/>
  <c r="R142" i="18"/>
  <c r="Q142" i="18"/>
  <c r="Q46" i="18"/>
  <c r="R47" i="18"/>
  <c r="Q47" i="18"/>
  <c r="Q75" i="18"/>
  <c r="R75" i="18"/>
  <c r="R115" i="18"/>
  <c r="Q115" i="18"/>
  <c r="Q116" i="18"/>
  <c r="Q144" i="18"/>
  <c r="Q89" i="18"/>
  <c r="Q153" i="18"/>
  <c r="Q14" i="18"/>
  <c r="P22" i="18"/>
  <c r="Q23" i="18"/>
  <c r="R31" i="18"/>
  <c r="Q31" i="18"/>
  <c r="P48" i="18"/>
  <c r="Q40" i="18"/>
  <c r="R57" i="18"/>
  <c r="Q57" i="18"/>
  <c r="Q66" i="18"/>
  <c r="R66" i="18"/>
  <c r="R74" i="18"/>
  <c r="Q74" i="18"/>
  <c r="Q83" i="18"/>
  <c r="R100" i="18"/>
  <c r="Q100" i="18"/>
  <c r="Q109" i="18"/>
  <c r="Q117" i="18"/>
  <c r="Q126" i="18"/>
  <c r="Q135" i="18"/>
  <c r="P134" i="18"/>
  <c r="R143" i="18"/>
  <c r="Q143" i="18"/>
  <c r="Q159" i="18"/>
  <c r="Q11" i="18"/>
  <c r="Q19" i="18"/>
  <c r="R28" i="18"/>
  <c r="Q28" i="18"/>
  <c r="Q37" i="18"/>
  <c r="P36" i="18"/>
  <c r="R45" i="18"/>
  <c r="Q45" i="18"/>
  <c r="Q54" i="18"/>
  <c r="P62" i="18"/>
  <c r="Q71" i="18"/>
  <c r="Q80" i="18"/>
  <c r="Q88" i="18"/>
  <c r="R97" i="18"/>
  <c r="Q97" i="18"/>
  <c r="Q114" i="18"/>
  <c r="Q123" i="18"/>
  <c r="Q131" i="18"/>
  <c r="R140" i="18"/>
  <c r="Q140" i="18"/>
  <c r="Q10" i="18"/>
  <c r="Q18" i="18"/>
  <c r="Q27" i="18"/>
  <c r="R44" i="18"/>
  <c r="Q44" i="18"/>
  <c r="Q53" i="18"/>
  <c r="Q61" i="18"/>
  <c r="Q70" i="18"/>
  <c r="R79" i="18"/>
  <c r="Q79" i="18"/>
  <c r="P78" i="18"/>
  <c r="Q87" i="18"/>
  <c r="R96" i="18"/>
  <c r="Q96" i="18"/>
  <c r="P104" i="18"/>
  <c r="R113" i="18"/>
  <c r="Q113" i="18"/>
  <c r="Q122" i="18"/>
  <c r="Q130" i="18"/>
  <c r="Q139" i="18"/>
  <c r="Q151" i="18"/>
  <c r="R151" i="18"/>
  <c r="Q9" i="18"/>
  <c r="P8" i="18"/>
  <c r="R124" i="18" s="1"/>
  <c r="Q17" i="18"/>
  <c r="Q26" i="18"/>
  <c r="P34" i="18"/>
  <c r="R26" i="18"/>
  <c r="Q43" i="18"/>
  <c r="R43" i="18"/>
  <c r="Q52" i="18"/>
  <c r="R52" i="18"/>
  <c r="Q60" i="18"/>
  <c r="R60" i="18"/>
  <c r="Q69" i="18"/>
  <c r="R69" i="18"/>
  <c r="Q86" i="18"/>
  <c r="R86" i="18"/>
  <c r="Q95" i="18"/>
  <c r="R95" i="18"/>
  <c r="Q103" i="18"/>
  <c r="R103" i="18"/>
  <c r="Q112" i="18"/>
  <c r="R112" i="18"/>
  <c r="Q121" i="18"/>
  <c r="P120" i="18"/>
  <c r="Q129" i="18"/>
  <c r="R129" i="18"/>
  <c r="Q138" i="18"/>
  <c r="P146" i="18"/>
  <c r="R138" i="18"/>
  <c r="Q155" i="18"/>
  <c r="R155" i="18"/>
  <c r="R16" i="18"/>
  <c r="Q16" i="18"/>
  <c r="R25" i="18"/>
  <c r="Q25" i="18"/>
  <c r="R33" i="18"/>
  <c r="Q33" i="18"/>
  <c r="R42" i="18"/>
  <c r="Q42" i="18"/>
  <c r="R51" i="18"/>
  <c r="P50" i="18"/>
  <c r="Q51" i="18"/>
  <c r="R59" i="18"/>
  <c r="Q59" i="18"/>
  <c r="P76" i="18"/>
  <c r="R68" i="18"/>
  <c r="Q68" i="18"/>
  <c r="R85" i="18"/>
  <c r="Q85" i="18"/>
  <c r="R94" i="18"/>
  <c r="Q94" i="18"/>
  <c r="R102" i="18"/>
  <c r="Q102" i="18"/>
  <c r="R111" i="18"/>
  <c r="Q111" i="18"/>
  <c r="R128" i="18"/>
  <c r="Q128" i="18"/>
  <c r="R137" i="18"/>
  <c r="Q137" i="18"/>
  <c r="R145" i="18"/>
  <c r="Q145" i="18"/>
  <c r="R152" i="18"/>
  <c r="P160" i="18"/>
  <c r="Q152" i="18"/>
  <c r="R150" i="18"/>
  <c r="Q150" i="18"/>
  <c r="R158" i="18"/>
  <c r="Q158" i="18"/>
  <c r="Q157" i="18"/>
  <c r="R157" i="18"/>
  <c r="R156" i="18"/>
  <c r="Q156" i="18"/>
  <c r="J158" i="17"/>
  <c r="I158" i="17"/>
  <c r="K115" i="17"/>
  <c r="J115" i="17"/>
  <c r="I115" i="17"/>
  <c r="J80" i="17"/>
  <c r="H79" i="17"/>
  <c r="I80" i="17"/>
  <c r="H51" i="17"/>
  <c r="I52" i="17"/>
  <c r="K52" i="17"/>
  <c r="J52" i="17"/>
  <c r="J46" i="17"/>
  <c r="I46" i="17"/>
  <c r="W16" i="17"/>
  <c r="V16" i="17"/>
  <c r="U16" i="17"/>
  <c r="U10" i="17"/>
  <c r="T9" i="17"/>
  <c r="W19" i="17" s="1"/>
  <c r="W10" i="17"/>
  <c r="V10" i="17"/>
  <c r="W13" i="17"/>
  <c r="V13" i="17"/>
  <c r="U13" i="17"/>
  <c r="T21" i="17"/>
  <c r="W17" i="17"/>
  <c r="V17" i="17"/>
  <c r="U17" i="17"/>
  <c r="U14" i="17"/>
  <c r="W14" i="17"/>
  <c r="V14" i="17"/>
  <c r="U18" i="17"/>
  <c r="W18" i="17"/>
  <c r="V18" i="17"/>
  <c r="K150" i="16"/>
  <c r="J150" i="16"/>
  <c r="H149" i="16"/>
  <c r="I150" i="16"/>
  <c r="K136" i="16"/>
  <c r="J136" i="16"/>
  <c r="I136" i="16"/>
  <c r="H135" i="16"/>
  <c r="K127" i="16"/>
  <c r="J127" i="16"/>
  <c r="I127" i="16"/>
  <c r="K118" i="16"/>
  <c r="J118" i="16"/>
  <c r="I118" i="16"/>
  <c r="K110" i="16"/>
  <c r="J110" i="16"/>
  <c r="I110" i="16"/>
  <c r="K101" i="16"/>
  <c r="J101" i="16"/>
  <c r="I101" i="16"/>
  <c r="K84" i="16"/>
  <c r="J84" i="16"/>
  <c r="I84" i="16"/>
  <c r="K75" i="16"/>
  <c r="J75" i="16"/>
  <c r="I75" i="16"/>
  <c r="K67" i="16"/>
  <c r="J67" i="16"/>
  <c r="I67" i="16"/>
  <c r="K58" i="16"/>
  <c r="J58" i="16"/>
  <c r="I58" i="16"/>
  <c r="K41" i="16"/>
  <c r="J41" i="16"/>
  <c r="I41" i="16"/>
  <c r="H49" i="16"/>
  <c r="K32" i="16"/>
  <c r="J32" i="16"/>
  <c r="I32" i="16"/>
  <c r="K24" i="16"/>
  <c r="J24" i="16"/>
  <c r="I24" i="16"/>
  <c r="H23" i="16"/>
  <c r="W18" i="16"/>
  <c r="V18" i="16"/>
  <c r="U18" i="16"/>
  <c r="W14" i="16"/>
  <c r="V14" i="16"/>
  <c r="U14" i="16"/>
  <c r="V10" i="16"/>
  <c r="U10" i="16"/>
  <c r="T9" i="16"/>
  <c r="K154" i="15"/>
  <c r="J154" i="15"/>
  <c r="I154" i="15"/>
  <c r="M154" i="15"/>
  <c r="L154" i="15"/>
  <c r="K145" i="15"/>
  <c r="J145" i="15"/>
  <c r="I145" i="15"/>
  <c r="M145" i="15"/>
  <c r="L145" i="15"/>
  <c r="K137" i="15"/>
  <c r="J137" i="15"/>
  <c r="I137" i="15"/>
  <c r="M137" i="15"/>
  <c r="L137" i="15"/>
  <c r="K128" i="15"/>
  <c r="J128" i="15"/>
  <c r="I128" i="15"/>
  <c r="M128" i="15"/>
  <c r="L128" i="15"/>
  <c r="K111" i="15"/>
  <c r="J111" i="15"/>
  <c r="I111" i="15"/>
  <c r="H119" i="15"/>
  <c r="M111" i="15"/>
  <c r="L111" i="15"/>
  <c r="K102" i="15"/>
  <c r="J102" i="15"/>
  <c r="I102" i="15"/>
  <c r="M102" i="15"/>
  <c r="L102" i="15"/>
  <c r="K94" i="15"/>
  <c r="J94" i="15"/>
  <c r="I94" i="15"/>
  <c r="M94" i="15"/>
  <c r="L94" i="15"/>
  <c r="J85" i="15"/>
  <c r="I85" i="15"/>
  <c r="M85" i="15"/>
  <c r="L85" i="15"/>
  <c r="K85" i="15"/>
  <c r="J76" i="15"/>
  <c r="I76" i="15"/>
  <c r="M76" i="15"/>
  <c r="L76" i="15"/>
  <c r="K76" i="15"/>
  <c r="I95" i="17"/>
  <c r="J95" i="17"/>
  <c r="K89" i="17"/>
  <c r="J89" i="17"/>
  <c r="I89" i="17"/>
  <c r="J54" i="17"/>
  <c r="I54" i="17"/>
  <c r="I26" i="17"/>
  <c r="J26" i="17"/>
  <c r="K20" i="17"/>
  <c r="J20" i="17"/>
  <c r="I20" i="17"/>
  <c r="J12" i="17"/>
  <c r="I12" i="17"/>
  <c r="J140" i="17"/>
  <c r="I140" i="17"/>
  <c r="J132" i="17"/>
  <c r="I132" i="17"/>
  <c r="I138" i="17"/>
  <c r="J138" i="17"/>
  <c r="K141" i="17"/>
  <c r="J141" i="17"/>
  <c r="I141" i="17"/>
  <c r="I146" i="17"/>
  <c r="J146" i="17"/>
  <c r="J124" i="17"/>
  <c r="I124" i="17"/>
  <c r="I129" i="17"/>
  <c r="J129" i="17"/>
  <c r="J157" i="17"/>
  <c r="I157" i="17"/>
  <c r="J150" i="17"/>
  <c r="I150" i="17"/>
  <c r="H149" i="17"/>
  <c r="I155" i="17"/>
  <c r="J155" i="17"/>
  <c r="H35" i="17"/>
  <c r="I27" i="17"/>
  <c r="J27" i="17"/>
  <c r="J44" i="17"/>
  <c r="I44" i="17"/>
  <c r="J53" i="17"/>
  <c r="I53" i="17"/>
  <c r="K61" i="17"/>
  <c r="J61" i="17"/>
  <c r="I61" i="17"/>
  <c r="J70" i="17"/>
  <c r="I70" i="17"/>
  <c r="J87" i="17"/>
  <c r="I87" i="17"/>
  <c r="K96" i="17"/>
  <c r="I96" i="17"/>
  <c r="J96" i="17"/>
  <c r="J104" i="17"/>
  <c r="I104" i="17"/>
  <c r="J113" i="17"/>
  <c r="I113" i="17"/>
  <c r="J122" i="17"/>
  <c r="I122" i="17"/>
  <c r="H121" i="17"/>
  <c r="J130" i="17"/>
  <c r="I130" i="17"/>
  <c r="K139" i="17"/>
  <c r="H147" i="17"/>
  <c r="J139" i="17"/>
  <c r="I139" i="17"/>
  <c r="K156" i="17"/>
  <c r="J156" i="17"/>
  <c r="I156" i="17"/>
  <c r="K30" i="17"/>
  <c r="J30" i="17"/>
  <c r="I30" i="17"/>
  <c r="J39" i="17"/>
  <c r="I39" i="17"/>
  <c r="J47" i="17"/>
  <c r="I47" i="17"/>
  <c r="K56" i="17"/>
  <c r="J56" i="17"/>
  <c r="I56" i="17"/>
  <c r="J73" i="17"/>
  <c r="I73" i="17"/>
  <c r="K82" i="17"/>
  <c r="J82" i="17"/>
  <c r="I82" i="17"/>
  <c r="J90" i="17"/>
  <c r="I90" i="17"/>
  <c r="K99" i="17"/>
  <c r="J99" i="17"/>
  <c r="I99" i="17"/>
  <c r="K108" i="17"/>
  <c r="J108" i="17"/>
  <c r="I108" i="17"/>
  <c r="H107" i="17"/>
  <c r="J116" i="17"/>
  <c r="I116" i="17"/>
  <c r="K125" i="17"/>
  <c r="J125" i="17"/>
  <c r="I125" i="17"/>
  <c r="H133" i="17"/>
  <c r="J142" i="17"/>
  <c r="I142" i="17"/>
  <c r="J151" i="17"/>
  <c r="I151" i="17"/>
  <c r="K159" i="17"/>
  <c r="J159" i="17"/>
  <c r="I159" i="17"/>
  <c r="J10" i="17"/>
  <c r="I10" i="17"/>
  <c r="H9" i="17"/>
  <c r="K103" i="17" s="1"/>
  <c r="K10" i="17"/>
  <c r="J14" i="17"/>
  <c r="I14" i="17"/>
  <c r="J18" i="17"/>
  <c r="I18" i="17"/>
  <c r="K18" i="17"/>
  <c r="J31" i="17"/>
  <c r="I31" i="17"/>
  <c r="K31" i="17"/>
  <c r="J40" i="17"/>
  <c r="I40" i="17"/>
  <c r="J48" i="17"/>
  <c r="I48" i="17"/>
  <c r="K48" i="17"/>
  <c r="J57" i="17"/>
  <c r="I57" i="17"/>
  <c r="K57" i="17"/>
  <c r="J66" i="17"/>
  <c r="I66" i="17"/>
  <c r="H65" i="17"/>
  <c r="K66" i="17"/>
  <c r="J74" i="17"/>
  <c r="I74" i="17"/>
  <c r="K74" i="17"/>
  <c r="J83" i="17"/>
  <c r="I83" i="17"/>
  <c r="H91" i="17"/>
  <c r="J100" i="17"/>
  <c r="I100" i="17"/>
  <c r="K100" i="17"/>
  <c r="J109" i="17"/>
  <c r="I109" i="17"/>
  <c r="K109" i="17"/>
  <c r="J117" i="17"/>
  <c r="I117" i="17"/>
  <c r="K117" i="17"/>
  <c r="J126" i="17"/>
  <c r="I126" i="17"/>
  <c r="K126" i="17"/>
  <c r="J143" i="17"/>
  <c r="I143" i="17"/>
  <c r="K143" i="17"/>
  <c r="J152" i="17"/>
  <c r="I152" i="17"/>
  <c r="K152" i="17"/>
  <c r="J160" i="17"/>
  <c r="I160" i="17"/>
  <c r="K160" i="17"/>
  <c r="I24" i="17"/>
  <c r="H23" i="17"/>
  <c r="K24" i="17"/>
  <c r="J24" i="17"/>
  <c r="I32" i="17"/>
  <c r="K32" i="17"/>
  <c r="J32" i="17"/>
  <c r="I41" i="17"/>
  <c r="H49" i="17"/>
  <c r="K41" i="17"/>
  <c r="J41" i="17"/>
  <c r="I58" i="17"/>
  <c r="K58" i="17"/>
  <c r="J58" i="17"/>
  <c r="I67" i="17"/>
  <c r="K67" i="17"/>
  <c r="J67" i="17"/>
  <c r="I75" i="17"/>
  <c r="K75" i="17"/>
  <c r="J75" i="17"/>
  <c r="I84" i="17"/>
  <c r="K84" i="17"/>
  <c r="J84" i="17"/>
  <c r="I101" i="17"/>
  <c r="K101" i="17"/>
  <c r="J101" i="17"/>
  <c r="I110" i="17"/>
  <c r="K110" i="17"/>
  <c r="J110" i="17"/>
  <c r="I118" i="17"/>
  <c r="K118" i="17"/>
  <c r="J118" i="17"/>
  <c r="I127" i="17"/>
  <c r="K127" i="17"/>
  <c r="J127" i="17"/>
  <c r="I136" i="17"/>
  <c r="H135" i="17"/>
  <c r="K136" i="17"/>
  <c r="J136" i="17"/>
  <c r="I144" i="17"/>
  <c r="K144" i="17"/>
  <c r="J144" i="17"/>
  <c r="I153" i="17"/>
  <c r="H161" i="17"/>
  <c r="K153" i="17"/>
  <c r="J153" i="17"/>
  <c r="K11" i="17"/>
  <c r="J11" i="17"/>
  <c r="I11" i="17"/>
  <c r="J15" i="17"/>
  <c r="I15" i="17"/>
  <c r="K15" i="17"/>
  <c r="K19" i="17"/>
  <c r="J19" i="17"/>
  <c r="I19" i="17"/>
  <c r="J25" i="17"/>
  <c r="K25" i="17"/>
  <c r="I25" i="17"/>
  <c r="J33" i="17"/>
  <c r="K33" i="17"/>
  <c r="I33" i="17"/>
  <c r="J42" i="17"/>
  <c r="K42" i="17"/>
  <c r="I42" i="17"/>
  <c r="J59" i="17"/>
  <c r="K59" i="17"/>
  <c r="I59" i="17"/>
  <c r="J68" i="17"/>
  <c r="I68" i="17"/>
  <c r="K68" i="17"/>
  <c r="J76" i="17"/>
  <c r="K76" i="17"/>
  <c r="I76" i="17"/>
  <c r="J85" i="17"/>
  <c r="K85" i="17"/>
  <c r="I85" i="17"/>
  <c r="H93" i="17"/>
  <c r="J94" i="17"/>
  <c r="K94" i="17"/>
  <c r="I94" i="17"/>
  <c r="J102" i="17"/>
  <c r="K102" i="17"/>
  <c r="I102" i="17"/>
  <c r="H119" i="17"/>
  <c r="J111" i="17"/>
  <c r="K111" i="17"/>
  <c r="I111" i="17"/>
  <c r="J128" i="17"/>
  <c r="K128" i="17"/>
  <c r="I128" i="17"/>
  <c r="J137" i="17"/>
  <c r="K137" i="17"/>
  <c r="I137" i="17"/>
  <c r="J145" i="17"/>
  <c r="I145" i="17"/>
  <c r="K145" i="17"/>
  <c r="J154" i="17"/>
  <c r="I154" i="17"/>
  <c r="K154" i="17"/>
  <c r="J73" i="18"/>
  <c r="I73" i="18"/>
  <c r="Q41" i="18"/>
  <c r="R41" i="18"/>
  <c r="I112" i="17"/>
  <c r="K112" i="17"/>
  <c r="J112" i="17"/>
  <c r="K71" i="17"/>
  <c r="J71" i="17"/>
  <c r="I71" i="17"/>
  <c r="I43" i="17"/>
  <c r="K43" i="17"/>
  <c r="J43" i="17"/>
  <c r="K38" i="17"/>
  <c r="J38" i="17"/>
  <c r="I38" i="17"/>
  <c r="H37" i="17"/>
  <c r="K17" i="17"/>
  <c r="J17" i="17"/>
  <c r="I17" i="17"/>
  <c r="K158" i="16"/>
  <c r="J158" i="16"/>
  <c r="I158" i="16"/>
  <c r="K132" i="16"/>
  <c r="J132" i="16"/>
  <c r="I132" i="16"/>
  <c r="K124" i="16"/>
  <c r="J124" i="16"/>
  <c r="I124" i="16"/>
  <c r="K115" i="16"/>
  <c r="J115" i="16"/>
  <c r="I115" i="16"/>
  <c r="K98" i="16"/>
  <c r="J98" i="16"/>
  <c r="I98" i="16"/>
  <c r="K89" i="16"/>
  <c r="J89" i="16"/>
  <c r="I89" i="16"/>
  <c r="K81" i="16"/>
  <c r="J81" i="16"/>
  <c r="I81" i="16"/>
  <c r="K72" i="16"/>
  <c r="J72" i="16"/>
  <c r="I72" i="16"/>
  <c r="K55" i="16"/>
  <c r="H63" i="16"/>
  <c r="J55" i="16"/>
  <c r="I55" i="16"/>
  <c r="K46" i="16"/>
  <c r="J46" i="16"/>
  <c r="I46" i="16"/>
  <c r="K38" i="16"/>
  <c r="H37" i="16"/>
  <c r="J38" i="16"/>
  <c r="I38" i="16"/>
  <c r="K29" i="16"/>
  <c r="J29" i="16"/>
  <c r="I29" i="16"/>
  <c r="K17" i="16"/>
  <c r="J17" i="16"/>
  <c r="I17" i="16"/>
  <c r="K13" i="16"/>
  <c r="H21" i="16"/>
  <c r="J13" i="16"/>
  <c r="I13" i="16"/>
  <c r="M153" i="15"/>
  <c r="L153" i="15"/>
  <c r="K153" i="15"/>
  <c r="H161" i="15"/>
  <c r="I153" i="15"/>
  <c r="J153" i="15"/>
  <c r="M144" i="15"/>
  <c r="L144" i="15"/>
  <c r="K144" i="15"/>
  <c r="J144" i="15"/>
  <c r="I144" i="15"/>
  <c r="M136" i="15"/>
  <c r="L136" i="15"/>
  <c r="K136" i="15"/>
  <c r="J136" i="15"/>
  <c r="I136" i="15"/>
  <c r="M127" i="15"/>
  <c r="L127" i="15"/>
  <c r="K127" i="15"/>
  <c r="J127" i="15"/>
  <c r="I127" i="15"/>
  <c r="M118" i="15"/>
  <c r="L118" i="15"/>
  <c r="K118" i="15"/>
  <c r="J118" i="15"/>
  <c r="I118" i="15"/>
  <c r="M110" i="15"/>
  <c r="L110" i="15"/>
  <c r="K110" i="15"/>
  <c r="J110" i="15"/>
  <c r="I110" i="15"/>
  <c r="M101" i="15"/>
  <c r="L101" i="15"/>
  <c r="K101" i="15"/>
  <c r="J101" i="15"/>
  <c r="I101" i="15"/>
  <c r="M93" i="15"/>
  <c r="L93" i="15"/>
  <c r="K93" i="15"/>
  <c r="I93" i="15"/>
  <c r="J93" i="15"/>
  <c r="M84" i="15"/>
  <c r="L84" i="15"/>
  <c r="K84" i="15"/>
  <c r="J84" i="15"/>
  <c r="I84" i="15"/>
  <c r="M75" i="15"/>
  <c r="L75" i="15"/>
  <c r="K75" i="15"/>
  <c r="J75" i="15"/>
  <c r="I75" i="15"/>
  <c r="M67" i="15"/>
  <c r="L67" i="15"/>
  <c r="K67" i="15"/>
  <c r="I67" i="15"/>
  <c r="J67" i="15"/>
  <c r="M58" i="15"/>
  <c r="L58" i="15"/>
  <c r="K58" i="15"/>
  <c r="J58" i="15"/>
  <c r="I58" i="15"/>
  <c r="M41" i="15"/>
  <c r="L41" i="15"/>
  <c r="H49" i="15"/>
  <c r="K41" i="15"/>
  <c r="J41" i="15"/>
  <c r="I41" i="15"/>
  <c r="M32" i="15"/>
  <c r="L32" i="15"/>
  <c r="K32" i="15"/>
  <c r="J32" i="15"/>
  <c r="I32" i="15"/>
  <c r="M24" i="15"/>
  <c r="L24" i="15"/>
  <c r="J24" i="15"/>
  <c r="I24" i="15"/>
  <c r="K24" i="15"/>
  <c r="J72" i="18"/>
  <c r="I72" i="18"/>
  <c r="I32" i="18"/>
  <c r="J32" i="18"/>
  <c r="R13" i="18"/>
  <c r="Q13" i="18"/>
  <c r="K114" i="17"/>
  <c r="J114" i="17"/>
  <c r="I114" i="17"/>
  <c r="I86" i="17"/>
  <c r="J86" i="17"/>
  <c r="K86" i="17"/>
  <c r="K81" i="17"/>
  <c r="J81" i="17"/>
  <c r="I81" i="17"/>
  <c r="K45" i="17"/>
  <c r="J45" i="17"/>
  <c r="I45" i="17"/>
  <c r="K140" i="16"/>
  <c r="I140" i="16"/>
  <c r="J140" i="16"/>
  <c r="T16" i="14"/>
  <c r="S16" i="14"/>
  <c r="T13" i="14"/>
  <c r="S13" i="14"/>
  <c r="S21" i="14"/>
  <c r="T21" i="14"/>
  <c r="X10" i="15"/>
  <c r="W10" i="15"/>
  <c r="Y10" i="15"/>
  <c r="Y12" i="15"/>
  <c r="W12" i="15"/>
  <c r="X12" i="15"/>
  <c r="Y14" i="15"/>
  <c r="X14" i="15"/>
  <c r="W14" i="15"/>
  <c r="Y16" i="15"/>
  <c r="X16" i="15"/>
  <c r="W16" i="15"/>
  <c r="Y18" i="15"/>
  <c r="X18" i="15"/>
  <c r="W18" i="15"/>
  <c r="Y20" i="15"/>
  <c r="X20" i="15"/>
  <c r="W20" i="15"/>
  <c r="W9" i="15"/>
  <c r="Y9" i="15"/>
  <c r="X9" i="15"/>
  <c r="W11" i="15"/>
  <c r="Y11" i="15"/>
  <c r="X11" i="15"/>
  <c r="W13" i="15"/>
  <c r="V21" i="15"/>
  <c r="Y13" i="15"/>
  <c r="X13" i="15"/>
  <c r="W15" i="15"/>
  <c r="X15" i="15"/>
  <c r="Y15" i="15"/>
  <c r="W17" i="15"/>
  <c r="Y17" i="15"/>
  <c r="X17" i="15"/>
  <c r="W19" i="15"/>
  <c r="X19" i="15"/>
  <c r="Y19" i="15"/>
  <c r="S19" i="14"/>
  <c r="T19" i="14"/>
  <c r="V9" i="12"/>
  <c r="T9" i="12"/>
  <c r="S9" i="12"/>
  <c r="V7" i="12"/>
  <c r="S7" i="12"/>
  <c r="T7" i="12"/>
  <c r="S14" i="14"/>
  <c r="T14" i="14"/>
  <c r="T11" i="14"/>
  <c r="S11" i="14"/>
  <c r="T17" i="14"/>
  <c r="S17" i="14"/>
  <c r="T12" i="12"/>
  <c r="V12" i="12"/>
  <c r="S12" i="12"/>
  <c r="J9" i="12"/>
  <c r="L9" i="12"/>
  <c r="K9" i="12"/>
  <c r="I9" i="12"/>
  <c r="H56" i="12"/>
  <c r="J7" i="12"/>
  <c r="L7" i="12"/>
  <c r="K7" i="12"/>
  <c r="I7" i="12"/>
  <c r="H54" i="12"/>
  <c r="U12" i="16"/>
  <c r="W12" i="16"/>
  <c r="V12" i="16"/>
  <c r="U16" i="16"/>
  <c r="W16" i="16"/>
  <c r="V16" i="16"/>
  <c r="U20" i="16"/>
  <c r="W20" i="16"/>
  <c r="V20" i="16"/>
  <c r="T20" i="14"/>
  <c r="S20" i="14"/>
  <c r="S57" i="12"/>
  <c r="V57" i="12"/>
  <c r="T57" i="12"/>
  <c r="S55" i="12"/>
  <c r="V55" i="12"/>
  <c r="T55" i="12"/>
  <c r="S53" i="12"/>
  <c r="V53" i="12"/>
  <c r="T53" i="12"/>
  <c r="S51" i="12"/>
  <c r="V51" i="12"/>
  <c r="T51" i="12"/>
  <c r="S49" i="12"/>
  <c r="V49" i="12"/>
  <c r="T49" i="12"/>
  <c r="S47" i="12"/>
  <c r="T47" i="12"/>
  <c r="V47" i="12"/>
  <c r="S45" i="12"/>
  <c r="V45" i="12"/>
  <c r="T45" i="12"/>
  <c r="S43" i="12"/>
  <c r="T43" i="12"/>
  <c r="V43" i="12"/>
  <c r="S41" i="12"/>
  <c r="V41" i="12"/>
  <c r="T41" i="12"/>
  <c r="S39" i="12"/>
  <c r="V39" i="12"/>
  <c r="T39" i="12"/>
  <c r="S37" i="12"/>
  <c r="V37" i="12"/>
  <c r="T37" i="12"/>
  <c r="S35" i="12"/>
  <c r="V35" i="12"/>
  <c r="T35" i="12"/>
  <c r="S33" i="12"/>
  <c r="V33" i="12"/>
  <c r="T33" i="12"/>
  <c r="S31" i="12"/>
  <c r="T31" i="12"/>
  <c r="V31" i="12"/>
  <c r="S29" i="12"/>
  <c r="V29" i="12"/>
  <c r="T29" i="12"/>
  <c r="S27" i="12"/>
  <c r="T27" i="12"/>
  <c r="V27" i="12"/>
  <c r="S25" i="12"/>
  <c r="V25" i="12"/>
  <c r="T25" i="12"/>
  <c r="S23" i="12"/>
  <c r="V23" i="12"/>
  <c r="T23" i="12"/>
  <c r="S21" i="12"/>
  <c r="V21" i="12"/>
  <c r="T21" i="12"/>
  <c r="S19" i="12"/>
  <c r="V19" i="12"/>
  <c r="T19" i="12"/>
  <c r="S17" i="12"/>
  <c r="V17" i="12"/>
  <c r="T17" i="12"/>
  <c r="S15" i="12"/>
  <c r="T15" i="12"/>
  <c r="V15" i="12"/>
  <c r="K123" i="13"/>
  <c r="J123" i="13"/>
  <c r="I123" i="13"/>
  <c r="K88" i="13"/>
  <c r="J88" i="13"/>
  <c r="I88" i="13"/>
  <c r="K86" i="13"/>
  <c r="J86" i="13"/>
  <c r="I86" i="13"/>
  <c r="K53" i="13"/>
  <c r="J53" i="13"/>
  <c r="I53" i="13"/>
  <c r="K36" i="13"/>
  <c r="J36" i="13"/>
  <c r="I36" i="13"/>
  <c r="I23" i="13"/>
  <c r="K23" i="13"/>
  <c r="J23" i="13"/>
  <c r="W11" i="13"/>
  <c r="V11" i="13"/>
  <c r="U11" i="13"/>
  <c r="K127" i="13"/>
  <c r="J127" i="13"/>
  <c r="I127" i="13"/>
  <c r="K128" i="13"/>
  <c r="J128" i="13"/>
  <c r="I128" i="13"/>
  <c r="K129" i="13"/>
  <c r="J129" i="13"/>
  <c r="I129" i="13"/>
  <c r="K130" i="13"/>
  <c r="J130" i="13"/>
  <c r="I130" i="13"/>
  <c r="K131" i="13"/>
  <c r="J131" i="13"/>
  <c r="I131" i="13"/>
  <c r="I134" i="13"/>
  <c r="K134" i="13"/>
  <c r="J134" i="13"/>
  <c r="K29" i="13"/>
  <c r="I29" i="13"/>
  <c r="J29" i="13"/>
  <c r="K38" i="13"/>
  <c r="J38" i="13"/>
  <c r="I38" i="13"/>
  <c r="K46" i="13"/>
  <c r="J46" i="13"/>
  <c r="I46" i="13"/>
  <c r="K55" i="13"/>
  <c r="J55" i="13"/>
  <c r="I55" i="13"/>
  <c r="K64" i="13"/>
  <c r="J64" i="13"/>
  <c r="I64" i="13"/>
  <c r="K72" i="13"/>
  <c r="J72" i="13"/>
  <c r="I72" i="13"/>
  <c r="K81" i="13"/>
  <c r="J81" i="13"/>
  <c r="I81" i="13"/>
  <c r="K89" i="13"/>
  <c r="J89" i="13"/>
  <c r="I89" i="13"/>
  <c r="K110" i="13"/>
  <c r="J110" i="13"/>
  <c r="I110" i="13"/>
  <c r="H118" i="13"/>
  <c r="K111" i="13"/>
  <c r="J111" i="13"/>
  <c r="I111" i="13"/>
  <c r="K112" i="13"/>
  <c r="J112" i="13"/>
  <c r="I112" i="13"/>
  <c r="K113" i="13"/>
  <c r="J113" i="13"/>
  <c r="I113" i="13"/>
  <c r="K114" i="13"/>
  <c r="J114" i="13"/>
  <c r="I114" i="13"/>
  <c r="J115" i="13"/>
  <c r="K115" i="13"/>
  <c r="I115" i="13"/>
  <c r="I116" i="13"/>
  <c r="K116" i="13"/>
  <c r="J116" i="13"/>
  <c r="J9" i="13"/>
  <c r="K9" i="13"/>
  <c r="I9" i="13"/>
  <c r="J13" i="13"/>
  <c r="K13" i="13"/>
  <c r="I13" i="13"/>
  <c r="J17" i="13"/>
  <c r="K17" i="13"/>
  <c r="I17" i="13"/>
  <c r="J22" i="13"/>
  <c r="K22" i="13"/>
  <c r="I22" i="13"/>
  <c r="J30" i="13"/>
  <c r="I30" i="13"/>
  <c r="K30" i="13"/>
  <c r="J39" i="13"/>
  <c r="I39" i="13"/>
  <c r="K39" i="13"/>
  <c r="K47" i="13"/>
  <c r="J47" i="13"/>
  <c r="I47" i="13"/>
  <c r="K56" i="13"/>
  <c r="J56" i="13"/>
  <c r="I56" i="13"/>
  <c r="K65" i="13"/>
  <c r="J65" i="13"/>
  <c r="I65" i="13"/>
  <c r="K73" i="13"/>
  <c r="J73" i="13"/>
  <c r="I73" i="13"/>
  <c r="K82" i="13"/>
  <c r="J82" i="13"/>
  <c r="I82" i="13"/>
  <c r="H90" i="13"/>
  <c r="K101" i="13"/>
  <c r="J101" i="13"/>
  <c r="I101" i="13"/>
  <c r="K102" i="13"/>
  <c r="J102" i="13"/>
  <c r="I102" i="13"/>
  <c r="K103" i="13"/>
  <c r="J103" i="13"/>
  <c r="I103" i="13"/>
  <c r="K106" i="13"/>
  <c r="J106" i="13"/>
  <c r="I106" i="13"/>
  <c r="J107" i="13"/>
  <c r="K107" i="13"/>
  <c r="I107" i="13"/>
  <c r="I108" i="13"/>
  <c r="K108" i="13"/>
  <c r="J108" i="13"/>
  <c r="I40" i="13"/>
  <c r="H48" i="13"/>
  <c r="J40" i="13"/>
  <c r="K40" i="13"/>
  <c r="J57" i="13"/>
  <c r="I57" i="13"/>
  <c r="K57" i="13"/>
  <c r="J66" i="13"/>
  <c r="I66" i="13"/>
  <c r="K66" i="13"/>
  <c r="J74" i="13"/>
  <c r="I74" i="13"/>
  <c r="K74" i="13"/>
  <c r="J83" i="13"/>
  <c r="I83" i="13"/>
  <c r="K83" i="13"/>
  <c r="J92" i="13"/>
  <c r="I92" i="13"/>
  <c r="K92" i="13"/>
  <c r="J93" i="13"/>
  <c r="I93" i="13"/>
  <c r="K93" i="13"/>
  <c r="J94" i="13"/>
  <c r="I94" i="13"/>
  <c r="K94" i="13"/>
  <c r="J95" i="13"/>
  <c r="I95" i="13"/>
  <c r="K95" i="13"/>
  <c r="J96" i="13"/>
  <c r="I96" i="13"/>
  <c r="H104" i="13"/>
  <c r="K96" i="13"/>
  <c r="K97" i="13"/>
  <c r="J97" i="13"/>
  <c r="I97" i="13"/>
  <c r="J98" i="13"/>
  <c r="K98" i="13"/>
  <c r="I98" i="13"/>
  <c r="I99" i="13"/>
  <c r="K99" i="13"/>
  <c r="J99" i="13"/>
  <c r="J10" i="13"/>
  <c r="I10" i="13"/>
  <c r="K10" i="13"/>
  <c r="K14" i="13"/>
  <c r="J14" i="13"/>
  <c r="I14" i="13"/>
  <c r="J18" i="13"/>
  <c r="I18" i="13"/>
  <c r="K18" i="13"/>
  <c r="K24" i="13"/>
  <c r="J24" i="13"/>
  <c r="I24" i="13"/>
  <c r="K32" i="13"/>
  <c r="I32" i="13"/>
  <c r="J32" i="13"/>
  <c r="K41" i="13"/>
  <c r="J41" i="13"/>
  <c r="I41" i="13"/>
  <c r="I50" i="13"/>
  <c r="K50" i="13"/>
  <c r="J50" i="13"/>
  <c r="I58" i="13"/>
  <c r="K58" i="13"/>
  <c r="J58" i="13"/>
  <c r="I67" i="13"/>
  <c r="K67" i="13"/>
  <c r="J67" i="13"/>
  <c r="I75" i="13"/>
  <c r="K75" i="13"/>
  <c r="J75" i="13"/>
  <c r="I84" i="13"/>
  <c r="J84" i="13"/>
  <c r="K84" i="13"/>
  <c r="I153" i="13"/>
  <c r="K153" i="13"/>
  <c r="J153" i="13"/>
  <c r="I154" i="13"/>
  <c r="K154" i="13"/>
  <c r="J154" i="13"/>
  <c r="I155" i="13"/>
  <c r="K155" i="13"/>
  <c r="J155" i="13"/>
  <c r="I156" i="13"/>
  <c r="K156" i="13"/>
  <c r="J156" i="13"/>
  <c r="K157" i="13"/>
  <c r="I157" i="13"/>
  <c r="J157" i="13"/>
  <c r="J158" i="13"/>
  <c r="I158" i="13"/>
  <c r="K158" i="13"/>
  <c r="I159" i="13"/>
  <c r="J159" i="13"/>
  <c r="K159" i="13"/>
  <c r="J51" i="13"/>
  <c r="I51" i="13"/>
  <c r="K51" i="13"/>
  <c r="K59" i="13"/>
  <c r="J59" i="13"/>
  <c r="I59" i="13"/>
  <c r="H76" i="13"/>
  <c r="J68" i="13"/>
  <c r="I68" i="13"/>
  <c r="K68" i="13"/>
  <c r="K85" i="13"/>
  <c r="J85" i="13"/>
  <c r="I85" i="13"/>
  <c r="J144" i="13"/>
  <c r="K144" i="13"/>
  <c r="I144" i="13"/>
  <c r="J145" i="13"/>
  <c r="K145" i="13"/>
  <c r="I145" i="13"/>
  <c r="J148" i="13"/>
  <c r="K148" i="13"/>
  <c r="I148" i="13"/>
  <c r="K149" i="13"/>
  <c r="J149" i="13"/>
  <c r="I149" i="13"/>
  <c r="J150" i="13"/>
  <c r="K150" i="13"/>
  <c r="I150" i="13"/>
  <c r="I151" i="13"/>
  <c r="K151" i="13"/>
  <c r="J151" i="13"/>
  <c r="K100" i="13"/>
  <c r="J100" i="13"/>
  <c r="I100" i="13"/>
  <c r="K109" i="13"/>
  <c r="J109" i="13"/>
  <c r="I109" i="13"/>
  <c r="K117" i="13"/>
  <c r="J117" i="13"/>
  <c r="I117" i="13"/>
  <c r="K126" i="13"/>
  <c r="J126" i="13"/>
  <c r="I126" i="13"/>
  <c r="K135" i="13"/>
  <c r="I135" i="13"/>
  <c r="J135" i="13"/>
  <c r="J143" i="13"/>
  <c r="K143" i="13"/>
  <c r="I143" i="13"/>
  <c r="H160" i="13"/>
  <c r="I152" i="13"/>
  <c r="K152" i="13"/>
  <c r="J152" i="13"/>
  <c r="K136" i="13"/>
  <c r="I136" i="13"/>
  <c r="J136" i="13"/>
  <c r="K60" i="13"/>
  <c r="I60" i="13"/>
  <c r="J60" i="13"/>
  <c r="K43" i="13"/>
  <c r="I43" i="13"/>
  <c r="J43" i="13"/>
  <c r="K27" i="13"/>
  <c r="J27" i="13"/>
  <c r="I27" i="13"/>
  <c r="K15" i="13"/>
  <c r="I15" i="13"/>
  <c r="J15" i="13"/>
  <c r="T15" i="14"/>
  <c r="R23" i="14"/>
  <c r="S15" i="14"/>
  <c r="T18" i="14"/>
  <c r="S18" i="14"/>
  <c r="K122" i="13"/>
  <c r="J122" i="13"/>
  <c r="I122" i="13"/>
  <c r="K70" i="13"/>
  <c r="J70" i="13"/>
  <c r="I70" i="13"/>
  <c r="J33" i="13"/>
  <c r="I33" i="13"/>
  <c r="K33" i="13"/>
  <c r="V18" i="13"/>
  <c r="U18" i="13"/>
  <c r="W18" i="13"/>
  <c r="U13" i="13"/>
  <c r="W13" i="13"/>
  <c r="V13" i="13"/>
  <c r="J12" i="13"/>
  <c r="I12" i="13"/>
  <c r="H20" i="13"/>
  <c r="K12" i="13"/>
  <c r="K139" i="13"/>
  <c r="I139" i="13"/>
  <c r="J139" i="13"/>
  <c r="K80" i="13"/>
  <c r="J80" i="13"/>
  <c r="I80" i="13"/>
  <c r="K78" i="13"/>
  <c r="J78" i="13"/>
  <c r="I78" i="13"/>
  <c r="K37" i="13"/>
  <c r="J37" i="13"/>
  <c r="I37" i="13"/>
  <c r="I31" i="13"/>
  <c r="K31" i="13"/>
  <c r="J31" i="13"/>
  <c r="J28" i="13"/>
  <c r="I28" i="13"/>
  <c r="K28" i="13"/>
  <c r="W15" i="13"/>
  <c r="V15" i="13"/>
  <c r="U15" i="13"/>
  <c r="I125" i="13"/>
  <c r="K125" i="13"/>
  <c r="J125" i="13"/>
  <c r="K121" i="13"/>
  <c r="J121" i="13"/>
  <c r="I121" i="13"/>
  <c r="K87" i="13"/>
  <c r="J87" i="13"/>
  <c r="I87" i="13"/>
  <c r="K54" i="13"/>
  <c r="J54" i="13"/>
  <c r="I54" i="13"/>
  <c r="H62" i="13"/>
  <c r="K52" i="13"/>
  <c r="J52" i="13"/>
  <c r="I52" i="13"/>
  <c r="K44" i="13"/>
  <c r="J44" i="13"/>
  <c r="I44" i="13"/>
  <c r="J124" i="13"/>
  <c r="K124" i="13"/>
  <c r="I124" i="13"/>
  <c r="H132" i="13"/>
  <c r="K120" i="13"/>
  <c r="J120" i="13"/>
  <c r="I120" i="13"/>
  <c r="K71" i="13"/>
  <c r="J71" i="13"/>
  <c r="I71" i="13"/>
  <c r="K69" i="13"/>
  <c r="J69" i="13"/>
  <c r="I69" i="13"/>
  <c r="K42" i="13"/>
  <c r="J42" i="13"/>
  <c r="I42" i="13"/>
  <c r="J141" i="13"/>
  <c r="I141" i="13"/>
  <c r="K141" i="13"/>
  <c r="K137" i="13"/>
  <c r="I137" i="13"/>
  <c r="J137" i="13"/>
  <c r="K79" i="13"/>
  <c r="J79" i="13"/>
  <c r="I79" i="13"/>
  <c r="K45" i="13"/>
  <c r="J45" i="13"/>
  <c r="I45" i="13"/>
  <c r="K26" i="13"/>
  <c r="I26" i="13"/>
  <c r="H34" i="13"/>
  <c r="J26" i="13"/>
  <c r="W14" i="13"/>
  <c r="U14" i="13"/>
  <c r="V14" i="13"/>
  <c r="U9" i="13"/>
  <c r="V9" i="13"/>
  <c r="W9" i="13"/>
  <c r="W8" i="13"/>
  <c r="U8" i="13"/>
  <c r="V8" i="13"/>
  <c r="W12" i="13"/>
  <c r="U12" i="13"/>
  <c r="T20" i="13"/>
  <c r="V12" i="13"/>
  <c r="W16" i="13"/>
  <c r="U16" i="13"/>
  <c r="V16" i="13"/>
  <c r="R40" i="6"/>
  <c r="Q40" i="6"/>
  <c r="S40" i="6"/>
  <c r="J40" i="6"/>
  <c r="I40" i="6"/>
  <c r="K40" i="6"/>
  <c r="R32" i="6"/>
  <c r="Q32" i="6"/>
  <c r="S32" i="6"/>
  <c r="J32" i="6"/>
  <c r="I32" i="6"/>
  <c r="K32" i="6"/>
  <c r="R24" i="6"/>
  <c r="Q24" i="6"/>
  <c r="S24" i="6"/>
  <c r="J24" i="6"/>
  <c r="I24" i="6"/>
  <c r="K24" i="6"/>
  <c r="R9" i="6"/>
  <c r="Q9" i="6"/>
  <c r="S9" i="6"/>
  <c r="J9" i="6"/>
  <c r="I9" i="6"/>
  <c r="K9" i="6"/>
  <c r="M41" i="5"/>
  <c r="L41" i="5"/>
  <c r="J41" i="5"/>
  <c r="I41" i="5"/>
  <c r="K41" i="5"/>
  <c r="W39" i="5"/>
  <c r="V39" i="5"/>
  <c r="T39" i="5"/>
  <c r="S39" i="5"/>
  <c r="U39" i="5"/>
  <c r="M33" i="5"/>
  <c r="L33" i="5"/>
  <c r="J33" i="5"/>
  <c r="I33" i="5"/>
  <c r="K33" i="5"/>
  <c r="W31" i="5"/>
  <c r="V31" i="5"/>
  <c r="T31" i="5"/>
  <c r="S31" i="5"/>
  <c r="U31" i="5"/>
  <c r="M25" i="5"/>
  <c r="L25" i="5"/>
  <c r="J25" i="5"/>
  <c r="K25" i="5"/>
  <c r="I25" i="5"/>
  <c r="W23" i="5"/>
  <c r="V23" i="5"/>
  <c r="T23" i="5"/>
  <c r="U23" i="5"/>
  <c r="S23" i="5"/>
  <c r="M17" i="5"/>
  <c r="L17" i="5"/>
  <c r="J17" i="5"/>
  <c r="I17" i="5"/>
  <c r="K17" i="5"/>
  <c r="M14" i="5"/>
  <c r="L14" i="5"/>
  <c r="J14" i="5"/>
  <c r="K14" i="5"/>
  <c r="I14" i="5"/>
  <c r="W12" i="5"/>
  <c r="V12" i="5"/>
  <c r="T12" i="5"/>
  <c r="U12" i="5"/>
  <c r="S12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K48" i="3"/>
  <c r="J48" i="3"/>
  <c r="K40" i="3"/>
  <c r="J40" i="3"/>
  <c r="K39" i="3"/>
  <c r="L39" i="3"/>
  <c r="J39" i="3"/>
  <c r="K38" i="3"/>
  <c r="L38" i="3"/>
  <c r="J38" i="3"/>
  <c r="K37" i="3"/>
  <c r="L37" i="3"/>
  <c r="J37" i="3"/>
  <c r="K36" i="3"/>
  <c r="L36" i="3"/>
  <c r="J36" i="3"/>
  <c r="K35" i="3"/>
  <c r="L35" i="3"/>
  <c r="J35" i="3"/>
  <c r="K34" i="3"/>
  <c r="J34" i="3"/>
  <c r="L34" i="3"/>
  <c r="K33" i="3"/>
  <c r="J33" i="3"/>
  <c r="L33" i="3"/>
  <c r="K32" i="3"/>
  <c r="L32" i="3"/>
  <c r="J32" i="3"/>
  <c r="K31" i="3"/>
  <c r="L31" i="3"/>
  <c r="J31" i="3"/>
  <c r="K30" i="3"/>
  <c r="L30" i="3"/>
  <c r="J30" i="3"/>
  <c r="K29" i="3"/>
  <c r="L29" i="3"/>
  <c r="J29" i="3"/>
  <c r="K28" i="3"/>
  <c r="L28" i="3"/>
  <c r="J28" i="3"/>
  <c r="K27" i="3"/>
  <c r="L27" i="3"/>
  <c r="J27" i="3"/>
  <c r="K26" i="3"/>
  <c r="J26" i="3"/>
  <c r="L26" i="3"/>
  <c r="K25" i="3"/>
  <c r="J25" i="3"/>
  <c r="L25" i="3"/>
  <c r="K24" i="3"/>
  <c r="L24" i="3"/>
  <c r="J24" i="3"/>
  <c r="K23" i="3"/>
  <c r="J23" i="3"/>
  <c r="L23" i="3"/>
  <c r="K22" i="3"/>
  <c r="L22" i="3"/>
  <c r="J22" i="3"/>
  <c r="K21" i="3"/>
  <c r="L21" i="3"/>
  <c r="J21" i="3"/>
  <c r="K20" i="3"/>
  <c r="L20" i="3"/>
  <c r="J20" i="3"/>
  <c r="K19" i="3"/>
  <c r="L19" i="3"/>
  <c r="J19" i="3"/>
  <c r="K18" i="3"/>
  <c r="L18" i="3"/>
  <c r="J18" i="3"/>
  <c r="K17" i="3"/>
  <c r="J17" i="3"/>
  <c r="L17" i="3"/>
  <c r="K16" i="3"/>
  <c r="L16" i="3"/>
  <c r="J16" i="3"/>
  <c r="K15" i="3"/>
  <c r="J15" i="3"/>
  <c r="L15" i="3"/>
  <c r="K14" i="3"/>
  <c r="L14" i="3"/>
  <c r="J14" i="3"/>
  <c r="K13" i="3"/>
  <c r="L13" i="3"/>
  <c r="J13" i="3"/>
  <c r="K12" i="3"/>
  <c r="L12" i="3"/>
  <c r="J12" i="3"/>
  <c r="K11" i="3"/>
  <c r="L11" i="3"/>
  <c r="J11" i="3"/>
  <c r="K10" i="3"/>
  <c r="L10" i="3"/>
  <c r="J10" i="3"/>
  <c r="K9" i="3"/>
  <c r="J9" i="3"/>
  <c r="L9" i="3"/>
  <c r="K8" i="3"/>
  <c r="L8" i="3"/>
  <c r="J8" i="3"/>
  <c r="K7" i="3"/>
  <c r="J7" i="3"/>
  <c r="L7" i="3"/>
  <c r="E69" i="2"/>
  <c r="E68" i="2"/>
  <c r="Q47" i="6"/>
  <c r="S47" i="6"/>
  <c r="R47" i="6"/>
  <c r="I47" i="6"/>
  <c r="K47" i="6"/>
  <c r="J47" i="6"/>
  <c r="Q39" i="6"/>
  <c r="S39" i="6"/>
  <c r="R39" i="6"/>
  <c r="I39" i="6"/>
  <c r="K39" i="6"/>
  <c r="J39" i="6"/>
  <c r="Q31" i="6"/>
  <c r="S31" i="6"/>
  <c r="R31" i="6"/>
  <c r="I31" i="6"/>
  <c r="K31" i="6"/>
  <c r="J31" i="6"/>
  <c r="Q23" i="6"/>
  <c r="S23" i="6"/>
  <c r="R23" i="6"/>
  <c r="I23" i="6"/>
  <c r="K23" i="6"/>
  <c r="J23" i="6"/>
  <c r="Q16" i="6"/>
  <c r="S16" i="6"/>
  <c r="R16" i="6"/>
  <c r="I16" i="6"/>
  <c r="K16" i="6"/>
  <c r="J16" i="6"/>
  <c r="Q8" i="6"/>
  <c r="S8" i="6"/>
  <c r="R8" i="6"/>
  <c r="I8" i="6"/>
  <c r="K8" i="6"/>
  <c r="J8" i="6"/>
  <c r="I52" i="5"/>
  <c r="M52" i="5"/>
  <c r="K52" i="5"/>
  <c r="J52" i="5"/>
  <c r="L52" i="5"/>
  <c r="S50" i="5"/>
  <c r="W50" i="5"/>
  <c r="U50" i="5"/>
  <c r="T50" i="5"/>
  <c r="V50" i="5"/>
  <c r="I44" i="5"/>
  <c r="M44" i="5"/>
  <c r="K44" i="5"/>
  <c r="J44" i="5"/>
  <c r="L44" i="5"/>
  <c r="S42" i="5"/>
  <c r="W42" i="5"/>
  <c r="U42" i="5"/>
  <c r="T42" i="5"/>
  <c r="V42" i="5"/>
  <c r="I36" i="5"/>
  <c r="M36" i="5"/>
  <c r="K36" i="5"/>
  <c r="J36" i="5"/>
  <c r="L36" i="5"/>
  <c r="S34" i="5"/>
  <c r="W34" i="5"/>
  <c r="U34" i="5"/>
  <c r="T34" i="5"/>
  <c r="V34" i="5"/>
  <c r="I28" i="5"/>
  <c r="M28" i="5"/>
  <c r="K28" i="5"/>
  <c r="J28" i="5"/>
  <c r="L28" i="5"/>
  <c r="S26" i="5"/>
  <c r="W26" i="5"/>
  <c r="U26" i="5"/>
  <c r="V26" i="5"/>
  <c r="T26" i="5"/>
  <c r="I20" i="5"/>
  <c r="M20" i="5"/>
  <c r="K20" i="5"/>
  <c r="J20" i="5"/>
  <c r="L20" i="5"/>
  <c r="S18" i="5"/>
  <c r="W18" i="5"/>
  <c r="U18" i="5"/>
  <c r="T18" i="5"/>
  <c r="V18" i="5"/>
  <c r="S15" i="5"/>
  <c r="W15" i="5"/>
  <c r="U15" i="5"/>
  <c r="V15" i="5"/>
  <c r="T15" i="5"/>
  <c r="I9" i="5"/>
  <c r="M9" i="5"/>
  <c r="K9" i="5"/>
  <c r="L9" i="5"/>
  <c r="J9" i="5"/>
  <c r="S7" i="5"/>
  <c r="W7" i="5"/>
  <c r="U7" i="5"/>
  <c r="V7" i="5"/>
  <c r="T7" i="5"/>
  <c r="F122" i="3"/>
  <c r="F121" i="3"/>
  <c r="F120" i="3"/>
  <c r="F119" i="3"/>
  <c r="F118" i="3"/>
  <c r="F117" i="3"/>
  <c r="F116" i="3"/>
  <c r="F115" i="3"/>
  <c r="F114" i="3"/>
  <c r="F113" i="3"/>
  <c r="J57" i="3"/>
  <c r="K57" i="3"/>
  <c r="J49" i="3"/>
  <c r="K49" i="3"/>
  <c r="J41" i="3"/>
  <c r="K41" i="3"/>
  <c r="R46" i="6"/>
  <c r="Q46" i="6"/>
  <c r="S46" i="6"/>
  <c r="J46" i="6"/>
  <c r="I46" i="6"/>
  <c r="K46" i="6"/>
  <c r="R38" i="6"/>
  <c r="Q38" i="6"/>
  <c r="S38" i="6"/>
  <c r="J38" i="6"/>
  <c r="I38" i="6"/>
  <c r="K38" i="6"/>
  <c r="R30" i="6"/>
  <c r="Q30" i="6"/>
  <c r="S30" i="6"/>
  <c r="J30" i="6"/>
  <c r="I30" i="6"/>
  <c r="K30" i="6"/>
  <c r="R22" i="6"/>
  <c r="Q22" i="6"/>
  <c r="S22" i="6"/>
  <c r="J22" i="6"/>
  <c r="I22" i="6"/>
  <c r="K22" i="6"/>
  <c r="R15" i="6"/>
  <c r="Q15" i="6"/>
  <c r="S15" i="6"/>
  <c r="J15" i="6"/>
  <c r="I15" i="6"/>
  <c r="K15" i="6"/>
  <c r="R7" i="6"/>
  <c r="Q7" i="6"/>
  <c r="S7" i="6"/>
  <c r="J7" i="6"/>
  <c r="I7" i="6"/>
  <c r="K7" i="6"/>
  <c r="J47" i="5"/>
  <c r="I47" i="5"/>
  <c r="L47" i="5"/>
  <c r="K47" i="5"/>
  <c r="M47" i="5"/>
  <c r="T45" i="5"/>
  <c r="S45" i="5"/>
  <c r="V45" i="5"/>
  <c r="U45" i="5"/>
  <c r="W45" i="5"/>
  <c r="J39" i="5"/>
  <c r="I39" i="5"/>
  <c r="L39" i="5"/>
  <c r="K39" i="5"/>
  <c r="M39" i="5"/>
  <c r="T37" i="5"/>
  <c r="S37" i="5"/>
  <c r="V37" i="5"/>
  <c r="U37" i="5"/>
  <c r="W37" i="5"/>
  <c r="J31" i="5"/>
  <c r="I31" i="5"/>
  <c r="L31" i="5"/>
  <c r="K31" i="5"/>
  <c r="M31" i="5"/>
  <c r="T29" i="5"/>
  <c r="S29" i="5"/>
  <c r="V29" i="5"/>
  <c r="U29" i="5"/>
  <c r="W29" i="5"/>
  <c r="J23" i="5"/>
  <c r="I23" i="5"/>
  <c r="L23" i="5"/>
  <c r="K23" i="5"/>
  <c r="M23" i="5"/>
  <c r="T21" i="5"/>
  <c r="S21" i="5"/>
  <c r="V21" i="5"/>
  <c r="U21" i="5"/>
  <c r="W21" i="5"/>
  <c r="J12" i="5"/>
  <c r="I12" i="5"/>
  <c r="L12" i="5"/>
  <c r="M12" i="5"/>
  <c r="K12" i="5"/>
  <c r="T10" i="5"/>
  <c r="S10" i="5"/>
  <c r="V10" i="5"/>
  <c r="W10" i="5"/>
  <c r="U10" i="5"/>
  <c r="K218" i="3"/>
  <c r="J218" i="3"/>
  <c r="L218" i="3"/>
  <c r="K217" i="3"/>
  <c r="J217" i="3"/>
  <c r="L217" i="3"/>
  <c r="K216" i="3"/>
  <c r="J216" i="3"/>
  <c r="L216" i="3"/>
  <c r="K215" i="3"/>
  <c r="J215" i="3"/>
  <c r="L215" i="3"/>
  <c r="K214" i="3"/>
  <c r="J214" i="3"/>
  <c r="L214" i="3"/>
  <c r="K213" i="3"/>
  <c r="J213" i="3"/>
  <c r="L213" i="3"/>
  <c r="K212" i="3"/>
  <c r="J212" i="3"/>
  <c r="L212" i="3"/>
  <c r="K211" i="3"/>
  <c r="J211" i="3"/>
  <c r="L211" i="3"/>
  <c r="K210" i="3"/>
  <c r="J210" i="3"/>
  <c r="L210" i="3"/>
  <c r="K209" i="3"/>
  <c r="J209" i="3"/>
  <c r="L209" i="3"/>
  <c r="K208" i="3"/>
  <c r="J208" i="3"/>
  <c r="L208" i="3"/>
  <c r="E123" i="3"/>
  <c r="E122" i="3"/>
  <c r="E121" i="3"/>
  <c r="E120" i="3"/>
  <c r="E119" i="3"/>
  <c r="E118" i="3"/>
  <c r="E117" i="3"/>
  <c r="E116" i="3"/>
  <c r="E115" i="3"/>
  <c r="E114" i="3"/>
  <c r="E113" i="3"/>
  <c r="K58" i="3"/>
  <c r="J58" i="3"/>
  <c r="K50" i="3"/>
  <c r="J50" i="3"/>
  <c r="K42" i="3"/>
  <c r="J42" i="3"/>
  <c r="F43" i="2"/>
  <c r="F42" i="2"/>
  <c r="S45" i="6"/>
  <c r="R45" i="6"/>
  <c r="Q45" i="6"/>
  <c r="K45" i="6"/>
  <c r="J45" i="6"/>
  <c r="I45" i="6"/>
  <c r="S37" i="6"/>
  <c r="R37" i="6"/>
  <c r="Q37" i="6"/>
  <c r="K37" i="6"/>
  <c r="J37" i="6"/>
  <c r="I37" i="6"/>
  <c r="S29" i="6"/>
  <c r="R29" i="6"/>
  <c r="Q29" i="6"/>
  <c r="K29" i="6"/>
  <c r="J29" i="6"/>
  <c r="I29" i="6"/>
  <c r="S21" i="6"/>
  <c r="R21" i="6"/>
  <c r="Q21" i="6"/>
  <c r="K21" i="6"/>
  <c r="J21" i="6"/>
  <c r="I21" i="6"/>
  <c r="S14" i="6"/>
  <c r="R14" i="6"/>
  <c r="Q14" i="6"/>
  <c r="K14" i="6"/>
  <c r="J14" i="6"/>
  <c r="I14" i="6"/>
  <c r="K50" i="5"/>
  <c r="J50" i="5"/>
  <c r="I50" i="5"/>
  <c r="M50" i="5"/>
  <c r="L50" i="5"/>
  <c r="U48" i="5"/>
  <c r="T48" i="5"/>
  <c r="S48" i="5"/>
  <c r="W48" i="5"/>
  <c r="V48" i="5"/>
  <c r="K42" i="5"/>
  <c r="J42" i="5"/>
  <c r="I42" i="5"/>
  <c r="M42" i="5"/>
  <c r="L42" i="5"/>
  <c r="U40" i="5"/>
  <c r="T40" i="5"/>
  <c r="S40" i="5"/>
  <c r="W40" i="5"/>
  <c r="V40" i="5"/>
  <c r="K34" i="5"/>
  <c r="J34" i="5"/>
  <c r="I34" i="5"/>
  <c r="M34" i="5"/>
  <c r="L34" i="5"/>
  <c r="U32" i="5"/>
  <c r="T32" i="5"/>
  <c r="S32" i="5"/>
  <c r="W32" i="5"/>
  <c r="V32" i="5"/>
  <c r="K26" i="5"/>
  <c r="J26" i="5"/>
  <c r="I26" i="5"/>
  <c r="M26" i="5"/>
  <c r="L26" i="5"/>
  <c r="U24" i="5"/>
  <c r="T24" i="5"/>
  <c r="S24" i="5"/>
  <c r="W24" i="5"/>
  <c r="V24" i="5"/>
  <c r="K18" i="5"/>
  <c r="J18" i="5"/>
  <c r="I18" i="5"/>
  <c r="M18" i="5"/>
  <c r="L18" i="5"/>
  <c r="K15" i="5"/>
  <c r="J15" i="5"/>
  <c r="I15" i="5"/>
  <c r="M15" i="5"/>
  <c r="L15" i="5"/>
  <c r="U13" i="5"/>
  <c r="T13" i="5"/>
  <c r="S13" i="5"/>
  <c r="W13" i="5"/>
  <c r="V13" i="5"/>
  <c r="K7" i="5"/>
  <c r="J7" i="5"/>
  <c r="I7" i="5"/>
  <c r="M7" i="5"/>
  <c r="L7" i="5"/>
  <c r="K59" i="3"/>
  <c r="J59" i="3"/>
  <c r="K51" i="3"/>
  <c r="J51" i="3"/>
  <c r="K43" i="3"/>
  <c r="J43" i="3"/>
  <c r="S52" i="6"/>
  <c r="R52" i="6"/>
  <c r="Q52" i="6"/>
  <c r="K52" i="6"/>
  <c r="J52" i="6"/>
  <c r="I52" i="6"/>
  <c r="S44" i="6"/>
  <c r="R44" i="6"/>
  <c r="Q44" i="6"/>
  <c r="K44" i="6"/>
  <c r="J44" i="6"/>
  <c r="I44" i="6"/>
  <c r="S36" i="6"/>
  <c r="R36" i="6"/>
  <c r="Q36" i="6"/>
  <c r="K36" i="6"/>
  <c r="J36" i="6"/>
  <c r="I36" i="6"/>
  <c r="S28" i="6"/>
  <c r="R28" i="6"/>
  <c r="Q28" i="6"/>
  <c r="K28" i="6"/>
  <c r="J28" i="6"/>
  <c r="I28" i="6"/>
  <c r="S20" i="6"/>
  <c r="R20" i="6"/>
  <c r="Q20" i="6"/>
  <c r="K20" i="6"/>
  <c r="J20" i="6"/>
  <c r="I20" i="6"/>
  <c r="S13" i="6"/>
  <c r="R13" i="6"/>
  <c r="Q13" i="6"/>
  <c r="K13" i="6"/>
  <c r="J13" i="6"/>
  <c r="I13" i="6"/>
  <c r="V51" i="5"/>
  <c r="U51" i="5"/>
  <c r="T51" i="5"/>
  <c r="S51" i="5"/>
  <c r="W51" i="5"/>
  <c r="L45" i="5"/>
  <c r="K45" i="5"/>
  <c r="J45" i="5"/>
  <c r="I45" i="5"/>
  <c r="M45" i="5"/>
  <c r="V43" i="5"/>
  <c r="U43" i="5"/>
  <c r="T43" i="5"/>
  <c r="S43" i="5"/>
  <c r="W43" i="5"/>
  <c r="L37" i="5"/>
  <c r="K37" i="5"/>
  <c r="J37" i="5"/>
  <c r="I37" i="5"/>
  <c r="M37" i="5"/>
  <c r="V35" i="5"/>
  <c r="U35" i="5"/>
  <c r="T35" i="5"/>
  <c r="S35" i="5"/>
  <c r="W35" i="5"/>
  <c r="L29" i="5"/>
  <c r="K29" i="5"/>
  <c r="J29" i="5"/>
  <c r="I29" i="5"/>
  <c r="M29" i="5"/>
  <c r="V27" i="5"/>
  <c r="U27" i="5"/>
  <c r="T27" i="5"/>
  <c r="S27" i="5"/>
  <c r="W27" i="5"/>
  <c r="L21" i="5"/>
  <c r="K21" i="5"/>
  <c r="J21" i="5"/>
  <c r="I21" i="5"/>
  <c r="M21" i="5"/>
  <c r="V19" i="5"/>
  <c r="U19" i="5"/>
  <c r="T19" i="5"/>
  <c r="S19" i="5"/>
  <c r="W19" i="5"/>
  <c r="V16" i="5"/>
  <c r="U16" i="5"/>
  <c r="T16" i="5"/>
  <c r="S16" i="5"/>
  <c r="W16" i="5"/>
  <c r="L10" i="5"/>
  <c r="K10" i="5"/>
  <c r="J10" i="5"/>
  <c r="I10" i="5"/>
  <c r="M10" i="5"/>
  <c r="V8" i="5"/>
  <c r="U8" i="5"/>
  <c r="T8" i="5"/>
  <c r="S8" i="5"/>
  <c r="W8" i="5"/>
  <c r="L185" i="3"/>
  <c r="K185" i="3"/>
  <c r="J185" i="3"/>
  <c r="I196" i="3"/>
  <c r="L184" i="3"/>
  <c r="K184" i="3"/>
  <c r="J184" i="3"/>
  <c r="I195" i="3"/>
  <c r="L183" i="3"/>
  <c r="K183" i="3"/>
  <c r="J183" i="3"/>
  <c r="I194" i="3"/>
  <c r="L182" i="3"/>
  <c r="K182" i="3"/>
  <c r="I193" i="3"/>
  <c r="J182" i="3"/>
  <c r="L181" i="3"/>
  <c r="I192" i="3"/>
  <c r="K181" i="3"/>
  <c r="J181" i="3"/>
  <c r="I191" i="3"/>
  <c r="L180" i="3"/>
  <c r="K180" i="3"/>
  <c r="J180" i="3"/>
  <c r="I190" i="3"/>
  <c r="L179" i="3"/>
  <c r="K179" i="3"/>
  <c r="J179" i="3"/>
  <c r="L178" i="3"/>
  <c r="K178" i="3"/>
  <c r="J178" i="3"/>
  <c r="I189" i="3"/>
  <c r="L177" i="3"/>
  <c r="K177" i="3"/>
  <c r="J177" i="3"/>
  <c r="I188" i="3"/>
  <c r="L176" i="3"/>
  <c r="K176" i="3"/>
  <c r="J176" i="3"/>
  <c r="I187" i="3"/>
  <c r="L175" i="3"/>
  <c r="K175" i="3"/>
  <c r="J175" i="3"/>
  <c r="I186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L145" i="3"/>
  <c r="K145" i="3"/>
  <c r="J145" i="3"/>
  <c r="L144" i="3"/>
  <c r="K144" i="3"/>
  <c r="J144" i="3"/>
  <c r="L143" i="3"/>
  <c r="K143" i="3"/>
  <c r="J143" i="3"/>
  <c r="L142" i="3"/>
  <c r="K142" i="3"/>
  <c r="J142" i="3"/>
  <c r="L141" i="3"/>
  <c r="K141" i="3"/>
  <c r="J141" i="3"/>
  <c r="L140" i="3"/>
  <c r="K140" i="3"/>
  <c r="J140" i="3"/>
  <c r="L139" i="3"/>
  <c r="K139" i="3"/>
  <c r="J139" i="3"/>
  <c r="L138" i="3"/>
  <c r="K138" i="3"/>
  <c r="J138" i="3"/>
  <c r="L137" i="3"/>
  <c r="K137" i="3"/>
  <c r="J137" i="3"/>
  <c r="L136" i="3"/>
  <c r="K136" i="3"/>
  <c r="J136" i="3"/>
  <c r="L135" i="3"/>
  <c r="K135" i="3"/>
  <c r="J135" i="3"/>
  <c r="S50" i="6"/>
  <c r="R50" i="6"/>
  <c r="Q50" i="6"/>
  <c r="K50" i="6"/>
  <c r="J50" i="6"/>
  <c r="I50" i="6"/>
  <c r="S42" i="6"/>
  <c r="R42" i="6"/>
  <c r="Q42" i="6"/>
  <c r="K42" i="6"/>
  <c r="J42" i="6"/>
  <c r="I42" i="6"/>
  <c r="S34" i="6"/>
  <c r="R34" i="6"/>
  <c r="Q34" i="6"/>
  <c r="K34" i="6"/>
  <c r="J34" i="6"/>
  <c r="I34" i="6"/>
  <c r="S26" i="6"/>
  <c r="R26" i="6"/>
  <c r="Q26" i="6"/>
  <c r="K26" i="6"/>
  <c r="J26" i="6"/>
  <c r="I26" i="6"/>
  <c r="S18" i="6"/>
  <c r="R18" i="6"/>
  <c r="Q18" i="6"/>
  <c r="K18" i="6"/>
  <c r="J18" i="6"/>
  <c r="I18" i="6"/>
  <c r="S11" i="6"/>
  <c r="R11" i="6"/>
  <c r="Q11" i="6"/>
  <c r="K11" i="6"/>
  <c r="J11" i="6"/>
  <c r="I11" i="6"/>
  <c r="M51" i="5"/>
  <c r="L51" i="5"/>
  <c r="K51" i="5"/>
  <c r="J51" i="5"/>
  <c r="I51" i="5"/>
  <c r="W49" i="5"/>
  <c r="V49" i="5"/>
  <c r="U49" i="5"/>
  <c r="T49" i="5"/>
  <c r="S49" i="5"/>
  <c r="M43" i="5"/>
  <c r="L43" i="5"/>
  <c r="K43" i="5"/>
  <c r="J43" i="5"/>
  <c r="I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T33" i="5"/>
  <c r="S33" i="5"/>
  <c r="M27" i="5"/>
  <c r="L27" i="5"/>
  <c r="K27" i="5"/>
  <c r="J27" i="5"/>
  <c r="I27" i="5"/>
  <c r="W25" i="5"/>
  <c r="V25" i="5"/>
  <c r="U25" i="5"/>
  <c r="T25" i="5"/>
  <c r="S25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W14" i="5"/>
  <c r="V14" i="5"/>
  <c r="U14" i="5"/>
  <c r="T14" i="5"/>
  <c r="S14" i="5"/>
  <c r="G196" i="3"/>
  <c r="G195" i="3"/>
  <c r="G194" i="3"/>
  <c r="G193" i="3"/>
  <c r="G192" i="3"/>
  <c r="G191" i="3"/>
  <c r="G190" i="3"/>
  <c r="G189" i="3"/>
  <c r="G188" i="3"/>
  <c r="G187" i="3"/>
  <c r="G186" i="3"/>
  <c r="I123" i="3"/>
  <c r="L112" i="3"/>
  <c r="K112" i="3"/>
  <c r="J112" i="3"/>
  <c r="L111" i="3"/>
  <c r="K111" i="3"/>
  <c r="J111" i="3"/>
  <c r="I122" i="3"/>
  <c r="L110" i="3"/>
  <c r="K110" i="3"/>
  <c r="I121" i="3"/>
  <c r="J110" i="3"/>
  <c r="L109" i="3"/>
  <c r="K109" i="3"/>
  <c r="I120" i="3"/>
  <c r="J109" i="3"/>
  <c r="L108" i="3"/>
  <c r="I119" i="3"/>
  <c r="K108" i="3"/>
  <c r="J108" i="3"/>
  <c r="I118" i="3"/>
  <c r="L107" i="3"/>
  <c r="K107" i="3"/>
  <c r="J107" i="3"/>
  <c r="I117" i="3"/>
  <c r="L106" i="3"/>
  <c r="K106" i="3"/>
  <c r="J106" i="3"/>
  <c r="I116" i="3"/>
  <c r="L105" i="3"/>
  <c r="K105" i="3"/>
  <c r="J105" i="3"/>
  <c r="I115" i="3"/>
  <c r="L104" i="3"/>
  <c r="K104" i="3"/>
  <c r="J104" i="3"/>
  <c r="L103" i="3"/>
  <c r="K103" i="3"/>
  <c r="I114" i="3"/>
  <c r="J103" i="3"/>
  <c r="L102" i="3"/>
  <c r="K102" i="3"/>
  <c r="I113" i="3"/>
  <c r="J102" i="3"/>
  <c r="L101" i="3"/>
  <c r="K101" i="3"/>
  <c r="J101" i="3"/>
  <c r="L100" i="3"/>
  <c r="K100" i="3"/>
  <c r="J100" i="3"/>
  <c r="L99" i="3"/>
  <c r="K99" i="3"/>
  <c r="J99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1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K81" i="3"/>
  <c r="J81" i="3"/>
  <c r="L80" i="3"/>
  <c r="K80" i="3"/>
  <c r="J80" i="3"/>
  <c r="L72" i="3"/>
  <c r="K72" i="3"/>
  <c r="J72" i="3"/>
  <c r="L71" i="3"/>
  <c r="J71" i="3"/>
  <c r="K71" i="3"/>
  <c r="L70" i="3"/>
  <c r="K70" i="3"/>
  <c r="J70" i="3"/>
  <c r="L69" i="3"/>
  <c r="K69" i="3"/>
  <c r="J69" i="3"/>
  <c r="L68" i="3"/>
  <c r="K68" i="3"/>
  <c r="J68" i="3"/>
  <c r="L67" i="3"/>
  <c r="K67" i="3"/>
  <c r="J67" i="3"/>
  <c r="L66" i="3"/>
  <c r="K66" i="3"/>
  <c r="J66" i="3"/>
  <c r="L65" i="3"/>
  <c r="J65" i="3"/>
  <c r="K65" i="3"/>
  <c r="L64" i="3"/>
  <c r="K64" i="3"/>
  <c r="J64" i="3"/>
  <c r="L63" i="3"/>
  <c r="J63" i="3"/>
  <c r="K63" i="3"/>
  <c r="L62" i="3"/>
  <c r="K62" i="3"/>
  <c r="J62" i="3"/>
  <c r="J54" i="3"/>
  <c r="K54" i="3"/>
  <c r="K46" i="3"/>
  <c r="J46" i="3"/>
  <c r="G69" i="2"/>
  <c r="G68" i="2"/>
  <c r="S49" i="6"/>
  <c r="Q49" i="6"/>
  <c r="R49" i="6"/>
  <c r="K49" i="6"/>
  <c r="I49" i="6"/>
  <c r="J49" i="6"/>
  <c r="S41" i="6"/>
  <c r="Q41" i="6"/>
  <c r="R41" i="6"/>
  <c r="K41" i="6"/>
  <c r="I41" i="6"/>
  <c r="J41" i="6"/>
  <c r="S33" i="6"/>
  <c r="Q33" i="6"/>
  <c r="R33" i="6"/>
  <c r="K33" i="6"/>
  <c r="I33" i="6"/>
  <c r="J33" i="6"/>
  <c r="S25" i="6"/>
  <c r="Q25" i="6"/>
  <c r="R25" i="6"/>
  <c r="K25" i="6"/>
  <c r="I25" i="6"/>
  <c r="J25" i="6"/>
  <c r="S17" i="6"/>
  <c r="Q17" i="6"/>
  <c r="R17" i="6"/>
  <c r="K17" i="6"/>
  <c r="I17" i="6"/>
  <c r="J17" i="6"/>
  <c r="S10" i="6"/>
  <c r="Q10" i="6"/>
  <c r="R10" i="6"/>
  <c r="K10" i="6"/>
  <c r="I10" i="6"/>
  <c r="J10" i="6"/>
  <c r="W52" i="5"/>
  <c r="V52" i="5"/>
  <c r="U52" i="5"/>
  <c r="S52" i="5"/>
  <c r="T52" i="5"/>
  <c r="F191" i="3"/>
  <c r="F187" i="3"/>
  <c r="L61" i="2"/>
  <c r="K61" i="2"/>
  <c r="J61" i="2"/>
  <c r="K73" i="2"/>
  <c r="J73" i="2"/>
  <c r="L73" i="2"/>
  <c r="K74" i="2"/>
  <c r="L74" i="2"/>
  <c r="J74" i="2"/>
  <c r="K75" i="2"/>
  <c r="J75" i="2"/>
  <c r="L75" i="2"/>
  <c r="S19" i="6"/>
  <c r="R19" i="6"/>
  <c r="Q19" i="6"/>
  <c r="J23" i="2"/>
  <c r="L23" i="2"/>
  <c r="K23" i="2"/>
  <c r="J16" i="2"/>
  <c r="K16" i="2"/>
  <c r="J13" i="2"/>
  <c r="L13" i="2"/>
  <c r="K13" i="2"/>
  <c r="J8" i="2"/>
  <c r="L8" i="2"/>
  <c r="K8" i="2"/>
  <c r="K19" i="6"/>
  <c r="J19" i="6"/>
  <c r="I19" i="6"/>
  <c r="F194" i="3"/>
  <c r="F190" i="3"/>
  <c r="F186" i="3"/>
  <c r="H69" i="2"/>
  <c r="L63" i="2"/>
  <c r="K63" i="2"/>
  <c r="J63" i="2"/>
  <c r="E42" i="2"/>
  <c r="E43" i="2"/>
  <c r="K19" i="2"/>
  <c r="J19" i="2"/>
  <c r="K21" i="2"/>
  <c r="J21" i="2"/>
  <c r="H122" i="3"/>
  <c r="H118" i="3"/>
  <c r="H114" i="3"/>
  <c r="F69" i="2"/>
  <c r="L60" i="2"/>
  <c r="K60" i="2"/>
  <c r="J60" i="2"/>
  <c r="K67" i="2"/>
  <c r="J67" i="2"/>
  <c r="F68" i="2"/>
  <c r="L59" i="2"/>
  <c r="K59" i="2"/>
  <c r="J59" i="2"/>
  <c r="J10" i="2"/>
  <c r="L10" i="2"/>
  <c r="K10" i="2"/>
  <c r="J9" i="2"/>
  <c r="L9" i="2"/>
  <c r="K9" i="2"/>
  <c r="H120" i="3"/>
  <c r="H116" i="3"/>
  <c r="L64" i="2"/>
  <c r="K64" i="2"/>
  <c r="J64" i="2"/>
  <c r="H42" i="2"/>
  <c r="H43" i="2"/>
  <c r="J43" i="2" s="1"/>
  <c r="J15" i="2"/>
  <c r="I18" i="2"/>
  <c r="L15" i="2"/>
  <c r="K15" i="2"/>
  <c r="J12" i="2"/>
  <c r="L12" i="2"/>
  <c r="K12" i="2"/>
  <c r="J11" i="2"/>
  <c r="L11" i="2"/>
  <c r="K11" i="2"/>
  <c r="J7" i="2"/>
  <c r="L7" i="2"/>
  <c r="K7" i="2"/>
  <c r="G146" i="44"/>
  <c r="I146" i="44"/>
  <c r="H146" i="44"/>
  <c r="K146" i="44" s="1"/>
  <c r="N16" i="45"/>
  <c r="L16" i="45"/>
  <c r="M16" i="45"/>
  <c r="R16" i="45"/>
  <c r="Q16" i="45"/>
  <c r="P16" i="45"/>
  <c r="T16" i="45"/>
  <c r="S16" i="45"/>
  <c r="J16" i="45"/>
  <c r="I16" i="45"/>
  <c r="H16" i="45"/>
  <c r="T16" i="44"/>
  <c r="P16" i="44"/>
  <c r="S16" i="44"/>
  <c r="R16" i="44"/>
  <c r="Q16" i="44"/>
  <c r="N16" i="44"/>
  <c r="L16" i="44"/>
  <c r="M16" i="44"/>
  <c r="M146" i="43"/>
  <c r="L146" i="43"/>
  <c r="O146" i="43"/>
  <c r="N146" i="43"/>
  <c r="N16" i="43"/>
  <c r="M16" i="43"/>
  <c r="L16" i="43"/>
  <c r="M146" i="44"/>
  <c r="L146" i="44"/>
  <c r="O146" i="44"/>
  <c r="N146" i="44"/>
  <c r="J16" i="43"/>
  <c r="I16" i="43"/>
  <c r="H16" i="43"/>
  <c r="T16" i="43"/>
  <c r="S16" i="43"/>
  <c r="R16" i="43"/>
  <c r="P16" i="43"/>
  <c r="Q16" i="43"/>
  <c r="H16" i="44"/>
  <c r="J16" i="44"/>
  <c r="I16" i="44"/>
  <c r="R11" i="39"/>
  <c r="T11" i="39"/>
  <c r="S11" i="39"/>
  <c r="Q11" i="39"/>
  <c r="O11" i="39"/>
  <c r="P11" i="39"/>
  <c r="I11" i="39"/>
  <c r="G11" i="39"/>
  <c r="H11" i="39"/>
  <c r="I146" i="45"/>
  <c r="H146" i="45"/>
  <c r="K146" i="45" s="1"/>
  <c r="G146" i="45"/>
  <c r="M11" i="39"/>
  <c r="L11" i="39"/>
  <c r="K11" i="39"/>
  <c r="I34" i="27"/>
  <c r="K34" i="27"/>
  <c r="J34" i="27"/>
  <c r="K20" i="27"/>
  <c r="J20" i="27"/>
  <c r="I20" i="27"/>
  <c r="K104" i="26"/>
  <c r="J104" i="26"/>
  <c r="I104" i="26"/>
  <c r="L21" i="22"/>
  <c r="J21" i="22"/>
  <c r="K21" i="22"/>
  <c r="K76" i="26"/>
  <c r="I76" i="26"/>
  <c r="J76" i="26"/>
  <c r="I92" i="21"/>
  <c r="H92" i="21"/>
  <c r="K63" i="22"/>
  <c r="L63" i="22"/>
  <c r="J63" i="22"/>
  <c r="I22" i="21"/>
  <c r="H22" i="21"/>
  <c r="X65" i="19"/>
  <c r="X35" i="19"/>
  <c r="Y132" i="18"/>
  <c r="X132" i="18"/>
  <c r="Y62" i="18"/>
  <c r="X62" i="18"/>
  <c r="X160" i="18"/>
  <c r="Y160" i="18"/>
  <c r="X48" i="18"/>
  <c r="Y48" i="18"/>
  <c r="Y20" i="18"/>
  <c r="X20" i="18"/>
  <c r="J37" i="19"/>
  <c r="H37" i="19"/>
  <c r="R23" i="19"/>
  <c r="P23" i="19"/>
  <c r="X21" i="19"/>
  <c r="Y134" i="18"/>
  <c r="X134" i="18"/>
  <c r="Y106" i="18"/>
  <c r="X106" i="18"/>
  <c r="Y36" i="18"/>
  <c r="X36" i="18"/>
  <c r="R21" i="19"/>
  <c r="X77" i="19"/>
  <c r="X9" i="19"/>
  <c r="Y22" i="18"/>
  <c r="X22" i="18"/>
  <c r="J35" i="16"/>
  <c r="I35" i="16"/>
  <c r="K35" i="16"/>
  <c r="R20" i="18"/>
  <c r="Q20" i="18"/>
  <c r="I105" i="16"/>
  <c r="K105" i="16"/>
  <c r="J105" i="16"/>
  <c r="J79" i="16"/>
  <c r="I79" i="16"/>
  <c r="K79" i="16"/>
  <c r="R90" i="18"/>
  <c r="Q90" i="18"/>
  <c r="I77" i="17"/>
  <c r="K77" i="17"/>
  <c r="J77" i="17"/>
  <c r="J93" i="14"/>
  <c r="I93" i="14"/>
  <c r="M77" i="15"/>
  <c r="J77" i="15"/>
  <c r="L77" i="15"/>
  <c r="K77" i="15"/>
  <c r="I77" i="15"/>
  <c r="L21" i="15"/>
  <c r="K21" i="15"/>
  <c r="M21" i="15"/>
  <c r="J21" i="15"/>
  <c r="I21" i="15"/>
  <c r="J65" i="14"/>
  <c r="I65" i="14"/>
  <c r="J37" i="14"/>
  <c r="I37" i="14"/>
  <c r="K91" i="16"/>
  <c r="J91" i="16"/>
  <c r="I91" i="16"/>
  <c r="M147" i="15"/>
  <c r="L147" i="15"/>
  <c r="K147" i="15"/>
  <c r="J147" i="15"/>
  <c r="I147" i="15"/>
  <c r="L133" i="15"/>
  <c r="K133" i="15"/>
  <c r="J133" i="15"/>
  <c r="I133" i="15"/>
  <c r="M133" i="15"/>
  <c r="M63" i="15"/>
  <c r="I63" i="15"/>
  <c r="L63" i="15"/>
  <c r="K63" i="15"/>
  <c r="J63" i="15"/>
  <c r="K133" i="16"/>
  <c r="J133" i="16"/>
  <c r="I133" i="16"/>
  <c r="J163" i="14"/>
  <c r="I163" i="14"/>
  <c r="J79" i="14"/>
  <c r="I79" i="14"/>
  <c r="I23" i="14"/>
  <c r="J23" i="14"/>
  <c r="J149" i="14"/>
  <c r="I149" i="14"/>
  <c r="K65" i="16"/>
  <c r="J65" i="16"/>
  <c r="I65" i="16"/>
  <c r="K9" i="16"/>
  <c r="J9" i="16"/>
  <c r="I9" i="16"/>
  <c r="J121" i="14"/>
  <c r="I121" i="14"/>
  <c r="J51" i="14"/>
  <c r="I51" i="14"/>
  <c r="K107" i="16"/>
  <c r="J107" i="16"/>
  <c r="I107" i="16"/>
  <c r="W21" i="16"/>
  <c r="V21" i="16"/>
  <c r="U21" i="16"/>
  <c r="K55" i="12"/>
  <c r="J55" i="12"/>
  <c r="I55" i="12"/>
  <c r="L55" i="12"/>
  <c r="K105" i="17"/>
  <c r="J105" i="17"/>
  <c r="I105" i="17"/>
  <c r="K53" i="12"/>
  <c r="J53" i="12"/>
  <c r="H57" i="12"/>
  <c r="L53" i="12"/>
  <c r="I53" i="12"/>
  <c r="J135" i="14"/>
  <c r="I135" i="14"/>
  <c r="L35" i="15"/>
  <c r="K35" i="15"/>
  <c r="M35" i="15"/>
  <c r="J35" i="15"/>
  <c r="I35" i="15"/>
  <c r="J146" i="13"/>
  <c r="K146" i="13"/>
  <c r="I146" i="13"/>
  <c r="J107" i="14"/>
  <c r="I107" i="14"/>
  <c r="K44" i="2"/>
  <c r="J44" i="2"/>
  <c r="K46" i="2"/>
  <c r="J46" i="2"/>
  <c r="K68" i="2"/>
  <c r="J68" i="2"/>
  <c r="J71" i="2"/>
  <c r="K71" i="2"/>
  <c r="K45" i="2"/>
  <c r="J45" i="2"/>
  <c r="K42" i="2"/>
  <c r="J42" i="2"/>
  <c r="K17" i="2"/>
  <c r="J17" i="2"/>
  <c r="L69" i="2"/>
  <c r="K69" i="2"/>
  <c r="J69" i="2"/>
  <c r="K72" i="2"/>
  <c r="L72" i="2"/>
  <c r="J72" i="2"/>
  <c r="K113" i="17" l="1"/>
  <c r="K150" i="17"/>
  <c r="K140" i="17"/>
  <c r="K26" i="17"/>
  <c r="R54" i="18"/>
  <c r="R135" i="18"/>
  <c r="R109" i="18"/>
  <c r="R89" i="18"/>
  <c r="R141" i="18"/>
  <c r="R98" i="18"/>
  <c r="R125" i="18"/>
  <c r="R107" i="18"/>
  <c r="R149" i="18"/>
  <c r="R24" i="18"/>
  <c r="J153" i="18"/>
  <c r="J131" i="18"/>
  <c r="J88" i="18"/>
  <c r="J19" i="18"/>
  <c r="J126" i="18"/>
  <c r="J40" i="18"/>
  <c r="J12" i="18"/>
  <c r="J93" i="18"/>
  <c r="J75" i="18"/>
  <c r="R33" i="19"/>
  <c r="R56" i="19"/>
  <c r="R34" i="19"/>
  <c r="R13" i="19"/>
  <c r="R24" i="19"/>
  <c r="R66" i="19"/>
  <c r="R14" i="19"/>
  <c r="J27" i="19"/>
  <c r="J159" i="19"/>
  <c r="J154" i="19"/>
  <c r="J146" i="19"/>
  <c r="J141" i="19"/>
  <c r="J136" i="19"/>
  <c r="J128" i="19"/>
  <c r="J125" i="19"/>
  <c r="J123" i="19"/>
  <c r="J115" i="19"/>
  <c r="J112" i="19"/>
  <c r="J110" i="19"/>
  <c r="J102" i="19"/>
  <c r="J99" i="19"/>
  <c r="J82" i="19"/>
  <c r="J76" i="19"/>
  <c r="J83" i="19"/>
  <c r="J86" i="19"/>
  <c r="J40" i="19"/>
  <c r="J67" i="19"/>
  <c r="J41" i="19"/>
  <c r="J12" i="19"/>
  <c r="J17" i="19"/>
  <c r="Y26" i="18"/>
  <c r="Y69" i="18"/>
  <c r="Y112" i="18"/>
  <c r="Y138" i="18"/>
  <c r="Y25" i="18"/>
  <c r="Y94" i="18"/>
  <c r="Y137" i="18"/>
  <c r="Y15" i="18"/>
  <c r="Y58" i="18"/>
  <c r="K140" i="43"/>
  <c r="K43" i="2"/>
  <c r="K123" i="17"/>
  <c r="K69" i="17"/>
  <c r="K97" i="17"/>
  <c r="K28" i="17"/>
  <c r="K151" i="17"/>
  <c r="K47" i="17"/>
  <c r="K130" i="17"/>
  <c r="K87" i="17"/>
  <c r="K27" i="17"/>
  <c r="K124" i="17"/>
  <c r="K138" i="17"/>
  <c r="K95" i="17"/>
  <c r="W19" i="16"/>
  <c r="W17" i="16"/>
  <c r="W13" i="16"/>
  <c r="R17" i="18"/>
  <c r="R139" i="18"/>
  <c r="R70" i="18"/>
  <c r="R27" i="18"/>
  <c r="R131" i="18"/>
  <c r="R88" i="18"/>
  <c r="R19" i="18"/>
  <c r="R23" i="18"/>
  <c r="R144" i="18"/>
  <c r="R101" i="18"/>
  <c r="R58" i="18"/>
  <c r="R55" i="18"/>
  <c r="R67" i="18"/>
  <c r="K72" i="17"/>
  <c r="W15" i="16"/>
  <c r="J113" i="18"/>
  <c r="J79" i="18"/>
  <c r="J44" i="18"/>
  <c r="J45" i="18"/>
  <c r="J83" i="18"/>
  <c r="J14" i="18"/>
  <c r="J81" i="18"/>
  <c r="J107" i="18"/>
  <c r="J89" i="18"/>
  <c r="J99" i="18"/>
  <c r="J29" i="18"/>
  <c r="W20" i="17"/>
  <c r="R17" i="19"/>
  <c r="R53" i="19"/>
  <c r="J33" i="19"/>
  <c r="J72" i="19"/>
  <c r="J156" i="19"/>
  <c r="J151" i="19"/>
  <c r="J143" i="19"/>
  <c r="J138" i="19"/>
  <c r="J130" i="19"/>
  <c r="J117" i="19"/>
  <c r="J104" i="19"/>
  <c r="J61" i="19"/>
  <c r="J54" i="19"/>
  <c r="Y23" i="18"/>
  <c r="Y74" i="18"/>
  <c r="Y88" i="18"/>
  <c r="Y37" i="18"/>
  <c r="Y31" i="18"/>
  <c r="Y54" i="18"/>
  <c r="Y107" i="18"/>
  <c r="Y114" i="18"/>
  <c r="Y109" i="18"/>
  <c r="Y83" i="18"/>
  <c r="Y28" i="18"/>
  <c r="Y98" i="18"/>
  <c r="Y71" i="18"/>
  <c r="Y141" i="18"/>
  <c r="Y115" i="18"/>
  <c r="Y29" i="18"/>
  <c r="Y154" i="18"/>
  <c r="Y89" i="18"/>
  <c r="Y40" i="18"/>
  <c r="Y14" i="18"/>
  <c r="Y123" i="18"/>
  <c r="Y45" i="18"/>
  <c r="Y38" i="18"/>
  <c r="Y97" i="18"/>
  <c r="Y140" i="18"/>
  <c r="Y72" i="18"/>
  <c r="Y131" i="18"/>
  <c r="Y135" i="18"/>
  <c r="Y11" i="18"/>
  <c r="Y80" i="18"/>
  <c r="Y152" i="18"/>
  <c r="Y124" i="18"/>
  <c r="Y126" i="18"/>
  <c r="Y153" i="18"/>
  <c r="Y66" i="18"/>
  <c r="Y81" i="18"/>
  <c r="Y55" i="18"/>
  <c r="Y46" i="18"/>
  <c r="Y117" i="18"/>
  <c r="Y158" i="18"/>
  <c r="Y143" i="18"/>
  <c r="Y19" i="18"/>
  <c r="Y12" i="18"/>
  <c r="Y57" i="18"/>
  <c r="Y100" i="18"/>
  <c r="Y59" i="18"/>
  <c r="Y149" i="18"/>
  <c r="Y93" i="18"/>
  <c r="K53" i="17"/>
  <c r="K158" i="17"/>
  <c r="R136" i="18"/>
  <c r="R93" i="18"/>
  <c r="J68" i="19"/>
  <c r="J42" i="19"/>
  <c r="J25" i="19"/>
  <c r="J46" i="19"/>
  <c r="J11" i="19"/>
  <c r="J19" i="19"/>
  <c r="J38" i="19"/>
  <c r="J18" i="19"/>
  <c r="J16" i="19"/>
  <c r="K141" i="43"/>
  <c r="K142" i="43"/>
  <c r="H74" i="25"/>
  <c r="K83" i="17"/>
  <c r="K116" i="17"/>
  <c r="K73" i="17"/>
  <c r="K104" i="17"/>
  <c r="K155" i="17"/>
  <c r="K157" i="17"/>
  <c r="K146" i="17"/>
  <c r="K12" i="17"/>
  <c r="R121" i="18"/>
  <c r="R9" i="18"/>
  <c r="R130" i="18"/>
  <c r="R61" i="18"/>
  <c r="R18" i="18"/>
  <c r="R123" i="18"/>
  <c r="R80" i="18"/>
  <c r="R11" i="18"/>
  <c r="R127" i="18"/>
  <c r="J139" i="18"/>
  <c r="J70" i="18"/>
  <c r="J27" i="18"/>
  <c r="J117" i="18"/>
  <c r="J74" i="18"/>
  <c r="J136" i="18"/>
  <c r="J47" i="18"/>
  <c r="J98" i="18"/>
  <c r="J125" i="18"/>
  <c r="J142" i="18"/>
  <c r="K88" i="17"/>
  <c r="R10" i="19"/>
  <c r="R61" i="19"/>
  <c r="R15" i="19"/>
  <c r="R52" i="19"/>
  <c r="J153" i="19"/>
  <c r="J140" i="19"/>
  <c r="J127" i="19"/>
  <c r="J114" i="19"/>
  <c r="J101" i="19"/>
  <c r="J96" i="19"/>
  <c r="J73" i="19"/>
  <c r="J84" i="19"/>
  <c r="J32" i="19"/>
  <c r="J81" i="19"/>
  <c r="J62" i="19"/>
  <c r="J30" i="19"/>
  <c r="J69" i="19"/>
  <c r="Y9" i="18"/>
  <c r="Y121" i="18"/>
  <c r="Y68" i="18"/>
  <c r="Y101" i="18"/>
  <c r="K137" i="43"/>
  <c r="K40" i="17"/>
  <c r="K142" i="17"/>
  <c r="K39" i="17"/>
  <c r="K70" i="17"/>
  <c r="K129" i="17"/>
  <c r="K54" i="17"/>
  <c r="W10" i="16"/>
  <c r="K46" i="17"/>
  <c r="K80" i="17"/>
  <c r="R12" i="18"/>
  <c r="R82" i="18"/>
  <c r="R81" i="18"/>
  <c r="R87" i="18"/>
  <c r="R126" i="18"/>
  <c r="R83" i="18"/>
  <c r="R40" i="18"/>
  <c r="R14" i="18"/>
  <c r="R116" i="18"/>
  <c r="R46" i="18"/>
  <c r="R73" i="18"/>
  <c r="R30" i="18"/>
  <c r="R84" i="18"/>
  <c r="R39" i="18"/>
  <c r="K131" i="17"/>
  <c r="K62" i="17"/>
  <c r="J96" i="18"/>
  <c r="J149" i="18"/>
  <c r="J114" i="18"/>
  <c r="J71" i="18"/>
  <c r="J37" i="18"/>
  <c r="J143" i="18"/>
  <c r="J109" i="18"/>
  <c r="J31" i="18"/>
  <c r="J58" i="18"/>
  <c r="J55" i="18"/>
  <c r="R27" i="19"/>
  <c r="R70" i="19"/>
  <c r="R48" i="19"/>
  <c r="R47" i="19"/>
  <c r="R16" i="19"/>
  <c r="R69" i="19"/>
  <c r="J158" i="19"/>
  <c r="J155" i="19"/>
  <c r="J145" i="19"/>
  <c r="J142" i="19"/>
  <c r="J132" i="19"/>
  <c r="J129" i="19"/>
  <c r="J116" i="19"/>
  <c r="J111" i="19"/>
  <c r="J103" i="19"/>
  <c r="J98" i="19"/>
  <c r="J74" i="19"/>
  <c r="J57" i="19"/>
  <c r="J45" i="19"/>
  <c r="J43" i="19"/>
  <c r="J10" i="19"/>
  <c r="R25" i="19"/>
  <c r="Y52" i="18"/>
  <c r="Y95" i="18"/>
  <c r="Y42" i="18"/>
  <c r="Y111" i="18"/>
  <c r="Y156" i="18"/>
  <c r="Y159" i="18"/>
  <c r="Y32" i="18"/>
  <c r="Y75" i="18"/>
  <c r="Y144" i="18"/>
  <c r="K144" i="43"/>
  <c r="K14" i="17"/>
  <c r="K90" i="17"/>
  <c r="K122" i="17"/>
  <c r="K44" i="17"/>
  <c r="K132" i="17"/>
  <c r="W12" i="17"/>
  <c r="W15" i="17"/>
  <c r="W11" i="17"/>
  <c r="R122" i="18"/>
  <c r="R53" i="18"/>
  <c r="R10" i="18"/>
  <c r="R114" i="18"/>
  <c r="R71" i="18"/>
  <c r="R37" i="18"/>
  <c r="R159" i="18"/>
  <c r="R117" i="18"/>
  <c r="R153" i="18"/>
  <c r="R108" i="18"/>
  <c r="R15" i="18"/>
  <c r="J17" i="18"/>
  <c r="J130" i="18"/>
  <c r="J61" i="18"/>
  <c r="J18" i="18"/>
  <c r="J66" i="18"/>
  <c r="J13" i="18"/>
  <c r="J39" i="18"/>
  <c r="J65" i="18"/>
  <c r="J116" i="18"/>
  <c r="J46" i="18"/>
  <c r="J15" i="18"/>
  <c r="K55" i="17"/>
  <c r="R31" i="19"/>
  <c r="J160" i="19"/>
  <c r="J150" i="19"/>
  <c r="J139" i="19"/>
  <c r="J137" i="19"/>
  <c r="J126" i="19"/>
  <c r="J124" i="19"/>
  <c r="J113" i="19"/>
  <c r="J108" i="19"/>
  <c r="J100" i="19"/>
  <c r="J87" i="19"/>
  <c r="J85" i="19"/>
  <c r="J80" i="19"/>
  <c r="J88" i="19"/>
  <c r="J44" i="19"/>
  <c r="J71" i="19"/>
  <c r="J20" i="19"/>
  <c r="J26" i="19"/>
  <c r="Y122" i="18"/>
  <c r="Y17" i="18"/>
  <c r="Y129" i="18"/>
  <c r="Y110" i="18"/>
  <c r="K139" i="43"/>
  <c r="K143" i="43"/>
  <c r="H52" i="25"/>
  <c r="K57" i="12"/>
  <c r="J57" i="12"/>
  <c r="L57" i="12"/>
  <c r="I57" i="12"/>
  <c r="K18" i="2"/>
  <c r="J18" i="2"/>
  <c r="K70" i="2"/>
  <c r="J70" i="2"/>
  <c r="K113" i="3"/>
  <c r="J113" i="3"/>
  <c r="J124" i="3"/>
  <c r="K124" i="3"/>
  <c r="J114" i="3"/>
  <c r="K114" i="3"/>
  <c r="K125" i="3"/>
  <c r="J125" i="3"/>
  <c r="K126" i="3"/>
  <c r="J126" i="3"/>
  <c r="K115" i="3"/>
  <c r="J115" i="3"/>
  <c r="K127" i="3"/>
  <c r="J127" i="3"/>
  <c r="J116" i="3"/>
  <c r="K116" i="3"/>
  <c r="K128" i="3"/>
  <c r="J128" i="3"/>
  <c r="K117" i="3"/>
  <c r="J117" i="3"/>
  <c r="K129" i="3"/>
  <c r="J129" i="3"/>
  <c r="K118" i="3"/>
  <c r="J118" i="3"/>
  <c r="J130" i="3"/>
  <c r="K130" i="3"/>
  <c r="K119" i="3"/>
  <c r="J119" i="3"/>
  <c r="K120" i="3"/>
  <c r="J120" i="3"/>
  <c r="K131" i="3"/>
  <c r="J131" i="3"/>
  <c r="K121" i="3"/>
  <c r="J121" i="3"/>
  <c r="J132" i="3"/>
  <c r="K132" i="3"/>
  <c r="J122" i="3"/>
  <c r="K122" i="3"/>
  <c r="K133" i="3"/>
  <c r="J133" i="3"/>
  <c r="K134" i="3"/>
  <c r="J134" i="3"/>
  <c r="K123" i="3"/>
  <c r="J123" i="3"/>
  <c r="J197" i="3"/>
  <c r="K197" i="3"/>
  <c r="K186" i="3"/>
  <c r="J186" i="3"/>
  <c r="K187" i="3"/>
  <c r="J187" i="3"/>
  <c r="K198" i="3"/>
  <c r="J198" i="3"/>
  <c r="K188" i="3"/>
  <c r="J188" i="3"/>
  <c r="J199" i="3"/>
  <c r="K199" i="3"/>
  <c r="J189" i="3"/>
  <c r="K189" i="3"/>
  <c r="K200" i="3"/>
  <c r="J200" i="3"/>
  <c r="K201" i="3"/>
  <c r="J201" i="3"/>
  <c r="K190" i="3"/>
  <c r="J190" i="3"/>
  <c r="K202" i="3"/>
  <c r="J202" i="3"/>
  <c r="J191" i="3"/>
  <c r="K191" i="3"/>
  <c r="K203" i="3"/>
  <c r="J203" i="3"/>
  <c r="K192" i="3"/>
  <c r="J192" i="3"/>
  <c r="K204" i="3"/>
  <c r="J204" i="3"/>
  <c r="K193" i="3"/>
  <c r="J193" i="3"/>
  <c r="J205" i="3"/>
  <c r="K205" i="3"/>
  <c r="K194" i="3"/>
  <c r="J194" i="3"/>
  <c r="K195" i="3"/>
  <c r="J195" i="3"/>
  <c r="K206" i="3"/>
  <c r="J206" i="3"/>
  <c r="K196" i="3"/>
  <c r="J196" i="3"/>
  <c r="J207" i="3"/>
  <c r="K207" i="3"/>
  <c r="W20" i="13"/>
  <c r="U20" i="13"/>
  <c r="V20" i="13"/>
  <c r="K34" i="13"/>
  <c r="J34" i="13"/>
  <c r="I34" i="13"/>
  <c r="J132" i="13"/>
  <c r="K132" i="13"/>
  <c r="I132" i="13"/>
  <c r="K62" i="13"/>
  <c r="J62" i="13"/>
  <c r="I62" i="13"/>
  <c r="J20" i="13"/>
  <c r="I20" i="13"/>
  <c r="K20" i="13"/>
  <c r="T23" i="14"/>
  <c r="S23" i="14"/>
  <c r="J160" i="13"/>
  <c r="I160" i="13"/>
  <c r="K160" i="13"/>
  <c r="K76" i="13"/>
  <c r="I76" i="13"/>
  <c r="J76" i="13"/>
  <c r="K104" i="13"/>
  <c r="J104" i="13"/>
  <c r="I104" i="13"/>
  <c r="J48" i="13"/>
  <c r="I48" i="13"/>
  <c r="K48" i="13"/>
  <c r="K90" i="13"/>
  <c r="J90" i="13"/>
  <c r="I90" i="13"/>
  <c r="K118" i="13"/>
  <c r="J118" i="13"/>
  <c r="I118" i="13"/>
  <c r="I54" i="12"/>
  <c r="L54" i="12"/>
  <c r="K54" i="12"/>
  <c r="J54" i="12"/>
  <c r="I56" i="12"/>
  <c r="L56" i="12"/>
  <c r="K56" i="12"/>
  <c r="J56" i="12"/>
  <c r="W21" i="15"/>
  <c r="Y21" i="15"/>
  <c r="X21" i="15"/>
  <c r="M49" i="15"/>
  <c r="L49" i="15"/>
  <c r="K49" i="15"/>
  <c r="J49" i="15"/>
  <c r="I49" i="15"/>
  <c r="M161" i="15"/>
  <c r="L161" i="15"/>
  <c r="K161" i="15"/>
  <c r="I161" i="15"/>
  <c r="J161" i="15"/>
  <c r="K21" i="16"/>
  <c r="J21" i="16"/>
  <c r="I21" i="16"/>
  <c r="I37" i="16"/>
  <c r="K37" i="16"/>
  <c r="J37" i="16"/>
  <c r="K63" i="16"/>
  <c r="J63" i="16"/>
  <c r="I63" i="16"/>
  <c r="K37" i="17"/>
  <c r="J37" i="17"/>
  <c r="I37" i="17"/>
  <c r="J119" i="17"/>
  <c r="I119" i="17"/>
  <c r="K119" i="17"/>
  <c r="I93" i="17"/>
  <c r="K93" i="17"/>
  <c r="J93" i="17"/>
  <c r="I161" i="17"/>
  <c r="K161" i="17"/>
  <c r="J161" i="17"/>
  <c r="J135" i="17"/>
  <c r="I135" i="17"/>
  <c r="K135" i="17"/>
  <c r="I49" i="17"/>
  <c r="K49" i="17"/>
  <c r="J49" i="17"/>
  <c r="J23" i="17"/>
  <c r="I23" i="17"/>
  <c r="K23" i="17"/>
  <c r="J91" i="17"/>
  <c r="I91" i="17"/>
  <c r="K91" i="17"/>
  <c r="K65" i="17"/>
  <c r="J65" i="17"/>
  <c r="I65" i="17"/>
  <c r="J9" i="17"/>
  <c r="I9" i="17"/>
  <c r="K9" i="17"/>
  <c r="K133" i="17"/>
  <c r="J133" i="17"/>
  <c r="I133" i="17"/>
  <c r="K107" i="17"/>
  <c r="J107" i="17"/>
  <c r="I107" i="17"/>
  <c r="K147" i="17"/>
  <c r="J147" i="17"/>
  <c r="I147" i="17"/>
  <c r="I121" i="17"/>
  <c r="J121" i="17"/>
  <c r="K121" i="17"/>
  <c r="K35" i="17"/>
  <c r="J35" i="17"/>
  <c r="I35" i="17"/>
  <c r="K149" i="17"/>
  <c r="J149" i="17"/>
  <c r="I149" i="17"/>
  <c r="K119" i="15"/>
  <c r="J119" i="15"/>
  <c r="I119" i="15"/>
  <c r="M119" i="15"/>
  <c r="L119" i="15"/>
  <c r="W9" i="16"/>
  <c r="V9" i="16"/>
  <c r="U9" i="16"/>
  <c r="K23" i="16"/>
  <c r="J23" i="16"/>
  <c r="I23" i="16"/>
  <c r="K49" i="16"/>
  <c r="J49" i="16"/>
  <c r="I49" i="16"/>
  <c r="K135" i="16"/>
  <c r="J135" i="16"/>
  <c r="I135" i="16"/>
  <c r="K149" i="16"/>
  <c r="I149" i="16"/>
  <c r="J149" i="16"/>
  <c r="W21" i="17"/>
  <c r="V21" i="17"/>
  <c r="U21" i="17"/>
  <c r="W9" i="17"/>
  <c r="U9" i="17"/>
  <c r="V9" i="17"/>
  <c r="J51" i="17"/>
  <c r="I51" i="17"/>
  <c r="K51" i="17"/>
  <c r="K79" i="17"/>
  <c r="I79" i="17"/>
  <c r="J79" i="17"/>
  <c r="R160" i="18"/>
  <c r="Q160" i="18"/>
  <c r="R76" i="18"/>
  <c r="Q76" i="18"/>
  <c r="Q50" i="18"/>
  <c r="R50" i="18"/>
  <c r="Q146" i="18"/>
  <c r="R146" i="18"/>
  <c r="R120" i="18"/>
  <c r="Q120" i="18"/>
  <c r="Q34" i="18"/>
  <c r="R34" i="18"/>
  <c r="R8" i="18"/>
  <c r="Q8" i="18"/>
  <c r="R104" i="18"/>
  <c r="Q104" i="18"/>
  <c r="Q78" i="18"/>
  <c r="R78" i="18"/>
  <c r="R62" i="18"/>
  <c r="Q62" i="18"/>
  <c r="R36" i="18"/>
  <c r="Q36" i="18"/>
  <c r="R134" i="18"/>
  <c r="Q134" i="18"/>
  <c r="Q48" i="18"/>
  <c r="R48" i="18"/>
  <c r="R22" i="18"/>
  <c r="Q22" i="18"/>
  <c r="R132" i="18"/>
  <c r="Q132" i="18"/>
  <c r="R106" i="18"/>
  <c r="Q106" i="18"/>
  <c r="R148" i="18"/>
  <c r="Q148" i="18"/>
  <c r="R92" i="18"/>
  <c r="Q92" i="18"/>
  <c r="R64" i="18"/>
  <c r="Q64" i="18"/>
  <c r="J105" i="15"/>
  <c r="I105" i="15"/>
  <c r="L105" i="15"/>
  <c r="M105" i="15"/>
  <c r="K105" i="15"/>
  <c r="K93" i="16"/>
  <c r="J93" i="16"/>
  <c r="I93" i="16"/>
  <c r="J119" i="16"/>
  <c r="I119" i="16"/>
  <c r="K119" i="16"/>
  <c r="K21" i="17"/>
  <c r="J21" i="17"/>
  <c r="I21" i="17"/>
  <c r="I91" i="15"/>
  <c r="K91" i="15"/>
  <c r="M91" i="15"/>
  <c r="L91" i="15"/>
  <c r="J91" i="15"/>
  <c r="J161" i="16"/>
  <c r="K161" i="16"/>
  <c r="I161" i="16"/>
  <c r="J51" i="16"/>
  <c r="I51" i="16"/>
  <c r="K51" i="16"/>
  <c r="I77" i="16"/>
  <c r="K77" i="16"/>
  <c r="J77" i="16"/>
  <c r="J160" i="18"/>
  <c r="I160" i="18"/>
  <c r="J76" i="18"/>
  <c r="I76" i="18"/>
  <c r="I50" i="18"/>
  <c r="J50" i="18"/>
  <c r="I146" i="18"/>
  <c r="J146" i="18"/>
  <c r="J120" i="18"/>
  <c r="I120" i="18"/>
  <c r="I34" i="18"/>
  <c r="J34" i="18"/>
  <c r="J8" i="18"/>
  <c r="I8" i="18"/>
  <c r="J104" i="18"/>
  <c r="I104" i="18"/>
  <c r="I78" i="18"/>
  <c r="J78" i="18"/>
  <c r="J148" i="18"/>
  <c r="I148" i="18"/>
  <c r="J62" i="18"/>
  <c r="I62" i="18"/>
  <c r="J36" i="18"/>
  <c r="I36" i="18"/>
  <c r="J134" i="18"/>
  <c r="I134" i="18"/>
  <c r="J48" i="18"/>
  <c r="I48" i="18"/>
  <c r="J22" i="18"/>
  <c r="I22" i="18"/>
  <c r="I118" i="18"/>
  <c r="J118" i="18"/>
  <c r="J90" i="18"/>
  <c r="I90" i="18"/>
  <c r="J20" i="18"/>
  <c r="I20" i="18"/>
  <c r="J106" i="18"/>
  <c r="I106" i="18"/>
  <c r="J92" i="18"/>
  <c r="I92" i="18"/>
  <c r="J64" i="18"/>
  <c r="I64" i="18"/>
  <c r="J132" i="18"/>
  <c r="I132" i="18"/>
  <c r="Q118" i="18"/>
  <c r="R118" i="18"/>
  <c r="I121" i="16"/>
  <c r="K121" i="16"/>
  <c r="J121" i="16"/>
  <c r="I147" i="16"/>
  <c r="K147" i="16"/>
  <c r="J147" i="16"/>
  <c r="K63" i="17"/>
  <c r="J63" i="17"/>
  <c r="I63" i="17"/>
  <c r="P161" i="19"/>
  <c r="R161" i="19"/>
  <c r="P149" i="19"/>
  <c r="R149" i="19"/>
  <c r="P147" i="19"/>
  <c r="R147" i="19"/>
  <c r="P135" i="19"/>
  <c r="R135" i="19"/>
  <c r="R133" i="19"/>
  <c r="P133" i="19"/>
  <c r="R121" i="19"/>
  <c r="P121" i="19"/>
  <c r="R119" i="19"/>
  <c r="P119" i="19"/>
  <c r="R107" i="19"/>
  <c r="P107" i="19"/>
  <c r="P105" i="19"/>
  <c r="R105" i="19"/>
  <c r="R79" i="19"/>
  <c r="P79" i="19"/>
  <c r="R93" i="19"/>
  <c r="P93" i="19"/>
  <c r="R91" i="19"/>
  <c r="P91" i="19"/>
  <c r="R49" i="19"/>
  <c r="P49" i="19"/>
  <c r="R63" i="19"/>
  <c r="P63" i="19"/>
  <c r="R37" i="19"/>
  <c r="P37" i="19"/>
  <c r="R35" i="19"/>
  <c r="P35" i="19"/>
  <c r="R9" i="19"/>
  <c r="P9" i="19"/>
  <c r="R65" i="19"/>
  <c r="P65" i="19"/>
  <c r="R51" i="19"/>
  <c r="P51" i="19"/>
  <c r="J35" i="19"/>
  <c r="H35" i="19"/>
  <c r="R77" i="19"/>
  <c r="P77" i="19"/>
  <c r="J161" i="19"/>
  <c r="H161" i="19"/>
  <c r="J149" i="19"/>
  <c r="H149" i="19"/>
  <c r="H147" i="19"/>
  <c r="J147" i="19"/>
  <c r="H135" i="19"/>
  <c r="J135" i="19"/>
  <c r="H133" i="19"/>
  <c r="J133" i="19"/>
  <c r="H121" i="19"/>
  <c r="J121" i="19"/>
  <c r="J119" i="19"/>
  <c r="H119" i="19"/>
  <c r="J107" i="19"/>
  <c r="H107" i="19"/>
  <c r="J105" i="19"/>
  <c r="H105" i="19"/>
  <c r="J93" i="19"/>
  <c r="H93" i="19"/>
  <c r="H79" i="19"/>
  <c r="J79" i="19"/>
  <c r="J91" i="19"/>
  <c r="H91" i="19"/>
  <c r="J65" i="19"/>
  <c r="H65" i="19"/>
  <c r="J23" i="19"/>
  <c r="H23" i="19"/>
  <c r="E161" i="19"/>
  <c r="E149" i="19"/>
  <c r="E147" i="19"/>
  <c r="E135" i="19"/>
  <c r="E133" i="19"/>
  <c r="E121" i="19"/>
  <c r="E119" i="19"/>
  <c r="E107" i="19"/>
  <c r="E105" i="19"/>
  <c r="E93" i="19"/>
  <c r="E77" i="19"/>
  <c r="E65" i="19"/>
  <c r="E63" i="19"/>
  <c r="E51" i="19"/>
  <c r="E49" i="19"/>
  <c r="E37" i="19"/>
  <c r="E35" i="19"/>
  <c r="E23" i="19"/>
  <c r="E21" i="19"/>
  <c r="E9" i="19"/>
  <c r="D7" i="19"/>
  <c r="E79" i="19"/>
  <c r="E91" i="19"/>
  <c r="J49" i="19"/>
  <c r="H49" i="19"/>
  <c r="J21" i="19"/>
  <c r="H21" i="19"/>
  <c r="J77" i="19"/>
  <c r="H77" i="19"/>
  <c r="J51" i="19"/>
  <c r="H51" i="19"/>
  <c r="J9" i="19"/>
  <c r="H9" i="19"/>
  <c r="M161" i="19"/>
  <c r="M149" i="19"/>
  <c r="M147" i="19"/>
  <c r="M135" i="19"/>
  <c r="M133" i="19"/>
  <c r="M121" i="19"/>
  <c r="M119" i="19"/>
  <c r="M107" i="19"/>
  <c r="M105" i="19"/>
  <c r="M93" i="19"/>
  <c r="M77" i="19"/>
  <c r="M65" i="19"/>
  <c r="M63" i="19"/>
  <c r="M51" i="19"/>
  <c r="M49" i="19"/>
  <c r="M37" i="19"/>
  <c r="M35" i="19"/>
  <c r="M23" i="19"/>
  <c r="M21" i="19"/>
  <c r="M9" i="19"/>
  <c r="L7" i="19"/>
  <c r="M91" i="19"/>
  <c r="M79" i="19"/>
  <c r="J63" i="19"/>
  <c r="H63" i="19"/>
  <c r="Y64" i="18"/>
  <c r="X64" i="18"/>
  <c r="Y90" i="18"/>
  <c r="X90" i="18"/>
  <c r="X49" i="19"/>
  <c r="Y78" i="18"/>
  <c r="X78" i="18"/>
  <c r="Y104" i="18"/>
  <c r="X104" i="18"/>
  <c r="X91" i="19"/>
  <c r="X8" i="18"/>
  <c r="Y8" i="18"/>
  <c r="Y34" i="18"/>
  <c r="X34" i="18"/>
  <c r="X120" i="18"/>
  <c r="Y120" i="18"/>
  <c r="Y146" i="18"/>
  <c r="X146" i="18"/>
  <c r="T7" i="19"/>
  <c r="Z7" i="19"/>
  <c r="X23" i="19"/>
  <c r="X51" i="19"/>
  <c r="Y50" i="18"/>
  <c r="X50" i="18"/>
  <c r="X76" i="18"/>
  <c r="Y76" i="18"/>
  <c r="X161" i="19"/>
  <c r="X149" i="19"/>
  <c r="X147" i="19"/>
  <c r="X135" i="19"/>
  <c r="X133" i="19"/>
  <c r="X121" i="19"/>
  <c r="X119" i="19"/>
  <c r="X107" i="19"/>
  <c r="X105" i="19"/>
  <c r="X93" i="19"/>
  <c r="X79" i="19"/>
  <c r="Q22" i="21"/>
  <c r="R22" i="21"/>
  <c r="Y148" i="18"/>
  <c r="X148" i="18"/>
  <c r="X92" i="18"/>
  <c r="Y92" i="18"/>
  <c r="Y118" i="18"/>
  <c r="X118" i="18"/>
  <c r="X37" i="19"/>
  <c r="X63" i="19"/>
  <c r="I64" i="21"/>
  <c r="H64" i="21"/>
  <c r="I134" i="21"/>
  <c r="H134" i="21"/>
  <c r="I120" i="21"/>
  <c r="H120" i="21"/>
  <c r="I50" i="21"/>
  <c r="H50" i="21"/>
  <c r="I162" i="21"/>
  <c r="H162" i="21"/>
  <c r="H78" i="21"/>
  <c r="I78" i="21"/>
  <c r="H106" i="21"/>
  <c r="I106" i="21"/>
  <c r="I36" i="21"/>
  <c r="H36" i="21"/>
  <c r="H148" i="21"/>
  <c r="I148" i="21"/>
  <c r="J161" i="22"/>
  <c r="L161" i="22"/>
  <c r="K161" i="22"/>
  <c r="K105" i="22"/>
  <c r="L105" i="22"/>
  <c r="J105" i="22"/>
  <c r="J147" i="22"/>
  <c r="L147" i="22"/>
  <c r="K147" i="22"/>
  <c r="J91" i="22"/>
  <c r="L91" i="22"/>
  <c r="K91" i="22"/>
  <c r="K35" i="22"/>
  <c r="L35" i="22"/>
  <c r="J35" i="22"/>
  <c r="K133" i="22"/>
  <c r="L133" i="22"/>
  <c r="J133" i="22"/>
  <c r="K77" i="22"/>
  <c r="L77" i="22"/>
  <c r="J77" i="22"/>
  <c r="L49" i="22"/>
  <c r="K49" i="22"/>
  <c r="J49" i="22"/>
  <c r="K119" i="22"/>
  <c r="L119" i="22"/>
  <c r="J119" i="22"/>
  <c r="F109" i="25"/>
  <c r="F105" i="25"/>
  <c r="F101" i="25"/>
  <c r="F99" i="25"/>
  <c r="F97" i="25"/>
  <c r="F108" i="25"/>
  <c r="F104" i="25"/>
  <c r="F106" i="25"/>
  <c r="F102" i="25"/>
  <c r="F103" i="25"/>
  <c r="F107" i="25"/>
  <c r="F100" i="25"/>
  <c r="F98" i="25"/>
  <c r="C95" i="25"/>
  <c r="D96" i="25" s="1"/>
  <c r="D8" i="25"/>
  <c r="C29" i="25"/>
  <c r="F30" i="25" s="1"/>
  <c r="C51" i="25"/>
  <c r="D52" i="25" s="1"/>
  <c r="C73" i="25"/>
  <c r="D74" i="25" s="1"/>
  <c r="W21" i="22"/>
  <c r="V21" i="22"/>
  <c r="X21" i="22"/>
  <c r="K34" i="26"/>
  <c r="J34" i="26"/>
  <c r="I34" i="26"/>
  <c r="K146" i="26"/>
  <c r="J146" i="26"/>
  <c r="I146" i="26"/>
  <c r="K62" i="26"/>
  <c r="J62" i="26"/>
  <c r="I62" i="26"/>
  <c r="K20" i="26"/>
  <c r="J20" i="26"/>
  <c r="I20" i="26"/>
  <c r="K132" i="26"/>
  <c r="J132" i="26"/>
  <c r="I132" i="26"/>
  <c r="J90" i="26"/>
  <c r="I90" i="26"/>
  <c r="K90" i="26"/>
  <c r="I48" i="26"/>
  <c r="K48" i="26"/>
  <c r="J48" i="26"/>
  <c r="K160" i="26"/>
  <c r="J160" i="26"/>
  <c r="I160" i="26"/>
  <c r="J118" i="26"/>
  <c r="K118" i="26"/>
  <c r="I118" i="26"/>
  <c r="I160" i="27"/>
  <c r="K160" i="27"/>
  <c r="J160" i="27"/>
  <c r="K76" i="27"/>
  <c r="J76" i="27"/>
  <c r="I76" i="27"/>
  <c r="M160" i="28"/>
  <c r="L160" i="28"/>
  <c r="J160" i="28"/>
  <c r="K160" i="28"/>
  <c r="I160" i="28"/>
  <c r="M48" i="28"/>
  <c r="J48" i="28"/>
  <c r="L48" i="28"/>
  <c r="K48" i="28"/>
  <c r="I48" i="28"/>
  <c r="I62" i="28"/>
  <c r="M62" i="28"/>
  <c r="K62" i="28"/>
  <c r="L62" i="28"/>
  <c r="J62" i="28"/>
  <c r="J76" i="28"/>
  <c r="I76" i="28"/>
  <c r="L76" i="28"/>
  <c r="K76" i="28"/>
  <c r="M76" i="28"/>
  <c r="K90" i="28"/>
  <c r="J90" i="28"/>
  <c r="I90" i="28"/>
  <c r="M90" i="28"/>
  <c r="L90" i="28"/>
  <c r="J146" i="28"/>
  <c r="I146" i="28"/>
  <c r="L146" i="28"/>
  <c r="K146" i="28"/>
  <c r="M146" i="28"/>
  <c r="L104" i="28"/>
  <c r="K104" i="28"/>
  <c r="J104" i="28"/>
  <c r="I104" i="28"/>
  <c r="M104" i="28"/>
  <c r="M20" i="28"/>
  <c r="L20" i="28"/>
  <c r="K20" i="28"/>
  <c r="J20" i="28"/>
  <c r="I20" i="28"/>
  <c r="M118" i="28"/>
  <c r="L118" i="28"/>
  <c r="K118" i="28"/>
  <c r="J118" i="28"/>
  <c r="I118" i="28"/>
  <c r="J48" i="27"/>
  <c r="I48" i="27"/>
  <c r="K48" i="27"/>
  <c r="K146" i="27"/>
  <c r="J146" i="27"/>
  <c r="I146" i="27"/>
  <c r="M132" i="28"/>
  <c r="L132" i="28"/>
  <c r="K132" i="28"/>
  <c r="J132" i="28"/>
  <c r="I132" i="28"/>
  <c r="J90" i="27"/>
  <c r="K90" i="27"/>
  <c r="I90" i="27"/>
  <c r="I132" i="27"/>
  <c r="K132" i="27"/>
  <c r="J132" i="27"/>
  <c r="J62" i="27"/>
  <c r="I62" i="27"/>
  <c r="K62" i="27"/>
  <c r="K104" i="27"/>
  <c r="J104" i="27"/>
  <c r="I104" i="27"/>
  <c r="K118" i="27"/>
  <c r="J118" i="27"/>
  <c r="I118" i="27"/>
  <c r="M34" i="28"/>
  <c r="L34" i="28"/>
  <c r="I34" i="28"/>
  <c r="K34" i="28"/>
  <c r="J34" i="28"/>
  <c r="I129" i="39"/>
  <c r="H129" i="39"/>
  <c r="G129" i="39"/>
  <c r="L129" i="39"/>
  <c r="K129" i="39"/>
  <c r="N129" i="39"/>
  <c r="M129" i="39"/>
  <c r="O129" i="39"/>
  <c r="I146" i="43"/>
  <c r="H146" i="43"/>
  <c r="K146" i="43" s="1"/>
  <c r="G146" i="43"/>
  <c r="O146" i="45"/>
  <c r="N146" i="45"/>
  <c r="M146" i="45"/>
  <c r="L146" i="45"/>
  <c r="F96" i="25" l="1"/>
  <c r="F74" i="25"/>
  <c r="F52" i="25"/>
  <c r="D30" i="25"/>
  <c r="U91" i="19"/>
  <c r="Z91" i="19" s="1"/>
  <c r="Z83" i="19"/>
  <c r="Z80" i="19"/>
  <c r="U79" i="19"/>
  <c r="T161" i="19"/>
  <c r="T149" i="19"/>
  <c r="T147" i="19"/>
  <c r="T135" i="19"/>
  <c r="T133" i="19"/>
  <c r="T121" i="19"/>
  <c r="T119" i="19"/>
  <c r="T107" i="19"/>
  <c r="T105" i="19"/>
  <c r="T93" i="19"/>
  <c r="T91" i="19"/>
  <c r="T77" i="19"/>
  <c r="T65" i="19"/>
  <c r="T63" i="19"/>
  <c r="T51" i="19"/>
  <c r="T49" i="19"/>
  <c r="T37" i="19"/>
  <c r="T35" i="19"/>
  <c r="T23" i="19"/>
  <c r="T21" i="19"/>
  <c r="T9" i="19"/>
  <c r="S7" i="19"/>
  <c r="Y7" i="19" s="1"/>
  <c r="T79" i="19"/>
  <c r="U9" i="19"/>
  <c r="Z10" i="19" s="1"/>
  <c r="U21" i="19"/>
  <c r="Z13" i="19"/>
  <c r="U23" i="19"/>
  <c r="Z23" i="19" s="1"/>
  <c r="Z24" i="19"/>
  <c r="U35" i="19"/>
  <c r="Z35" i="19" s="1"/>
  <c r="Z27" i="19"/>
  <c r="U37" i="19"/>
  <c r="Z37" i="19" s="1"/>
  <c r="U49" i="19"/>
  <c r="Z49" i="19" s="1"/>
  <c r="Z41" i="19"/>
  <c r="U51" i="19"/>
  <c r="Z51" i="19" s="1"/>
  <c r="Z52" i="19"/>
  <c r="U63" i="19"/>
  <c r="Z63" i="19" s="1"/>
  <c r="Z55" i="19"/>
  <c r="U65" i="19"/>
  <c r="Z65" i="19" s="1"/>
  <c r="U77" i="19"/>
  <c r="Z77" i="19" s="1"/>
  <c r="Z69" i="19"/>
  <c r="U93" i="19"/>
  <c r="Z93" i="19" s="1"/>
  <c r="Z94" i="19"/>
  <c r="U105" i="19"/>
  <c r="Z105" i="19" s="1"/>
  <c r="Z97" i="19"/>
  <c r="U107" i="19"/>
  <c r="Z107" i="19" s="1"/>
  <c r="Z108" i="19"/>
  <c r="U119" i="19"/>
  <c r="Z119" i="19" s="1"/>
  <c r="Z111" i="19"/>
  <c r="U121" i="19"/>
  <c r="Z121" i="19" s="1"/>
  <c r="Z122" i="19"/>
  <c r="U133" i="19"/>
  <c r="Z133" i="19" s="1"/>
  <c r="Z125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L161" i="19"/>
  <c r="L149" i="19"/>
  <c r="L147" i="19"/>
  <c r="L135" i="19"/>
  <c r="L133" i="19"/>
  <c r="L121" i="19"/>
  <c r="L119" i="19"/>
  <c r="L107" i="19"/>
  <c r="L105" i="19"/>
  <c r="L93" i="19"/>
  <c r="L77" i="19"/>
  <c r="L65" i="19"/>
  <c r="L63" i="19"/>
  <c r="L51" i="19"/>
  <c r="L49" i="19"/>
  <c r="L37" i="19"/>
  <c r="L35" i="19"/>
  <c r="L23" i="19"/>
  <c r="L21" i="19"/>
  <c r="L9" i="19"/>
  <c r="K7" i="19"/>
  <c r="Q7" i="19" s="1"/>
  <c r="L79" i="19"/>
  <c r="L91" i="19"/>
  <c r="D161" i="19"/>
  <c r="D149" i="19"/>
  <c r="D147" i="19"/>
  <c r="D135" i="19"/>
  <c r="D133" i="19"/>
  <c r="D121" i="19"/>
  <c r="D119" i="19"/>
  <c r="D107" i="19"/>
  <c r="D105" i="19"/>
  <c r="D93" i="19"/>
  <c r="D77" i="19"/>
  <c r="D65" i="19"/>
  <c r="D63" i="19"/>
  <c r="D51" i="19"/>
  <c r="D49" i="19"/>
  <c r="D37" i="19"/>
  <c r="D35" i="19"/>
  <c r="D23" i="19"/>
  <c r="D21" i="19"/>
  <c r="D9" i="19"/>
  <c r="C7" i="19"/>
  <c r="I7" i="19" s="1"/>
  <c r="D91" i="19"/>
  <c r="D79" i="19"/>
  <c r="Z66" i="19" l="1"/>
  <c r="Z38" i="19"/>
  <c r="Z9" i="19"/>
  <c r="Z159" i="19"/>
  <c r="Z146" i="19"/>
  <c r="Z137" i="19"/>
  <c r="Z124" i="19"/>
  <c r="Z112" i="19"/>
  <c r="Z99" i="19"/>
  <c r="Z86" i="19"/>
  <c r="Z62" i="19"/>
  <c r="Z53" i="19"/>
  <c r="Z40" i="19"/>
  <c r="Z28" i="19"/>
  <c r="Z15" i="19"/>
  <c r="Z73" i="19"/>
  <c r="Z126" i="19"/>
  <c r="Z54" i="19"/>
  <c r="Z158" i="19"/>
  <c r="Z145" i="19"/>
  <c r="Z132" i="19"/>
  <c r="Z123" i="19"/>
  <c r="Z110" i="19"/>
  <c r="Z98" i="19"/>
  <c r="Z85" i="19"/>
  <c r="Z61" i="19"/>
  <c r="Z48" i="19"/>
  <c r="Z39" i="19"/>
  <c r="Z26" i="19"/>
  <c r="Z14" i="19"/>
  <c r="Z42" i="19"/>
  <c r="Z157" i="19"/>
  <c r="Z144" i="19"/>
  <c r="Z131" i="19"/>
  <c r="Z118" i="19"/>
  <c r="Z109" i="19"/>
  <c r="Z96" i="19"/>
  <c r="Z81" i="19"/>
  <c r="Z60" i="19"/>
  <c r="Z47" i="19"/>
  <c r="Z34" i="19"/>
  <c r="Z25" i="19"/>
  <c r="Z12" i="19"/>
  <c r="Z76" i="19"/>
  <c r="Z113" i="19"/>
  <c r="Z16" i="19"/>
  <c r="Z156" i="19"/>
  <c r="Z143" i="19"/>
  <c r="Z130" i="19"/>
  <c r="Z117" i="19"/>
  <c r="Z104" i="19"/>
  <c r="Z95" i="19"/>
  <c r="Z72" i="19"/>
  <c r="Z59" i="19"/>
  <c r="Z46" i="19"/>
  <c r="Z33" i="19"/>
  <c r="Z20" i="19"/>
  <c r="Z11" i="19"/>
  <c r="Z74" i="19"/>
  <c r="Z151" i="19"/>
  <c r="Z100" i="19"/>
  <c r="Z29" i="19"/>
  <c r="Z155" i="19"/>
  <c r="Z142" i="19"/>
  <c r="Z129" i="19"/>
  <c r="Z116" i="19"/>
  <c r="Z103" i="19"/>
  <c r="Z90" i="19"/>
  <c r="Z71" i="19"/>
  <c r="Z58" i="19"/>
  <c r="Z45" i="19"/>
  <c r="Z32" i="19"/>
  <c r="Z19" i="19"/>
  <c r="Z84" i="19"/>
  <c r="Z154" i="19"/>
  <c r="Z141" i="19"/>
  <c r="Z128" i="19"/>
  <c r="Z115" i="19"/>
  <c r="Z102" i="19"/>
  <c r="Z89" i="19"/>
  <c r="Z70" i="19"/>
  <c r="Z57" i="19"/>
  <c r="Z44" i="19"/>
  <c r="Z31" i="19"/>
  <c r="Z18" i="19"/>
  <c r="Z75" i="19"/>
  <c r="Z160" i="19"/>
  <c r="Z67" i="19"/>
  <c r="Z152" i="19"/>
  <c r="Z140" i="19"/>
  <c r="Z127" i="19"/>
  <c r="Z114" i="19"/>
  <c r="Z101" i="19"/>
  <c r="Z88" i="19"/>
  <c r="Z68" i="19"/>
  <c r="Z56" i="19"/>
  <c r="Z43" i="19"/>
  <c r="Z30" i="19"/>
  <c r="Z17" i="19"/>
  <c r="Z138" i="19"/>
  <c r="Z87" i="19"/>
  <c r="Z82" i="19"/>
  <c r="Z79" i="19"/>
  <c r="Z21" i="19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93" i="19"/>
  <c r="I93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105" i="19"/>
  <c r="I105" i="19" s="1"/>
  <c r="C79" i="19"/>
  <c r="I79" i="19" s="1"/>
  <c r="C91" i="19"/>
  <c r="I91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91" i="19"/>
  <c r="Q91" i="19" s="1"/>
  <c r="K105" i="19"/>
  <c r="Q105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93" i="19"/>
  <c r="Q93" i="19" s="1"/>
  <c r="K79" i="19"/>
  <c r="Q79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79" i="19"/>
  <c r="Y79" i="19" s="1"/>
  <c r="S93" i="19"/>
  <c r="Y93" i="19" s="1"/>
  <c r="S91" i="19"/>
  <c r="Y91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</calcChain>
</file>

<file path=xl/sharedStrings.xml><?xml version="1.0" encoding="utf-8"?>
<sst xmlns="http://schemas.openxmlformats.org/spreadsheetml/2006/main" count="6093" uniqueCount="319">
  <si>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</si>
  <si>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</si>
  <si>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</si>
  <si>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</si>
  <si>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</si>
  <si>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</si>
  <si>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</si>
  <si>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</si>
  <si>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</si>
  <si>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</si>
  <si>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</si>
  <si>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</si>
  <si>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</si>
  <si>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</si>
  <si>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</si>
  <si>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</si>
  <si>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</si>
  <si>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</si>
  <si>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</si>
  <si>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</si>
  <si>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</si>
  <si>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</si>
  <si>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</si>
  <si>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</si>
  <si>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</si>
  <si>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</si>
  <si>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</si>
  <si>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</si>
  <si>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</si>
  <si>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</si>
  <si>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</si>
  <si>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</si>
  <si>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</si>
  <si>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</si>
  <si>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</si>
  <si>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</si>
  <si>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</si>
  <si>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</si>
  <si>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</si>
  <si>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</si>
  <si>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</si>
  <si>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</si>
  <si>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</si>
  <si>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</si>
  <si>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</si>
  <si>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</si>
  <si>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</si>
  <si>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</si>
  <si>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</si>
  <si>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</si>
  <si>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</si>
  <si>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</si>
  <si>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</si>
  <si>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</si>
  <si>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</si>
  <si>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</si>
  <si>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</si>
  <si>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</si>
  <si>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</si>
  <si>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</si>
  <si>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</si>
  <si>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</si>
  <si>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</si>
  <si>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</si>
  <si>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</si>
  <si>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</si>
  <si>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</si>
  <si>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</si>
  <si>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</si>
  <si>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</si>
  <si>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</si>
  <si>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</si>
  <si>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</si>
  <si>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</si>
  <si>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</si>
  <si>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</si>
  <si>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</si>
  <si>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</si>
  <si>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</si>
  <si>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</si>
  <si>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</si>
  <si>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</si>
  <si>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</si>
  <si>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</si>
  <si>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</si>
  <si>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</si>
  <si>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</si>
  <si>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</si>
  <si>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</si>
  <si>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</si>
  <si>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</si>
  <si>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</si>
  <si>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</si>
  <si>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</si>
  <si>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</si>
  <si>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</si>
  <si>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</si>
  <si>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</si>
  <si>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</si>
  <si>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</si>
  <si>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</si>
  <si>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</si>
  <si>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</si>
  <si>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</si>
  <si>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</si>
  <si>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</si>
  <si>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</si>
  <si>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</si>
  <si>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</si>
  <si>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</si>
  <si>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</si>
  <si>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</si>
  <si>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</si>
  <si>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</si>
  <si>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</si>
  <si>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</si>
  <si>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</si>
  <si>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</si>
  <si>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</si>
  <si>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</si>
  <si>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</si>
  <si>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</si>
  <si>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</si>
  <si>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</si>
  <si>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</si>
  <si>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</si>
  <si>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</si>
  <si>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</si>
  <si>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</si>
  <si>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</si>
  <si>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</si>
  <si>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</si>
  <si>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</si>
  <si>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</si>
  <si>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</si>
  <si>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</si>
  <si>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</si>
  <si>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</si>
  <si>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</si>
  <si>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</si>
  <si>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</si>
  <si>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</si>
  <si>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</si>
  <si>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</si>
  <si>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</si>
  <si>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</si>
  <si>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</si>
  <si>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</si>
  <si>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</si>
  <si>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</si>
  <si>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</si>
  <si>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</si>
  <si>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</si>
  <si>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</si>
  <si>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</si>
  <si>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</si>
  <si>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</si>
  <si>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</si>
  <si>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</si>
  <si>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</si>
  <si>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</si>
  <si>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</si>
  <si>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</si>
  <si>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</si>
  <si>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</si>
  <si>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</si>
  <si>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</si>
  <si>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</si>
  <si>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</si>
  <si>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</si>
  <si>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</si>
  <si>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</si>
  <si>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</si>
  <si>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</si>
  <si>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</si>
  <si>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</si>
  <si>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</si>
  <si>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</si>
  <si>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</si>
  <si>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</si>
  <si>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</si>
  <si>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</si>
  <si>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</si>
  <si>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</si>
  <si>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</si>
  <si>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</si>
  <si>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</si>
  <si>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</si>
  <si>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</si>
  <si>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</si>
  <si>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</si>
  <si>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</si>
  <si>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</si>
  <si>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</si>
  <si>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</si>
  <si>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</si>
  <si>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</si>
  <si>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</si>
  <si>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</si>
  <si>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</si>
  <si>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</si>
  <si>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</si>
  <si>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</si>
  <si>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</si>
  <si>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</si>
  <si>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</si>
  <si>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</si>
  <si>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</si>
  <si>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</si>
  <si>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</si>
  <si>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</si>
  <si>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abril 2025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</si>
  <si>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</si>
  <si>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</si>
  <si>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</si>
  <si>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</si>
  <si>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</si>
  <si>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</si>
  <si>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</si>
  <si>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</si>
  <si>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</si>
  <si>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</si>
  <si>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</si>
  <si>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</si>
  <si>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</si>
  <si>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</si>
  <si>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abril 2021</t>
  </si>
  <si>
    <t>abril 2022</t>
  </si>
  <si>
    <t>abril 2023</t>
  </si>
  <si>
    <t>abril 2024</t>
  </si>
  <si>
    <t>abril 2025</t>
  </si>
  <si>
    <t>-</t>
  </si>
  <si>
    <t>acumulado a abril 2021</t>
  </si>
  <si>
    <t>acumulado a abril 2022</t>
  </si>
  <si>
    <t>acumulado a abril 2023</t>
  </si>
  <si>
    <t>acumulado a abril 2024</t>
  </si>
  <si>
    <t>acumulado a abril 2025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</si>
  <si>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</si>
  <si>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</si>
  <si>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</si>
  <si>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</si>
  <si>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</si>
  <si>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</si>
  <si>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</si>
  <si>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</si>
  <si>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</si>
  <si>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</si>
  <si>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</si>
  <si>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</si>
  <si>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23/22</t>
  </si>
  <si>
    <t>var 24/23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</si>
  <si>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</si>
  <si>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</si>
  <si>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</si>
  <si>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</si>
  <si>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</si>
  <si>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</si>
  <si>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</si>
  <si>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</si>
  <si>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abril 2020</t>
  </si>
  <si>
    <t>abril 2020</t>
  </si>
  <si>
    <t>Viajeros entrados en los establecimientos alojativos de Santa Cruz de Tenerife según lugar de residencia (hotel + apartamento)</t>
  </si>
  <si>
    <t>acumulado abril 2020</t>
  </si>
  <si>
    <t>acumulado abril 2021</t>
  </si>
  <si>
    <t>acumulado abril 2022</t>
  </si>
  <si>
    <t>acumulado abril 2023</t>
  </si>
  <si>
    <t>acumulado abril 2024</t>
  </si>
  <si>
    <t>acumulado abril 2025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</si>
  <si>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</si>
  <si>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</si>
  <si>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Viajeros alojados en los establecimientos alojativos de Santa Cruz de Tenerife según lugar de residencia (hotel + apartamento)</t>
  </si>
  <si>
    <t>acumulado abril 2019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</si>
  <si>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</si>
  <si>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</si>
  <si>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25/24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</si>
  <si>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</si>
  <si>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</si>
  <si>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</si>
  <si>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</si>
  <si>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</si>
  <si>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</si>
  <si>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</si>
  <si>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</si>
  <si>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</si>
  <si>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</si>
  <si>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</si>
  <si>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</si>
  <si>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</si>
  <si>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Pernoctaciones realizadas por los turistas en los apartamentos de Santa Cruz de Tenerife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</si>
  <si>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</si>
  <si>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</si>
  <si>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</si>
  <si>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</si>
  <si>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</si>
  <si>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</si>
  <si>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</si>
  <si>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</si>
  <si>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</si>
  <si>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</si>
  <si>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</si>
  <si>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</si>
  <si>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</si>
  <si>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</si>
  <si>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</si>
  <si>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Estancia Media en los apartamentos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</si>
  <si>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</si>
  <si>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</si>
  <si>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</si>
  <si>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</si>
  <si>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Tasa de ocupación por plaza en los apartamentos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</si>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</sst>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9A8CCAEF-2D31-430A-B69C-F2F91E04571C}"/>
    <cellStyle name="Normal 2 6" xfId="3" xr:uid="{D26C89B8-2998-470B-AB49-4E8BEBE7F1DE}"/>
    <cellStyle name="Porcentaje" xfId="1" builtinId="5"/>
  </cellStyles>
  <dxfs count="0"/>
  <tableStyles count="1" defaultTableStyle="TableStyleMedium2" defaultPivotStyle="PivotStyleLight16">
    <tableStyle name="Invisible" pivot="0" table="0" count="0" xr9:uid="{4ABBFBFC-3B53-48C9-A761-0B643ABC5FB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1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2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3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2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0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1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2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4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3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38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4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41-40A3-AE70-D0436000DAF4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1-40A3-AE70-D0436000DAF4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41-40A3-AE70-D0436000DA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41-40A3-AE70-D0436000DAF4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41-40A3-AE70-D0436000DA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41-40A3-AE70-D0436000DA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12">
                  <c:v>97268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41-40A3-AE70-D0436000D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41-40A3-AE70-D0436000DA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41-40A3-AE70-D0436000DA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41-40A3-AE70-D0436000DA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41-40A3-AE70-D0436000DA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41-40A3-AE70-D0436000DA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41-40A3-AE70-D0436000DA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41-40A3-AE70-D0436000DA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41-40A3-AE70-D0436000DA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41-40A3-AE70-D0436000DA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41-40A3-AE70-D0436000DA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41-40A3-AE70-D0436000DA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41-40A3-AE70-D0436000DA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41-40A3-AE70-D0436000DA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41-40A3-AE70-D0436000DA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41-40A3-AE70-D0436000DAF4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12">
                  <c:v>9.9172806581385942E-2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41-40A3-AE70-D0436000D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28-4808-9798-BB512EC0E7F5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8-4808-9798-BB512EC0E7F5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8-4808-9798-BB512EC0E7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28-4808-9798-BB512EC0E7F5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28-4808-9798-BB512EC0E7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28-4808-9798-BB512EC0E7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376</c:v>
                </c:pt>
                <c:pt idx="1">
                  <c:v>304</c:v>
                </c:pt>
                <c:pt idx="2">
                  <c:v>251</c:v>
                </c:pt>
                <c:pt idx="3">
                  <c:v>133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28-4808-9798-BB512EC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28-4808-9798-BB512EC0E7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</c:v>
                      </c:pt>
                      <c:pt idx="1">
                        <c:v>215</c:v>
                      </c:pt>
                      <c:pt idx="2">
                        <c:v>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19</c:v>
                      </c:pt>
                      <c:pt idx="9">
                        <c:v>30</c:v>
                      </c:pt>
                      <c:pt idx="10">
                        <c:v>48</c:v>
                      </c:pt>
                      <c:pt idx="11">
                        <c:v>43</c:v>
                      </c:pt>
                      <c:pt idx="12">
                        <c:v>784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28-4808-9798-BB512EC0E7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28-4808-9798-BB512EC0E7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28-4808-9798-BB512EC0E7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28-4808-9798-BB512EC0E7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28-4808-9798-BB512EC0E7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28-4808-9798-BB512EC0E7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28-4808-9798-BB512EC0E7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28-4808-9798-BB512EC0E7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28-4808-9798-BB512EC0E7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28-4808-9798-BB512EC0E7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28-4808-9798-BB512EC0E7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28-4808-9798-BB512EC0E7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28-4808-9798-BB512EC0E7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28-4808-9798-BB512EC0E7F5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0.37728937728937728</c:v>
                </c:pt>
                <c:pt idx="1">
                  <c:v>-6.7484662576687171E-2</c:v>
                </c:pt>
                <c:pt idx="2">
                  <c:v>0.19523809523809521</c:v>
                </c:pt>
                <c:pt idx="3">
                  <c:v>-0.30366492146596857</c:v>
                </c:pt>
                <c:pt idx="12">
                  <c:v>6.4000000000000057E-2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28-4808-9798-BB512EC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72-4FBE-AC94-C46A620D5862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2-4FBE-AC94-C46A620D5862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72-4FBE-AC94-C46A620D58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72-4FBE-AC94-C46A620D5862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72-4FBE-AC94-C46A620D58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72-4FBE-AC94-C46A620D58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12">
                  <c:v>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72-4FBE-AC94-C46A620D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72-4FBE-AC94-C46A620D58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72-4FBE-AC94-C46A620D58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72-4FBE-AC94-C46A620D58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72-4FBE-AC94-C46A620D58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72-4FBE-AC94-C46A620D58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72-4FBE-AC94-C46A620D58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72-4FBE-AC94-C46A620D58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2-4FBE-AC94-C46A620D58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72-4FBE-AC94-C46A620D58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2-4FBE-AC94-C46A620D58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2-4FBE-AC94-C46A620D58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72-4FBE-AC94-C46A620D58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72-4FBE-AC94-C46A620D58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72-4FBE-AC94-C46A620D58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72-4FBE-AC94-C46A620D586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12">
                  <c:v>0.13106159895150715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72-4FBE-AC94-C46A620D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2D-4229-A5DA-8B763F52898F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2D-4229-A5DA-8B763F52898F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2D-4229-A5DA-8B763F5289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2D-4229-A5DA-8B763F52898F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2D-4229-A5DA-8B763F5289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2D-4229-A5DA-8B763F5289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203</c:v>
                </c:pt>
                <c:pt idx="1">
                  <c:v>199</c:v>
                </c:pt>
                <c:pt idx="2">
                  <c:v>146</c:v>
                </c:pt>
                <c:pt idx="3">
                  <c:v>82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2D-4229-A5DA-8B763F528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2D-4229-A5DA-8B763F5289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214</c:v>
                      </c:pt>
                      <c:pt idx="2">
                        <c:v>115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</c:v>
                      </c:pt>
                      <c:pt idx="8">
                        <c:v>0</c:v>
                      </c:pt>
                      <c:pt idx="9">
                        <c:v>15</c:v>
                      </c:pt>
                      <c:pt idx="10">
                        <c:v>11</c:v>
                      </c:pt>
                      <c:pt idx="11">
                        <c:v>8</c:v>
                      </c:pt>
                      <c:pt idx="12">
                        <c:v>678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2D-4229-A5DA-8B763F5289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2D-4229-A5DA-8B763F5289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2D-4229-A5DA-8B763F5289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2D-4229-A5DA-8B763F5289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2D-4229-A5DA-8B763F5289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2D-4229-A5DA-8B763F5289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2D-4229-A5DA-8B763F5289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2D-4229-A5DA-8B763F5289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2D-4229-A5DA-8B763F5289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2D-4229-A5DA-8B763F5289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2D-4229-A5DA-8B763F5289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2D-4229-A5DA-8B763F5289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2D-4229-A5DA-8B763F5289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2D-4229-A5DA-8B763F52898F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-0.2425373134328358</c:v>
                </c:pt>
                <c:pt idx="1">
                  <c:v>-0.15319148936170213</c:v>
                </c:pt>
                <c:pt idx="2">
                  <c:v>-0.26262626262626265</c:v>
                </c:pt>
                <c:pt idx="3">
                  <c:v>-0.21904761904761905</c:v>
                </c:pt>
                <c:pt idx="12">
                  <c:v>-0.21836228287841186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2D-4229-A5DA-8B763F528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F9-461F-93B7-F89E0D92E43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9-461F-93B7-F89E0D92E43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F9-461F-93B7-F89E0D92E4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F9-461F-93B7-F89E0D92E43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F9-461F-93B7-F89E0D92E4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F9-461F-93B7-F89E0D92E4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448</c:v>
                </c:pt>
                <c:pt idx="1">
                  <c:v>370</c:v>
                </c:pt>
                <c:pt idx="2">
                  <c:v>322</c:v>
                </c:pt>
                <c:pt idx="3">
                  <c:v>156</c:v>
                </c:pt>
                <c:pt idx="12">
                  <c:v>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F9-461F-93B7-F89E0D92E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F9-461F-93B7-F89E0D92E4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386</c:v>
                      </c:pt>
                      <c:pt idx="1">
                        <c:v>408</c:v>
                      </c:pt>
                      <c:pt idx="2">
                        <c:v>176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</c:v>
                      </c:pt>
                      <c:pt idx="8">
                        <c:v>25</c:v>
                      </c:pt>
                      <c:pt idx="9">
                        <c:v>20</c:v>
                      </c:pt>
                      <c:pt idx="10">
                        <c:v>27</c:v>
                      </c:pt>
                      <c:pt idx="11">
                        <c:v>24</c:v>
                      </c:pt>
                      <c:pt idx="12">
                        <c:v>1097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F9-461F-93B7-F89E0D92E4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F9-461F-93B7-F89E0D92E4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F9-461F-93B7-F89E0D92E4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F9-461F-93B7-F89E0D92E4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F9-461F-93B7-F89E0D92E4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F9-461F-93B7-F89E0D92E4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F9-461F-93B7-F89E0D92E4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F9-461F-93B7-F89E0D92E4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F9-461F-93B7-F89E0D92E4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F9-461F-93B7-F89E0D92E4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F9-461F-93B7-F89E0D92E4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F9-461F-93B7-F89E0D92E4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F9-461F-93B7-F89E0D92E4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F9-461F-93B7-F89E0D92E43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0.1758530183727034</c:v>
                </c:pt>
                <c:pt idx="1">
                  <c:v>0.10119047619047628</c:v>
                </c:pt>
                <c:pt idx="2">
                  <c:v>-6.1728395061728669E-3</c:v>
                </c:pt>
                <c:pt idx="3">
                  <c:v>-0.23902439024390243</c:v>
                </c:pt>
                <c:pt idx="12">
                  <c:v>4.0128410914927803E-2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F9-461F-93B7-F89E0D92E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D9-42DA-B815-A762FB557D65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9-42DA-B815-A762FB557D65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D9-42DA-B815-A762FB557D6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D9-42DA-B815-A762FB557D65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9-42DA-B815-A762FB557D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D9-42DA-B815-A762FB557D6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12">
                  <c:v>97268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D9-42DA-B815-A762FB557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D9-42DA-B815-A762FB557D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D9-42DA-B815-A762FB557D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D9-42DA-B815-A762FB557D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D9-42DA-B815-A762FB557D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D9-42DA-B815-A762FB557D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D9-42DA-B815-A762FB557D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D9-42DA-B815-A762FB557D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D9-42DA-B815-A762FB557D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D9-42DA-B815-A762FB557D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D9-42DA-B815-A762FB557D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D9-42DA-B815-A762FB557D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D9-42DA-B815-A762FB557D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D9-42DA-B815-A762FB557D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D9-42DA-B815-A762FB557D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D9-42DA-B815-A762FB557D65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12">
                  <c:v>9.9172806581385942E-2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D9-42DA-B815-A762FB557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FD-4B2E-90CB-9044C5B242B1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D-4B2E-90CB-9044C5B242B1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FD-4B2E-90CB-9044C5B242B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FD-4B2E-90CB-9044C5B242B1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FD-4B2E-90CB-9044C5B242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FD-4B2E-90CB-9044C5B242B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12">
                  <c:v>97268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FD-4B2E-90CB-9044C5B24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FD-4B2E-90CB-9044C5B242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FD-4B2E-90CB-9044C5B242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FD-4B2E-90CB-9044C5B242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FD-4B2E-90CB-9044C5B242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FD-4B2E-90CB-9044C5B242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FD-4B2E-90CB-9044C5B242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FD-4B2E-90CB-9044C5B242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FD-4B2E-90CB-9044C5B242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FD-4B2E-90CB-9044C5B242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FD-4B2E-90CB-9044C5B242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FD-4B2E-90CB-9044C5B242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FD-4B2E-90CB-9044C5B242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FD-4B2E-90CB-9044C5B242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FD-4B2E-90CB-9044C5B242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FD-4B2E-90CB-9044C5B242B1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12">
                  <c:v>9.9172806581385942E-2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FD-4B2E-90CB-9044C5B24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CC-4616-BE67-39B7C21DFC5D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C-4616-BE67-39B7C21DFC5D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CC-4616-BE67-39B7C21DFC5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1">
                  <c:v>15417</c:v>
                </c:pt>
                <c:pt idx="12">
                  <c:v>151227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CC-4616-BE67-39B7C21DFC5D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C-4616-BE67-39B7C21DFC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CC-4616-BE67-39B7C21DFC5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15504</c:v>
                </c:pt>
                <c:pt idx="1">
                  <c:v>15698</c:v>
                </c:pt>
                <c:pt idx="2">
                  <c:v>17327</c:v>
                </c:pt>
                <c:pt idx="3">
                  <c:v>13392</c:v>
                </c:pt>
                <c:pt idx="12">
                  <c:v>61921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CC-4616-BE67-39B7C21DF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CC-4616-BE67-39B7C21DFC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9949</c:v>
                      </c:pt>
                      <c:pt idx="1">
                        <c:v>11543</c:v>
                      </c:pt>
                      <c:pt idx="2">
                        <c:v>4800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3541</c:v>
                      </c:pt>
                      <c:pt idx="8">
                        <c:v>3927</c:v>
                      </c:pt>
                      <c:pt idx="9">
                        <c:v>5005</c:v>
                      </c:pt>
                      <c:pt idx="10">
                        <c:v>4492</c:v>
                      </c:pt>
                      <c:pt idx="11">
                        <c:v>3684</c:v>
                      </c:pt>
                      <c:pt idx="12">
                        <c:v>54788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CC-4616-BE67-39B7C21DFC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CC-4616-BE67-39B7C21DFC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CC-4616-BE67-39B7C21DFC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CC-4616-BE67-39B7C21DFC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CC-4616-BE67-39B7C21DFC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CC-4616-BE67-39B7C21DFC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CC-4616-BE67-39B7C21DFC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CC-4616-BE67-39B7C21DFC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CC-4616-BE67-39B7C21DFC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CC-4616-BE67-39B7C21DFC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CC-4616-BE67-39B7C21DFC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CC-4616-BE67-39B7C21DFC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CC-4616-BE67-39B7C21DFC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CC-4616-BE67-39B7C21DFC5D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0.13060599431196684</c:v>
                </c:pt>
                <c:pt idx="1">
                  <c:v>0.19859509811407183</c:v>
                </c:pt>
                <c:pt idx="2">
                  <c:v>0.31076480823057717</c:v>
                </c:pt>
                <c:pt idx="3">
                  <c:v>0.19946260635915802</c:v>
                </c:pt>
                <c:pt idx="12">
                  <c:v>0.20953627378208384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CC-4616-BE67-39B7C21DF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F7-4C27-990C-B5F386C424C9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7-4C27-990C-B5F386C424C9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F7-4C27-990C-B5F386C424C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1">
                  <c:v>9212</c:v>
                </c:pt>
                <c:pt idx="12">
                  <c:v>99644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F7-4C27-990C-B5F386C424C9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F7-4C27-990C-B5F386C424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F7-4C27-990C-B5F386C424C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9098</c:v>
                </c:pt>
                <c:pt idx="1">
                  <c:v>9228</c:v>
                </c:pt>
                <c:pt idx="2">
                  <c:v>9556</c:v>
                </c:pt>
                <c:pt idx="3">
                  <c:v>7465</c:v>
                </c:pt>
                <c:pt idx="12">
                  <c:v>35347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F7-4C27-990C-B5F386C4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F7-4C27-990C-B5F386C424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10604</c:v>
                      </c:pt>
                      <c:pt idx="1">
                        <c:v>11821</c:v>
                      </c:pt>
                      <c:pt idx="2">
                        <c:v>4136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3235</c:v>
                      </c:pt>
                      <c:pt idx="8">
                        <c:v>3496</c:v>
                      </c:pt>
                      <c:pt idx="9">
                        <c:v>4293</c:v>
                      </c:pt>
                      <c:pt idx="10">
                        <c:v>3612</c:v>
                      </c:pt>
                      <c:pt idx="11">
                        <c:v>3278</c:v>
                      </c:pt>
                      <c:pt idx="12">
                        <c:v>48728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F7-4C27-990C-B5F386C424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F7-4C27-990C-B5F386C424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F7-4C27-990C-B5F386C424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F7-4C27-990C-B5F386C424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F7-4C27-990C-B5F386C424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F7-4C27-990C-B5F386C424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F7-4C27-990C-B5F386C424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F7-4C27-990C-B5F386C424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F7-4C27-990C-B5F386C424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F7-4C27-990C-B5F386C424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F7-4C27-990C-B5F386C424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F7-4C27-990C-B5F386C424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F7-4C27-990C-B5F386C424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F7-4C27-990C-B5F386C424C9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-0.10399842426629902</c:v>
                </c:pt>
                <c:pt idx="1">
                  <c:v>-3.1486146095717871E-2</c:v>
                </c:pt>
                <c:pt idx="2">
                  <c:v>-2.0098441345365092E-2</c:v>
                </c:pt>
                <c:pt idx="3">
                  <c:v>-5.0737538148524886E-2</c:v>
                </c:pt>
                <c:pt idx="12">
                  <c:v>-5.2308434768620349E-2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F7-4C27-990C-B5F386C4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A-49C2-8EEF-34182C359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A-49C2-8EEF-34182C359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D-4544-B709-7E7A8DC74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D-4544-B709-7E7A8DC74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98-4E6F-8357-4F56690EA10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8-4E6F-8357-4F56690EA10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98-4E6F-8357-4F56690EA1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98-4E6F-8357-4F56690EA10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98-4E6F-8357-4F56690EA1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98-4E6F-8357-4F56690EA1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11916</c:v>
                </c:pt>
                <c:pt idx="1">
                  <c:v>13464</c:v>
                </c:pt>
                <c:pt idx="2">
                  <c:v>15642</c:v>
                </c:pt>
                <c:pt idx="3">
                  <c:v>12892</c:v>
                </c:pt>
                <c:pt idx="12">
                  <c:v>53914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98-4E6F-8357-4F56690EA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98-4E6F-8357-4F56690EA1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9789</c:v>
                      </c:pt>
                      <c:pt idx="1">
                        <c:v>12212</c:v>
                      </c:pt>
                      <c:pt idx="2">
                        <c:v>4939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4192</c:v>
                      </c:pt>
                      <c:pt idx="8">
                        <c:v>5198</c:v>
                      </c:pt>
                      <c:pt idx="9">
                        <c:v>6718</c:v>
                      </c:pt>
                      <c:pt idx="10">
                        <c:v>5458</c:v>
                      </c:pt>
                      <c:pt idx="11">
                        <c:v>4373</c:v>
                      </c:pt>
                      <c:pt idx="12">
                        <c:v>61571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98-4E6F-8357-4F56690EA1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98-4E6F-8357-4F56690EA1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98-4E6F-8357-4F56690EA1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98-4E6F-8357-4F56690EA1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98-4E6F-8357-4F56690EA1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98-4E6F-8357-4F56690EA1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98-4E6F-8357-4F56690EA1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98-4E6F-8357-4F56690EA1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98-4E6F-8357-4F56690EA1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98-4E6F-8357-4F56690EA1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98-4E6F-8357-4F56690EA1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98-4E6F-8357-4F56690EA1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98-4E6F-8357-4F56690EA1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98-4E6F-8357-4F56690EA10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1.3445378151260012E-3</c:v>
                </c:pt>
                <c:pt idx="1">
                  <c:v>0.1333333333333333</c:v>
                </c:pt>
                <c:pt idx="2">
                  <c:v>0.22174490353823328</c:v>
                </c:pt>
                <c:pt idx="3">
                  <c:v>8.9587559161595776E-2</c:v>
                </c:pt>
                <c:pt idx="12">
                  <c:v>0.1135805019105649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98-4E6F-8357-4F56690EA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151227</c:v>
                </c:pt>
                <c:pt idx="1">
                  <c:v>145637</c:v>
                </c:pt>
                <c:pt idx="2">
                  <c:v>135697</c:v>
                </c:pt>
                <c:pt idx="3">
                  <c:v>102944</c:v>
                </c:pt>
                <c:pt idx="4">
                  <c:v>54788</c:v>
                </c:pt>
                <c:pt idx="5">
                  <c:v>110828</c:v>
                </c:pt>
                <c:pt idx="6">
                  <c:v>115399</c:v>
                </c:pt>
                <c:pt idx="7">
                  <c:v>101435</c:v>
                </c:pt>
                <c:pt idx="8">
                  <c:v>74718</c:v>
                </c:pt>
                <c:pt idx="9">
                  <c:v>68694</c:v>
                </c:pt>
                <c:pt idx="10">
                  <c:v>58915</c:v>
                </c:pt>
                <c:pt idx="11">
                  <c:v>47290</c:v>
                </c:pt>
                <c:pt idx="12">
                  <c:v>44490</c:v>
                </c:pt>
                <c:pt idx="13">
                  <c:v>35910</c:v>
                </c:pt>
                <c:pt idx="14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4-497C-AD92-CFC93F7A5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3.8383103194929769E-2</c:v>
                </c:pt>
                <c:pt idx="1">
                  <c:v>7.3251435182796865E-2</c:v>
                </c:pt>
                <c:pt idx="2">
                  <c:v>0.31816327323593407</c:v>
                </c:pt>
                <c:pt idx="3">
                  <c:v>0.87895159523983346</c:v>
                </c:pt>
                <c:pt idx="4">
                  <c:v>-0.50564839210307866</c:v>
                </c:pt>
                <c:pt idx="5">
                  <c:v>-3.9610395237393736E-2</c:v>
                </c:pt>
                <c:pt idx="6">
                  <c:v>0.13766451422092962</c:v>
                </c:pt>
                <c:pt idx="7">
                  <c:v>0.35757113413099928</c:v>
                </c:pt>
                <c:pt idx="8">
                  <c:v>8.7693248318630346E-2</c:v>
                </c:pt>
                <c:pt idx="9">
                  <c:v>0.16598489349062207</c:v>
                </c:pt>
                <c:pt idx="10">
                  <c:v>0.24582364136181001</c:v>
                </c:pt>
                <c:pt idx="11">
                  <c:v>6.2935491121600462E-2</c:v>
                </c:pt>
                <c:pt idx="12">
                  <c:v>0.23893065998329166</c:v>
                </c:pt>
                <c:pt idx="13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4-497C-AD92-CFC93F7A5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F8-463F-B483-F90B00E6BC8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EF8-463F-B483-F90B00E6BC8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F8-463F-B483-F90B00E6BC8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F8-463F-B483-F90B00E6BC8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F8-463F-B483-F90B00E6BC8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F8-463F-B483-F90B00E6BC8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F8-463F-B483-F90B00E6BC8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EF8-463F-B483-F90B00E6BC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250871</c:v>
                </c:pt>
                <c:pt idx="1">
                  <c:v>156566</c:v>
                </c:pt>
                <c:pt idx="2">
                  <c:v>94305</c:v>
                </c:pt>
                <c:pt idx="3">
                  <c:v>10656</c:v>
                </c:pt>
                <c:pt idx="4">
                  <c:v>13127</c:v>
                </c:pt>
                <c:pt idx="5">
                  <c:v>8567</c:v>
                </c:pt>
                <c:pt idx="6">
                  <c:v>2356</c:v>
                </c:pt>
                <c:pt idx="7">
                  <c:v>2091</c:v>
                </c:pt>
                <c:pt idx="8">
                  <c:v>1334</c:v>
                </c:pt>
                <c:pt idx="9">
                  <c:v>2493</c:v>
                </c:pt>
                <c:pt idx="10">
                  <c:v>53681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F8-463F-B483-F90B00E6BC8E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4.9190954752853289E-2</c:v>
                </c:pt>
                <c:pt idx="1">
                  <c:v>6.9220788089872309E-2</c:v>
                </c:pt>
                <c:pt idx="2">
                  <c:v>1.7544427540219454E-2</c:v>
                </c:pt>
                <c:pt idx="3">
                  <c:v>-8.5007727975270453E-2</c:v>
                </c:pt>
                <c:pt idx="4">
                  <c:v>-1.4193451486932962E-2</c:v>
                </c:pt>
                <c:pt idx="5">
                  <c:v>-2.1585198720877163E-2</c:v>
                </c:pt>
                <c:pt idx="6">
                  <c:v>-0.10656048540007579</c:v>
                </c:pt>
                <c:pt idx="7">
                  <c:v>8.1178903826266913E-2</c:v>
                </c:pt>
                <c:pt idx="8">
                  <c:v>-5.2199850857569396E-3</c:v>
                </c:pt>
                <c:pt idx="9">
                  <c:v>1.5478615071283119E-2</c:v>
                </c:pt>
                <c:pt idx="10">
                  <c:v>6.1015140135193935E-2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F8-463F-B483-F90B00E6BC8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EF8-463F-B483-F90B00E6BC8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EF8-463F-B483-F90B00E6BC8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EF8-463F-B483-F90B00E6BC8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EF8-463F-B483-F90B00E6BC8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EF8-463F-B483-F90B00E6BC8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EF8-463F-B483-F90B00E6BC8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EF8-463F-B483-F90B00E6BC8E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0.6240896715842007</c:v>
                </c:pt>
                <c:pt idx="2">
                  <c:v>0.37591032841579936</c:v>
                </c:pt>
                <c:pt idx="3">
                  <c:v>4.2476013568726559E-2</c:v>
                </c:pt>
                <c:pt idx="4">
                  <c:v>5.2325697270708849E-2</c:v>
                </c:pt>
                <c:pt idx="5">
                  <c:v>3.4149024797605142E-2</c:v>
                </c:pt>
                <c:pt idx="6">
                  <c:v>9.3912807777702476E-3</c:v>
                </c:pt>
                <c:pt idx="7">
                  <c:v>8.3349609958903188E-3</c:v>
                </c:pt>
                <c:pt idx="8">
                  <c:v>5.3174739208597249E-3</c:v>
                </c:pt>
                <c:pt idx="9">
                  <c:v>9.9373781744402506E-3</c:v>
                </c:pt>
                <c:pt idx="10">
                  <c:v>0.21397849890979825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EF8-463F-B483-F90B00E6B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36-4E16-973F-57091674C0F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36-4E16-973F-57091674C0F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36-4E16-973F-57091674C0F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36-4E16-973F-57091674C0F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36-4E16-973F-57091674C0F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136-4E16-973F-57091674C0F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36-4E16-973F-57091674C0F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136-4E16-973F-57091674C0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19029</c:v>
                </c:pt>
                <c:pt idx="1">
                  <c:v>11832</c:v>
                </c:pt>
                <c:pt idx="2">
                  <c:v>4760</c:v>
                </c:pt>
                <c:pt idx="3">
                  <c:v>7072</c:v>
                </c:pt>
                <c:pt idx="4">
                  <c:v>7197</c:v>
                </c:pt>
                <c:pt idx="5">
                  <c:v>736</c:v>
                </c:pt>
                <c:pt idx="6">
                  <c:v>987</c:v>
                </c:pt>
                <c:pt idx="7">
                  <c:v>585</c:v>
                </c:pt>
                <c:pt idx="8">
                  <c:v>191</c:v>
                </c:pt>
                <c:pt idx="9">
                  <c:v>107</c:v>
                </c:pt>
                <c:pt idx="10">
                  <c:v>105</c:v>
                </c:pt>
                <c:pt idx="11">
                  <c:v>205</c:v>
                </c:pt>
                <c:pt idx="12">
                  <c:v>4281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36-4E16-973F-57091674C0F8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abril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-6.5260519995823385E-3</c:v>
                </c:pt>
                <c:pt idx="1">
                  <c:v>-3.5696821515892374E-2</c:v>
                </c:pt>
                <c:pt idx="2">
                  <c:v>-0.16123348017621142</c:v>
                </c:pt>
                <c:pt idx="3">
                  <c:v>7.232752084912808E-2</c:v>
                </c:pt>
                <c:pt idx="4">
                  <c:v>4.5467751307379345E-2</c:v>
                </c:pt>
                <c:pt idx="5">
                  <c:v>0.20853858784893275</c:v>
                </c:pt>
                <c:pt idx="6">
                  <c:v>-0.13572679509632224</c:v>
                </c:pt>
                <c:pt idx="7">
                  <c:v>-4.8780487804878092E-2</c:v>
                </c:pt>
                <c:pt idx="8">
                  <c:v>0.19375000000000009</c:v>
                </c:pt>
                <c:pt idx="9">
                  <c:v>-0.10084033613445376</c:v>
                </c:pt>
                <c:pt idx="10">
                  <c:v>-0.13223140495867769</c:v>
                </c:pt>
                <c:pt idx="11">
                  <c:v>-0.26523297491039421</c:v>
                </c:pt>
                <c:pt idx="12">
                  <c:v>0.11513414951810375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36-4E16-973F-57091674C0F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136-4E16-973F-57091674C0F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136-4E16-973F-57091674C0F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136-4E16-973F-57091674C0F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136-4E16-973F-57091674C0F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136-4E16-973F-57091674C0F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136-4E16-973F-57091674C0F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136-4E16-973F-57091674C0F8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0.62178779757212677</c:v>
                </c:pt>
                <c:pt idx="2">
                  <c:v>0.25014451626464868</c:v>
                </c:pt>
                <c:pt idx="3">
                  <c:v>0.37164328130747804</c:v>
                </c:pt>
                <c:pt idx="4">
                  <c:v>0.37821220242787323</c:v>
                </c:pt>
                <c:pt idx="5">
                  <c:v>3.8677807556886858E-2</c:v>
                </c:pt>
                <c:pt idx="6">
                  <c:v>5.1868201166640392E-2</c:v>
                </c:pt>
                <c:pt idx="7">
                  <c:v>3.074255084344947E-2</c:v>
                </c:pt>
                <c:pt idx="8">
                  <c:v>1.0037311471963845E-2</c:v>
                </c:pt>
                <c:pt idx="9">
                  <c:v>5.6229964790582791E-3</c:v>
                </c:pt>
                <c:pt idx="10">
                  <c:v>5.5178937411319564E-3</c:v>
                </c:pt>
                <c:pt idx="11">
                  <c:v>1.0773030637448106E-2</c:v>
                </c:pt>
                <c:pt idx="12">
                  <c:v>0.22497241053129435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136-4E16-973F-57091674C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12-4FC9-B65E-72A255A0DB1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12-4FC9-B65E-72A255A0DB1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12-4FC9-B65E-72A255A0DB1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12-4FC9-B65E-72A255A0DB1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12-4FC9-B65E-72A255A0DB1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12-4FC9-B65E-72A255A0DB1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12-4FC9-B65E-72A255A0DB1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E12-4FC9-B65E-72A255A0DB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97268</c:v>
                </c:pt>
                <c:pt idx="1">
                  <c:v>53914</c:v>
                </c:pt>
                <c:pt idx="2">
                  <c:v>43354</c:v>
                </c:pt>
                <c:pt idx="3">
                  <c:v>4654</c:v>
                </c:pt>
                <c:pt idx="4">
                  <c:v>7181</c:v>
                </c:pt>
                <c:pt idx="5">
                  <c:v>3303</c:v>
                </c:pt>
                <c:pt idx="6">
                  <c:v>1064</c:v>
                </c:pt>
                <c:pt idx="7">
                  <c:v>863</c:v>
                </c:pt>
                <c:pt idx="8">
                  <c:v>630</c:v>
                </c:pt>
                <c:pt idx="9">
                  <c:v>1296</c:v>
                </c:pt>
                <c:pt idx="10">
                  <c:v>24363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12-4FC9-B65E-72A255A0DB10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9.9172806581385942E-2</c:v>
                </c:pt>
                <c:pt idx="1">
                  <c:v>0.1135805019105649</c:v>
                </c:pt>
                <c:pt idx="2">
                  <c:v>8.1767597375053125E-2</c:v>
                </c:pt>
                <c:pt idx="3">
                  <c:v>-6.3581488933601604E-2</c:v>
                </c:pt>
                <c:pt idx="4">
                  <c:v>0.13929874662858954</c:v>
                </c:pt>
                <c:pt idx="5">
                  <c:v>5.1575931232091587E-2</c:v>
                </c:pt>
                <c:pt idx="6">
                  <c:v>6.4000000000000057E-2</c:v>
                </c:pt>
                <c:pt idx="7">
                  <c:v>0.13106159895150715</c:v>
                </c:pt>
                <c:pt idx="8">
                  <c:v>-0.21836228287841186</c:v>
                </c:pt>
                <c:pt idx="9">
                  <c:v>4.0128410914927803E-2</c:v>
                </c:pt>
                <c:pt idx="10">
                  <c:v>0.11511351153423655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12-4FC9-B65E-72A255A0DB1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12-4FC9-B65E-72A255A0DB1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12-4FC9-B65E-72A255A0DB1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12-4FC9-B65E-72A255A0DB1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E12-4FC9-B65E-72A255A0DB1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E12-4FC9-B65E-72A255A0DB1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E12-4FC9-B65E-72A255A0DB1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E12-4FC9-B65E-72A255A0DB10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0.55428301188468976</c:v>
                </c:pt>
                <c:pt idx="2">
                  <c:v>0.4457169881153103</c:v>
                </c:pt>
                <c:pt idx="3">
                  <c:v>4.784718509684583E-2</c:v>
                </c:pt>
                <c:pt idx="4">
                  <c:v>7.3826952337870622E-2</c:v>
                </c:pt>
                <c:pt idx="5">
                  <c:v>3.3957725048320106E-2</c:v>
                </c:pt>
                <c:pt idx="6">
                  <c:v>1.093884936464202E-2</c:v>
                </c:pt>
                <c:pt idx="7">
                  <c:v>8.8723937985771273E-3</c:v>
                </c:pt>
                <c:pt idx="8">
                  <c:v>6.4769502816959326E-3</c:v>
                </c:pt>
                <c:pt idx="9">
                  <c:v>1.3324012008060205E-2</c:v>
                </c:pt>
                <c:pt idx="10">
                  <c:v>0.25047292017929845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E12-4FC9-B65E-72A255A0D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3D-4A60-8BAF-F94BCFF7D28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3D-4A60-8BAF-F94BCFF7D2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3D-4A60-8BAF-F94BCFF7D2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3D-4A60-8BAF-F94BCFF7D2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3D-4A60-8BAF-F94BCFF7D28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3D-4A60-8BAF-F94BCFF7D28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3D-4A60-8BAF-F94BCFF7D28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3D-4A60-8BAF-F94BCFF7D2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97268</c:v>
                </c:pt>
                <c:pt idx="1">
                  <c:v>53914</c:v>
                </c:pt>
                <c:pt idx="2">
                  <c:v>43354</c:v>
                </c:pt>
                <c:pt idx="3">
                  <c:v>4654</c:v>
                </c:pt>
                <c:pt idx="4">
                  <c:v>7181</c:v>
                </c:pt>
                <c:pt idx="5">
                  <c:v>3303</c:v>
                </c:pt>
                <c:pt idx="6">
                  <c:v>1064</c:v>
                </c:pt>
                <c:pt idx="7">
                  <c:v>863</c:v>
                </c:pt>
                <c:pt idx="8">
                  <c:v>630</c:v>
                </c:pt>
                <c:pt idx="9">
                  <c:v>1296</c:v>
                </c:pt>
                <c:pt idx="10">
                  <c:v>24363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3D-4A60-8BAF-F94BCFF7D283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9.9172806581385942E-2</c:v>
                </c:pt>
                <c:pt idx="1">
                  <c:v>0.1135805019105649</c:v>
                </c:pt>
                <c:pt idx="2">
                  <c:v>8.1767597375053125E-2</c:v>
                </c:pt>
                <c:pt idx="3">
                  <c:v>-6.3581488933601604E-2</c:v>
                </c:pt>
                <c:pt idx="4">
                  <c:v>0.13929874662858954</c:v>
                </c:pt>
                <c:pt idx="5">
                  <c:v>5.1575931232091587E-2</c:v>
                </c:pt>
                <c:pt idx="6">
                  <c:v>6.4000000000000057E-2</c:v>
                </c:pt>
                <c:pt idx="7">
                  <c:v>0.13106159895150715</c:v>
                </c:pt>
                <c:pt idx="8">
                  <c:v>-0.21836228287841186</c:v>
                </c:pt>
                <c:pt idx="9">
                  <c:v>4.0128410914927803E-2</c:v>
                </c:pt>
                <c:pt idx="10">
                  <c:v>0.11511351153423655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3D-4A60-8BAF-F94BCFF7D28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73D-4A60-8BAF-F94BCFF7D28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73D-4A60-8BAF-F94BCFF7D28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73D-4A60-8BAF-F94BCFF7D28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73D-4A60-8BAF-F94BCFF7D28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73D-4A60-8BAF-F94BCFF7D28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73D-4A60-8BAF-F94BCFF7D28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73D-4A60-8BAF-F94BCFF7D283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0.55428301188468976</c:v>
                </c:pt>
                <c:pt idx="2">
                  <c:v>0.4457169881153103</c:v>
                </c:pt>
                <c:pt idx="3">
                  <c:v>4.784718509684583E-2</c:v>
                </c:pt>
                <c:pt idx="4">
                  <c:v>7.3826952337870622E-2</c:v>
                </c:pt>
                <c:pt idx="5">
                  <c:v>3.3957725048320106E-2</c:v>
                </c:pt>
                <c:pt idx="6">
                  <c:v>1.093884936464202E-2</c:v>
                </c:pt>
                <c:pt idx="7">
                  <c:v>8.8723937985771273E-3</c:v>
                </c:pt>
                <c:pt idx="8">
                  <c:v>6.4769502816959326E-3</c:v>
                </c:pt>
                <c:pt idx="9">
                  <c:v>1.3324012008060205E-2</c:v>
                </c:pt>
                <c:pt idx="10">
                  <c:v>0.25047292017929845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73D-4A60-8BAF-F94BCFF7D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CD-4D51-B9CC-3F17CD4190A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CD-4D51-B9CC-3F17CD4190A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CD-4D51-B9CC-3F17CD4190A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CD-4D51-B9CC-3F17CD4190A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CD-4D51-B9CC-3F17CD4190A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1CD-4D51-B9CC-3F17CD4190A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1CD-4D51-B9CC-3F17CD4190A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CD-4D51-B9CC-3F17CD4190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21868</c:v>
                </c:pt>
                <c:pt idx="1">
                  <c:v>13389</c:v>
                </c:pt>
                <c:pt idx="2">
                  <c:v>8479</c:v>
                </c:pt>
                <c:pt idx="3">
                  <c:v>790</c:v>
                </c:pt>
                <c:pt idx="4">
                  <c:v>1131</c:v>
                </c:pt>
                <c:pt idx="5">
                  <c:v>667</c:v>
                </c:pt>
                <c:pt idx="6">
                  <c:v>146</c:v>
                </c:pt>
                <c:pt idx="7">
                  <c:v>137</c:v>
                </c:pt>
                <c:pt idx="8">
                  <c:v>102</c:v>
                </c:pt>
                <c:pt idx="9">
                  <c:v>160</c:v>
                </c:pt>
                <c:pt idx="10">
                  <c:v>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CD-4D51-B9CC-3F17CD4190A5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0.10572887697830824</c:v>
                </c:pt>
                <c:pt idx="1">
                  <c:v>0.11352295409181634</c:v>
                </c:pt>
                <c:pt idx="2">
                  <c:v>9.3641171159551062E-2</c:v>
                </c:pt>
                <c:pt idx="3">
                  <c:v>-2.4691358024691357E-2</c:v>
                </c:pt>
                <c:pt idx="4">
                  <c:v>4.2396313364055249E-2</c:v>
                </c:pt>
                <c:pt idx="5">
                  <c:v>5.7052297939778063E-2</c:v>
                </c:pt>
                <c:pt idx="6">
                  <c:v>-0.27</c:v>
                </c:pt>
                <c:pt idx="7">
                  <c:v>0.22321428571428581</c:v>
                </c:pt>
                <c:pt idx="8">
                  <c:v>-0.10526315789473684</c:v>
                </c:pt>
                <c:pt idx="9">
                  <c:v>-0.33054393305439334</c:v>
                </c:pt>
                <c:pt idx="10">
                  <c:v>0.17185444980271813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CD-4D51-B9CC-3F17CD4190A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1CD-4D51-B9CC-3F17CD4190A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1CD-4D51-B9CC-3F17CD4190A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1CD-4D51-B9CC-3F17CD4190A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1CD-4D51-B9CC-3F17CD4190A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1CD-4D51-B9CC-3F17CD4190A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1CD-4D51-B9CC-3F17CD4190A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1CD-4D51-B9CC-3F17CD4190A5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0.61226449606731292</c:v>
                </c:pt>
                <c:pt idx="2">
                  <c:v>0.38773550393268702</c:v>
                </c:pt>
                <c:pt idx="3">
                  <c:v>3.6125845985000918E-2</c:v>
                </c:pt>
                <c:pt idx="4">
                  <c:v>5.1719407353210171E-2</c:v>
                </c:pt>
                <c:pt idx="5">
                  <c:v>3.0501188951893177E-2</c:v>
                </c:pt>
                <c:pt idx="6">
                  <c:v>6.6764221693799159E-3</c:v>
                </c:pt>
                <c:pt idx="7">
                  <c:v>6.2648618986647156E-3</c:v>
                </c:pt>
                <c:pt idx="8">
                  <c:v>4.6643497347722699E-3</c:v>
                </c:pt>
                <c:pt idx="9">
                  <c:v>7.3166270349368937E-3</c:v>
                </c:pt>
                <c:pt idx="10">
                  <c:v>0.24446680080482897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1CD-4D51-B9CC-3F17CD419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55-4499-8CC0-FD514A652B9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55-4499-8CC0-FD514A652B9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355-4499-8CC0-FD514A652B9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355-4499-8CC0-FD514A652B9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355-4499-8CC0-FD514A652B9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355-4499-8CC0-FD514A652B9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355-4499-8CC0-FD514A652B9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355-4499-8CC0-FD514A652B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102316</c:v>
                </c:pt>
                <c:pt idx="1">
                  <c:v>56290</c:v>
                </c:pt>
                <c:pt idx="2">
                  <c:v>26667</c:v>
                </c:pt>
                <c:pt idx="3">
                  <c:v>29623</c:v>
                </c:pt>
                <c:pt idx="4">
                  <c:v>46026</c:v>
                </c:pt>
                <c:pt idx="5">
                  <c:v>4971</c:v>
                </c:pt>
                <c:pt idx="6">
                  <c:v>7718</c:v>
                </c:pt>
                <c:pt idx="7">
                  <c:v>3485</c:v>
                </c:pt>
                <c:pt idx="8">
                  <c:v>1155</c:v>
                </c:pt>
                <c:pt idx="9">
                  <c:v>919</c:v>
                </c:pt>
                <c:pt idx="10">
                  <c:v>695</c:v>
                </c:pt>
                <c:pt idx="11">
                  <c:v>1321</c:v>
                </c:pt>
                <c:pt idx="12">
                  <c:v>25762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55-4499-8CC0-FD514A652B9E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9.9462712228669758E-2</c:v>
                </c:pt>
                <c:pt idx="1">
                  <c:v>0.12970879242177946</c:v>
                </c:pt>
                <c:pt idx="2">
                  <c:v>0.23504075583549455</c:v>
                </c:pt>
                <c:pt idx="3">
                  <c:v>4.9158845404639662E-2</c:v>
                </c:pt>
                <c:pt idx="4">
                  <c:v>6.4603427936992475E-2</c:v>
                </c:pt>
                <c:pt idx="5">
                  <c:v>-7.9103371619118179E-2</c:v>
                </c:pt>
                <c:pt idx="6">
                  <c:v>0.12376237623762387</c:v>
                </c:pt>
                <c:pt idx="7">
                  <c:v>2.8023598820059004E-2</c:v>
                </c:pt>
                <c:pt idx="8">
                  <c:v>7.3420074349442421E-2</c:v>
                </c:pt>
                <c:pt idx="9">
                  <c:v>0.13316892725030827</c:v>
                </c:pt>
                <c:pt idx="10">
                  <c:v>-0.20114942528735635</c:v>
                </c:pt>
                <c:pt idx="11">
                  <c:v>-2.5092250922509218E-2</c:v>
                </c:pt>
                <c:pt idx="12">
                  <c:v>9.7890475175793634E-2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355-4499-8CC0-FD514A652B9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355-4499-8CC0-FD514A652B9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355-4499-8CC0-FD514A652B9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355-4499-8CC0-FD514A652B9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355-4499-8CC0-FD514A652B9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355-4499-8CC0-FD514A652B9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355-4499-8CC0-FD514A652B9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355-4499-8CC0-FD514A652B9E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0.55015833300754524</c:v>
                </c:pt>
                <c:pt idx="2">
                  <c:v>0.26063372297587867</c:v>
                </c:pt>
                <c:pt idx="3">
                  <c:v>0.28952461003166657</c:v>
                </c:pt>
                <c:pt idx="4">
                  <c:v>0.44984166699245476</c:v>
                </c:pt>
                <c:pt idx="5">
                  <c:v>4.8584776574533799E-2</c:v>
                </c:pt>
                <c:pt idx="6">
                  <c:v>7.5432972360139183E-2</c:v>
                </c:pt>
                <c:pt idx="7">
                  <c:v>3.4061143907111305E-2</c:v>
                </c:pt>
                <c:pt idx="8">
                  <c:v>1.128855701943E-2</c:v>
                </c:pt>
                <c:pt idx="9">
                  <c:v>8.9819774033386771E-3</c:v>
                </c:pt>
                <c:pt idx="10">
                  <c:v>6.7926814965401303E-3</c:v>
                </c:pt>
                <c:pt idx="11">
                  <c:v>1.2910981664646781E-2</c:v>
                </c:pt>
                <c:pt idx="12">
                  <c:v>0.25178857656671488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355-4499-8CC0-FD514A652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8-418D-B147-61B111EC17E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8-418D-B147-61B111EC17E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E8-418D-B147-61B111EC17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E8-418D-B147-61B111EC17E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E8-418D-B147-61B111EC17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E8-418D-B147-61B111EC17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12">
                  <c:v>213590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E8-418D-B147-61B111EC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E8-418D-B147-61B111EC17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E8-418D-B147-61B111EC17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E8-418D-B147-61B111EC17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E8-418D-B147-61B111EC17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E8-418D-B147-61B111EC17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E8-418D-B147-61B111EC17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E8-418D-B147-61B111EC17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E8-418D-B147-61B111EC17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E8-418D-B147-61B111EC17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E8-418D-B147-61B111EC17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E8-418D-B147-61B111EC17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E8-418D-B147-61B111EC17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E8-418D-B147-61B111EC17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E8-418D-B147-61B111EC17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E8-418D-B147-61B111EC17E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12">
                  <c:v>-4.3843784693621712E-2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E8-418D-B147-61B111EC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9-4729-B74B-93E6C134D5D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89-4729-B74B-93E6C134D5D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89-4729-B74B-93E6C134D5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1">
                  <c:v>25047</c:v>
                </c:pt>
                <c:pt idx="12">
                  <c:v>308399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89-4729-B74B-93E6C134D5D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89-4729-B74B-93E6C134D5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89-4729-B74B-93E6C134D5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23120</c:v>
                </c:pt>
                <c:pt idx="1">
                  <c:v>23832</c:v>
                </c:pt>
                <c:pt idx="2">
                  <c:v>30942</c:v>
                </c:pt>
                <c:pt idx="3">
                  <c:v>26836</c:v>
                </c:pt>
                <c:pt idx="12">
                  <c:v>104730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89-4729-B74B-93E6C134D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89-4729-B74B-93E6C134D5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18094</c:v>
                      </c:pt>
                      <c:pt idx="1">
                        <c:v>23371</c:v>
                      </c:pt>
                      <c:pt idx="2">
                        <c:v>9500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9653</c:v>
                      </c:pt>
                      <c:pt idx="8">
                        <c:v>9944</c:v>
                      </c:pt>
                      <c:pt idx="9">
                        <c:v>12162</c:v>
                      </c:pt>
                      <c:pt idx="10">
                        <c:v>9442</c:v>
                      </c:pt>
                      <c:pt idx="11">
                        <c:v>7829</c:v>
                      </c:pt>
                      <c:pt idx="12">
                        <c:v>116562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89-4729-B74B-93E6C134D5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89-4729-B74B-93E6C134D5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89-4729-B74B-93E6C134D5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89-4729-B74B-93E6C134D5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89-4729-B74B-93E6C134D5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89-4729-B74B-93E6C134D5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89-4729-B74B-93E6C134D5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89-4729-B74B-93E6C134D5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89-4729-B74B-93E6C134D5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89-4729-B74B-93E6C134D5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89-4729-B74B-93E6C134D5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89-4729-B74B-93E6C134D5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89-4729-B74B-93E6C134D5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89-4729-B74B-93E6C134D5D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-8.1847424645566047E-2</c:v>
                </c:pt>
                <c:pt idx="1">
                  <c:v>-2.4957041158661375E-2</c:v>
                </c:pt>
                <c:pt idx="2">
                  <c:v>0.20593966793982377</c:v>
                </c:pt>
                <c:pt idx="3">
                  <c:v>0.17825781524411655</c:v>
                </c:pt>
                <c:pt idx="12">
                  <c:v>6.805225532088488E-2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89-4729-B74B-93E6C134D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2C-4D8B-9D2F-B38B029F51E5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2C-4D8B-9D2F-B38B029F51E5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2C-4D8B-9D2F-B38B029F51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1">
                  <c:v>13225</c:v>
                </c:pt>
                <c:pt idx="12">
                  <c:v>174490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2C-4D8B-9D2F-B38B029F51E5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2C-4D8B-9D2F-B38B029F51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2C-4D8B-9D2F-B38B029F51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14862</c:v>
                </c:pt>
                <c:pt idx="1">
                  <c:v>14169</c:v>
                </c:pt>
                <c:pt idx="2">
                  <c:v>17196</c:v>
                </c:pt>
                <c:pt idx="3">
                  <c:v>14757</c:v>
                </c:pt>
                <c:pt idx="12">
                  <c:v>60984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2C-4D8B-9D2F-B38B029F5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2C-4D8B-9D2F-B38B029F51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9493</c:v>
                      </c:pt>
                      <c:pt idx="1">
                        <c:v>12705</c:v>
                      </c:pt>
                      <c:pt idx="2">
                        <c:v>5294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7712</c:v>
                      </c:pt>
                      <c:pt idx="8">
                        <c:v>7090</c:v>
                      </c:pt>
                      <c:pt idx="9">
                        <c:v>7680</c:v>
                      </c:pt>
                      <c:pt idx="10">
                        <c:v>5836</c:v>
                      </c:pt>
                      <c:pt idx="11">
                        <c:v>4463</c:v>
                      </c:pt>
                      <c:pt idx="12">
                        <c:v>71188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2C-4D8B-9D2F-B38B029F51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2C-4D8B-9D2F-B38B029F51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2C-4D8B-9D2F-B38B029F51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2C-4D8B-9D2F-B38B029F51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2C-4D8B-9D2F-B38B029F51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2C-4D8B-9D2F-B38B029F51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2C-4D8B-9D2F-B38B029F51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2C-4D8B-9D2F-B38B029F51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2C-4D8B-9D2F-B38B029F51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2C-4D8B-9D2F-B38B029F51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2C-4D8B-9D2F-B38B029F51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2C-4D8B-9D2F-B38B029F51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2C-4D8B-9D2F-B38B029F51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2C-4D8B-9D2F-B38B029F51E5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-4.0209087253719744E-3</c:v>
                </c:pt>
                <c:pt idx="1">
                  <c:v>-9.636479591836733E-2</c:v>
                </c:pt>
                <c:pt idx="2">
                  <c:v>0.15642232683254886</c:v>
                </c:pt>
                <c:pt idx="3">
                  <c:v>7.613213738788005E-2</c:v>
                </c:pt>
                <c:pt idx="12">
                  <c:v>3.0396215257244341E-2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2C-4D8B-9D2F-B38B029F5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B2-4872-9828-11A0551B2230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2-4872-9828-11A0551B2230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B2-4872-9828-11A0551B22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B2-4872-9828-11A0551B2230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B2-4872-9828-11A0551B22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B2-4872-9828-11A0551B22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7025</c:v>
                </c:pt>
                <c:pt idx="1">
                  <c:v>7367</c:v>
                </c:pt>
                <c:pt idx="2">
                  <c:v>7666</c:v>
                </c:pt>
                <c:pt idx="3">
                  <c:v>6138</c:v>
                </c:pt>
                <c:pt idx="12">
                  <c:v>28196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B2-4872-9828-11A0551B2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B2-4872-9828-11A0551B22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4747</c:v>
                      </c:pt>
                      <c:pt idx="1">
                        <c:v>5951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2986</c:v>
                      </c:pt>
                      <c:pt idx="8">
                        <c:v>3428</c:v>
                      </c:pt>
                      <c:pt idx="9">
                        <c:v>3924</c:v>
                      </c:pt>
                      <c:pt idx="10">
                        <c:v>3089</c:v>
                      </c:pt>
                      <c:pt idx="11">
                        <c:v>2151</c:v>
                      </c:pt>
                      <c:pt idx="12">
                        <c:v>33780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B2-4872-9828-11A0551B22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B2-4872-9828-11A0551B22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B2-4872-9828-11A0551B22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B2-4872-9828-11A0551B22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B2-4872-9828-11A0551B22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B2-4872-9828-11A0551B22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B2-4872-9828-11A0551B22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B2-4872-9828-11A0551B22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B2-4872-9828-11A0551B22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B2-4872-9828-11A0551B22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B2-4872-9828-11A0551B22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B2-4872-9828-11A0551B22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B2-4872-9828-11A0551B22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B2-4872-9828-11A0551B223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8.0104551045510508E-2</c:v>
                </c:pt>
                <c:pt idx="1">
                  <c:v>7.2655794991263845E-2</c:v>
                </c:pt>
                <c:pt idx="2">
                  <c:v>0.11732983530097663</c:v>
                </c:pt>
                <c:pt idx="3">
                  <c:v>-0.13207013574660631</c:v>
                </c:pt>
                <c:pt idx="12">
                  <c:v>3.2631386193004985E-2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B2-4872-9828-11A0551B2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9-4BE6-BCCA-4CD61272C616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9-4BE6-BCCA-4CD61272C616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C9-4BE6-BCCA-4CD61272C6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1">
                  <c:v>11822</c:v>
                </c:pt>
                <c:pt idx="12">
                  <c:v>133909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9-4BE6-BCCA-4CD61272C616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C9-4BE6-BCCA-4CD61272C6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C9-4BE6-BCCA-4CD61272C6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8258</c:v>
                </c:pt>
                <c:pt idx="1">
                  <c:v>9663</c:v>
                </c:pt>
                <c:pt idx="2">
                  <c:v>13746</c:v>
                </c:pt>
                <c:pt idx="3">
                  <c:v>12079</c:v>
                </c:pt>
                <c:pt idx="12">
                  <c:v>43746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C9-4BE6-BCCA-4CD61272C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C9-4BE6-BCCA-4CD61272C6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8601</c:v>
                      </c:pt>
                      <c:pt idx="1">
                        <c:v>10666</c:v>
                      </c:pt>
                      <c:pt idx="2">
                        <c:v>4206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1941</c:v>
                      </c:pt>
                      <c:pt idx="8">
                        <c:v>2854</c:v>
                      </c:pt>
                      <c:pt idx="9">
                        <c:v>4482</c:v>
                      </c:pt>
                      <c:pt idx="10">
                        <c:v>3606</c:v>
                      </c:pt>
                      <c:pt idx="11">
                        <c:v>3366</c:v>
                      </c:pt>
                      <c:pt idx="12">
                        <c:v>45374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C9-4BE6-BCCA-4CD61272C6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C9-4BE6-BCCA-4CD61272C6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C9-4BE6-BCCA-4CD61272C6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C9-4BE6-BCCA-4CD61272C6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C9-4BE6-BCCA-4CD61272C6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C9-4BE6-BCCA-4CD61272C6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C9-4BE6-BCCA-4CD61272C6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C9-4BE6-BCCA-4CD61272C6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C9-4BE6-BCCA-4CD61272C6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C9-4BE6-BCCA-4CD61272C6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C9-4BE6-BCCA-4CD61272C6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C9-4BE6-BCCA-4CD61272C6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C9-4BE6-BCCA-4CD61272C6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C9-4BE6-BCCA-4CD61272C616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-0.19504825031679496</c:v>
                </c:pt>
                <c:pt idx="1">
                  <c:v>0.10283040401734755</c:v>
                </c:pt>
                <c:pt idx="2">
                  <c:v>0.27419354838709675</c:v>
                </c:pt>
                <c:pt idx="3">
                  <c:v>0.33278163963367535</c:v>
                </c:pt>
                <c:pt idx="12">
                  <c:v>0.12538588186869726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C9-4BE6-BCCA-4CD61272C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DD-4F99-AADB-8B4824D1F271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D-4F99-AADB-8B4824D1F271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DD-4F99-AADB-8B4824D1F2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1">
                  <c:v>30168</c:v>
                </c:pt>
                <c:pt idx="12">
                  <c:v>275874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D-4F99-AADB-8B4824D1F271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DD-4F99-AADB-8B4824D1F2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DD-4F99-AADB-8B4824D1F2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33957</c:v>
                </c:pt>
                <c:pt idx="1">
                  <c:v>28806</c:v>
                </c:pt>
                <c:pt idx="2">
                  <c:v>25810</c:v>
                </c:pt>
                <c:pt idx="3">
                  <c:v>20287</c:v>
                </c:pt>
                <c:pt idx="12">
                  <c:v>108860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DD-4F99-AADB-8B4824D1F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DD-4F99-AADB-8B4824D1F2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28069</c:v>
                      </c:pt>
                      <c:pt idx="1">
                        <c:v>28475</c:v>
                      </c:pt>
                      <c:pt idx="2">
                        <c:v>10752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5572</c:v>
                      </c:pt>
                      <c:pt idx="8">
                        <c:v>4557</c:v>
                      </c:pt>
                      <c:pt idx="9">
                        <c:v>5146</c:v>
                      </c:pt>
                      <c:pt idx="10">
                        <c:v>5365</c:v>
                      </c:pt>
                      <c:pt idx="11">
                        <c:v>5717</c:v>
                      </c:pt>
                      <c:pt idx="12">
                        <c:v>100111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DD-4F99-AADB-8B4824D1F2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DD-4F99-AADB-8B4824D1F2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DD-4F99-AADB-8B4824D1F2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DD-4F99-AADB-8B4824D1F2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DD-4F99-AADB-8B4824D1F2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DD-4F99-AADB-8B4824D1F2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DD-4F99-AADB-8B4824D1F2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DD-4F99-AADB-8B4824D1F2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DD-4F99-AADB-8B4824D1F2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DD-4F99-AADB-8B4824D1F2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DD-4F99-AADB-8B4824D1F2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DD-4F99-AADB-8B4824D1F2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DD-4F99-AADB-8B4824D1F2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DD-4F99-AADB-8B4824D1F271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-9.375500400320258E-2</c:v>
                </c:pt>
                <c:pt idx="1">
                  <c:v>-8.5959067110899623E-2</c:v>
                </c:pt>
                <c:pt idx="2">
                  <c:v>-0.21752311656813705</c:v>
                </c:pt>
                <c:pt idx="3">
                  <c:v>-0.13143811277133188</c:v>
                </c:pt>
                <c:pt idx="12">
                  <c:v>-0.13139227780127183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DD-4F99-AADB-8B4824D1F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8F-41F5-BC64-A560A2D6D6D0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F-41F5-BC64-A560A2D6D6D0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8F-41F5-BC64-A560A2D6D6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1">
                  <c:v>3685</c:v>
                </c:pt>
                <c:pt idx="12">
                  <c:v>36521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8F-41F5-BC64-A560A2D6D6D0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8F-41F5-BC64-A560A2D6D6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8F-41F5-BC64-A560A2D6D6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5027</c:v>
                </c:pt>
                <c:pt idx="1">
                  <c:v>3993</c:v>
                </c:pt>
                <c:pt idx="2">
                  <c:v>2634</c:v>
                </c:pt>
                <c:pt idx="3">
                  <c:v>2256</c:v>
                </c:pt>
                <c:pt idx="12">
                  <c:v>13910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8F-41F5-BC64-A560A2D6D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8F-41F5-BC64-A560A2D6D6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3425</c:v>
                      </c:pt>
                      <c:pt idx="2">
                        <c:v>1454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231</c:v>
                      </c:pt>
                      <c:pt idx="8">
                        <c:v>271</c:v>
                      </c:pt>
                      <c:pt idx="9">
                        <c:v>273</c:v>
                      </c:pt>
                      <c:pt idx="10">
                        <c:v>586</c:v>
                      </c:pt>
                      <c:pt idx="11">
                        <c:v>669</c:v>
                      </c:pt>
                      <c:pt idx="12">
                        <c:v>11431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8F-41F5-BC64-A560A2D6D6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8F-41F5-BC64-A560A2D6D6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8F-41F5-BC64-A560A2D6D6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8F-41F5-BC64-A560A2D6D6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8F-41F5-BC64-A560A2D6D6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8F-41F5-BC64-A560A2D6D6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8F-41F5-BC64-A560A2D6D6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8F-41F5-BC64-A560A2D6D6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8F-41F5-BC64-A560A2D6D6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8F-41F5-BC64-A560A2D6D6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8F-41F5-BC64-A560A2D6D6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8F-41F5-BC64-A560A2D6D6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8F-41F5-BC64-A560A2D6D6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8F-41F5-BC64-A560A2D6D6D0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-0.12436857690297853</c:v>
                </c:pt>
                <c:pt idx="1">
                  <c:v>-0.17670103092783507</c:v>
                </c:pt>
                <c:pt idx="2">
                  <c:v>-0.40474576271186435</c:v>
                </c:pt>
                <c:pt idx="3">
                  <c:v>-0.41554404145077717</c:v>
                </c:pt>
                <c:pt idx="12">
                  <c:v>-0.26308539944903586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8F-41F5-BC64-A560A2D6D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73-433A-820A-0CE1CA6C27F3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3-433A-820A-0CE1CA6C27F3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73-433A-820A-0CE1CA6C27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1">
                  <c:v>5549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73-433A-820A-0CE1CA6C27F3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73-433A-820A-0CE1CA6C27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73-433A-820A-0CE1CA6C27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6090</c:v>
                </c:pt>
                <c:pt idx="1">
                  <c:v>4794</c:v>
                </c:pt>
                <c:pt idx="2">
                  <c:v>4786</c:v>
                </c:pt>
                <c:pt idx="3">
                  <c:v>3430</c:v>
                </c:pt>
                <c:pt idx="12">
                  <c:v>19100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73-433A-820A-0CE1CA6C2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73-433A-820A-0CE1CA6C27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</c:v>
                      </c:pt>
                      <c:pt idx="1">
                        <c:v>3220</c:v>
                      </c:pt>
                      <c:pt idx="2">
                        <c:v>1575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423</c:v>
                      </c:pt>
                      <c:pt idx="8">
                        <c:v>265</c:v>
                      </c:pt>
                      <c:pt idx="9">
                        <c:v>260</c:v>
                      </c:pt>
                      <c:pt idx="10">
                        <c:v>688</c:v>
                      </c:pt>
                      <c:pt idx="11">
                        <c:v>611</c:v>
                      </c:pt>
                      <c:pt idx="12">
                        <c:v>11548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73-433A-820A-0CE1CA6C27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73-433A-820A-0CE1CA6C27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73-433A-820A-0CE1CA6C27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73-433A-820A-0CE1CA6C27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73-433A-820A-0CE1CA6C27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73-433A-820A-0CE1CA6C27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73-433A-820A-0CE1CA6C27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73-433A-820A-0CE1CA6C27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73-433A-820A-0CE1CA6C27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73-433A-820A-0CE1CA6C27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73-433A-820A-0CE1CA6C27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73-433A-820A-0CE1CA6C27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73-433A-820A-0CE1CA6C27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73-433A-820A-0CE1CA6C27F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3.791000494478336E-3</c:v>
                </c:pt>
                <c:pt idx="1">
                  <c:v>5.1085288313966304E-2</c:v>
                </c:pt>
                <c:pt idx="2">
                  <c:v>-0.17411561691113031</c:v>
                </c:pt>
                <c:pt idx="3">
                  <c:v>0.13840026551609697</c:v>
                </c:pt>
                <c:pt idx="12">
                  <c:v>-1.7287507717637429E-2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73-433A-820A-0CE1CA6C2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D3-485D-A62D-CF06E05D13DB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3-485D-A62D-CF06E05D13DB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D3-485D-A62D-CF06E05D13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1">
                  <c:v>2368</c:v>
                </c:pt>
                <c:pt idx="12">
                  <c:v>26375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D3-485D-A62D-CF06E05D13DB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D3-485D-A62D-CF06E05D13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D3-485D-A62D-CF06E05D13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2278</c:v>
                </c:pt>
                <c:pt idx="1">
                  <c:v>2576</c:v>
                </c:pt>
                <c:pt idx="2">
                  <c:v>1872</c:v>
                </c:pt>
                <c:pt idx="3">
                  <c:v>1696</c:v>
                </c:pt>
                <c:pt idx="12">
                  <c:v>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D3-485D-A62D-CF06E05D1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D3-485D-A62D-CF06E05D13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1856</c:v>
                      </c:pt>
                      <c:pt idx="1">
                        <c:v>2151</c:v>
                      </c:pt>
                      <c:pt idx="2">
                        <c:v>911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432</c:v>
                      </c:pt>
                      <c:pt idx="8">
                        <c:v>212</c:v>
                      </c:pt>
                      <c:pt idx="9">
                        <c:v>349</c:v>
                      </c:pt>
                      <c:pt idx="10">
                        <c:v>204</c:v>
                      </c:pt>
                      <c:pt idx="11">
                        <c:v>597</c:v>
                      </c:pt>
                      <c:pt idx="12">
                        <c:v>7014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D3-485D-A62D-CF06E05D13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D3-485D-A62D-CF06E05D13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D3-485D-A62D-CF06E05D13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D3-485D-A62D-CF06E05D13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D3-485D-A62D-CF06E05D13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D3-485D-A62D-CF06E05D13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D3-485D-A62D-CF06E05D13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D3-485D-A62D-CF06E05D13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3-485D-A62D-CF06E05D13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3-485D-A62D-CF06E05D13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D3-485D-A62D-CF06E05D13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D3-485D-A62D-CF06E05D13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D3-485D-A62D-CF06E05D13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D3-485D-A62D-CF06E05D13DB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-0.21312607944732298</c:v>
                </c:pt>
                <c:pt idx="1">
                  <c:v>4.6728971962616717E-2</c:v>
                </c:pt>
                <c:pt idx="2">
                  <c:v>-0.33617021276595749</c:v>
                </c:pt>
                <c:pt idx="3">
                  <c:v>-9.739222990952634E-2</c:v>
                </c:pt>
                <c:pt idx="12">
                  <c:v>-0.16240676280457489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D3-485D-A62D-CF06E05D1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EB-4EB2-94F4-BCFABDA78C5D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B-4EB2-94F4-BCFABDA78C5D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EB-4EB2-94F4-BCFABDA78C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1">
                  <c:v>812</c:v>
                </c:pt>
                <c:pt idx="12">
                  <c:v>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EB-4EB2-94F4-BCFABDA78C5D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EB-4EB2-94F4-BCFABDA78C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EB-4EB2-94F4-BCFABDA78C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915</c:v>
                </c:pt>
                <c:pt idx="1">
                  <c:v>590</c:v>
                </c:pt>
                <c:pt idx="2">
                  <c:v>411</c:v>
                </c:pt>
                <c:pt idx="3">
                  <c:v>296</c:v>
                </c:pt>
                <c:pt idx="12">
                  <c:v>2212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EB-4EB2-94F4-BCFABDA78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1EB-4EB2-94F4-BCFABDA78C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529</c:v>
                      </c:pt>
                      <c:pt idx="1">
                        <c:v>333</c:v>
                      </c:pt>
                      <c:pt idx="2">
                        <c:v>258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140</c:v>
                      </c:pt>
                      <c:pt idx="9">
                        <c:v>131</c:v>
                      </c:pt>
                      <c:pt idx="10">
                        <c:v>98</c:v>
                      </c:pt>
                      <c:pt idx="11">
                        <c:v>193</c:v>
                      </c:pt>
                      <c:pt idx="12">
                        <c:v>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1EB-4EB2-94F4-BCFABDA78C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EB-4EB2-94F4-BCFABDA78C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EB-4EB2-94F4-BCFABDA78C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EB-4EB2-94F4-BCFABDA78C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EB-4EB2-94F4-BCFABDA78C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EB-4EB2-94F4-BCFABDA78C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EB-4EB2-94F4-BCFABDA78C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EB-4EB2-94F4-BCFABDA78C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EB-4EB2-94F4-BCFABDA78C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EB-4EB2-94F4-BCFABDA78C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EB-4EB2-94F4-BCFABDA78C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EB-4EB2-94F4-BCFABDA78C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EB-4EB2-94F4-BCFABDA78C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EB-4EB2-94F4-BCFABDA78C5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0.14949748743718594</c:v>
                </c:pt>
                <c:pt idx="1">
                  <c:v>1.7241379310344751E-2</c:v>
                </c:pt>
                <c:pt idx="2">
                  <c:v>-0.22306238185255201</c:v>
                </c:pt>
                <c:pt idx="3">
                  <c:v>-0.31481481481481477</c:v>
                </c:pt>
                <c:pt idx="12">
                  <c:v>-5.3487376979032941E-2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EB-4EB2-94F4-BCFABDA78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13-4636-A901-E05AC5C2DF0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3-4636-A901-E05AC5C2DF0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13-4636-A901-E05AC5C2DF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1">
                  <c:v>744</c:v>
                </c:pt>
                <c:pt idx="12">
                  <c:v>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13-4636-A901-E05AC5C2DF0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13-4636-A901-E05AC5C2DF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13-4636-A901-E05AC5C2DF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1114</c:v>
                </c:pt>
                <c:pt idx="1">
                  <c:v>881</c:v>
                </c:pt>
                <c:pt idx="2">
                  <c:v>653</c:v>
                </c:pt>
                <c:pt idx="3">
                  <c:v>382</c:v>
                </c:pt>
                <c:pt idx="12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13-4636-A901-E05AC5C2D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13-4636-A901-E05AC5C2DF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661</c:v>
                      </c:pt>
                      <c:pt idx="1">
                        <c:v>450</c:v>
                      </c:pt>
                      <c:pt idx="2">
                        <c:v>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</c:v>
                      </c:pt>
                      <c:pt idx="8">
                        <c:v>29</c:v>
                      </c:pt>
                      <c:pt idx="9">
                        <c:v>47</c:v>
                      </c:pt>
                      <c:pt idx="10">
                        <c:v>129</c:v>
                      </c:pt>
                      <c:pt idx="11">
                        <c:v>101</c:v>
                      </c:pt>
                      <c:pt idx="12">
                        <c:v>1882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13-4636-A901-E05AC5C2DF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13-4636-A901-E05AC5C2DF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13-4636-A901-E05AC5C2DF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13-4636-A901-E05AC5C2DF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13-4636-A901-E05AC5C2DF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13-4636-A901-E05AC5C2DF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13-4636-A901-E05AC5C2DF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13-4636-A901-E05AC5C2DF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13-4636-A901-E05AC5C2DF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13-4636-A901-E05AC5C2DF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13-4636-A901-E05AC5C2DF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13-4636-A901-E05AC5C2DF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13-4636-A901-E05AC5C2DF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13-4636-A901-E05AC5C2DF0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0.22015334063526826</c:v>
                </c:pt>
                <c:pt idx="1">
                  <c:v>0.10957178841309823</c:v>
                </c:pt>
                <c:pt idx="2">
                  <c:v>-7.5987841945288626E-3</c:v>
                </c:pt>
                <c:pt idx="3">
                  <c:v>-0.28996282527881045</c:v>
                </c:pt>
                <c:pt idx="12">
                  <c:v>4.3747847054770972E-2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13-4636-A901-E05AC5C2D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95-4F73-ABC5-7FE1890BD32D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5-4F73-ABC5-7FE1890BD32D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95-4F73-ABC5-7FE1890BD3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1">
                  <c:v>377</c:v>
                </c:pt>
                <c:pt idx="12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95-4F73-ABC5-7FE1890BD32D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95-4F73-ABC5-7FE1890BD3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95-4F73-ABC5-7FE1890BD3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555</c:v>
                </c:pt>
                <c:pt idx="1">
                  <c:v>428</c:v>
                </c:pt>
                <c:pt idx="2">
                  <c:v>403</c:v>
                </c:pt>
                <c:pt idx="3">
                  <c:v>184</c:v>
                </c:pt>
                <c:pt idx="12">
                  <c:v>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95-4F73-ABC5-7FE1890BD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95-4F73-ABC5-7FE1890BD3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</c:v>
                      </c:pt>
                      <c:pt idx="1">
                        <c:v>520</c:v>
                      </c:pt>
                      <c:pt idx="2">
                        <c:v>322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</c:v>
                      </c:pt>
                      <c:pt idx="8">
                        <c:v>0</c:v>
                      </c:pt>
                      <c:pt idx="9">
                        <c:v>45</c:v>
                      </c:pt>
                      <c:pt idx="10">
                        <c:v>18</c:v>
                      </c:pt>
                      <c:pt idx="11">
                        <c:v>13</c:v>
                      </c:pt>
                      <c:pt idx="12">
                        <c:v>1701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95-4F73-ABC5-7FE1890BD3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95-4F73-ABC5-7FE1890BD3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95-4F73-ABC5-7FE1890BD3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95-4F73-ABC5-7FE1890BD3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95-4F73-ABC5-7FE1890BD3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95-4F73-ABC5-7FE1890BD3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95-4F73-ABC5-7FE1890BD3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95-4F73-ABC5-7FE1890BD3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95-4F73-ABC5-7FE1890BD3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95-4F73-ABC5-7FE1890BD3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95-4F73-ABC5-7FE1890BD3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95-4F73-ABC5-7FE1890BD3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95-4F73-ABC5-7FE1890BD3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95-4F73-ABC5-7FE1890BD32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-0.33849821215733011</c:v>
                </c:pt>
                <c:pt idx="1">
                  <c:v>-0.35832083958020988</c:v>
                </c:pt>
                <c:pt idx="2">
                  <c:v>-0.22944550669216057</c:v>
                </c:pt>
                <c:pt idx="3">
                  <c:v>-0.16363636363636369</c:v>
                </c:pt>
                <c:pt idx="12">
                  <c:v>-0.30191196087149841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95-4F73-ABC5-7FE1890BD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61-4C23-94DB-364EA5B4F48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1-4C23-94DB-364EA5B4F48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61-4C23-94DB-364EA5B4F4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1">
                  <c:v>889</c:v>
                </c:pt>
                <c:pt idx="12">
                  <c:v>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1-4C23-94DB-364EA5B4F48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61-4C23-94DB-364EA5B4F4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61-4C23-94DB-364EA5B4F4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985</c:v>
                </c:pt>
                <c:pt idx="1">
                  <c:v>653</c:v>
                </c:pt>
                <c:pt idx="2">
                  <c:v>528</c:v>
                </c:pt>
                <c:pt idx="3">
                  <c:v>256</c:v>
                </c:pt>
                <c:pt idx="12">
                  <c:v>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61-4C23-94DB-364EA5B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61-4C23-94DB-364EA5B4F4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814</c:v>
                      </c:pt>
                      <c:pt idx="1">
                        <c:v>745</c:v>
                      </c:pt>
                      <c:pt idx="2">
                        <c:v>339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63</c:v>
                      </c:pt>
                      <c:pt idx="9">
                        <c:v>33</c:v>
                      </c:pt>
                      <c:pt idx="10">
                        <c:v>49</c:v>
                      </c:pt>
                      <c:pt idx="11">
                        <c:v>47</c:v>
                      </c:pt>
                      <c:pt idx="12">
                        <c:v>2155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61-4C23-94DB-364EA5B4F4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61-4C23-94DB-364EA5B4F4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61-4C23-94DB-364EA5B4F4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61-4C23-94DB-364EA5B4F4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61-4C23-94DB-364EA5B4F4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61-4C23-94DB-364EA5B4F4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61-4C23-94DB-364EA5B4F4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61-4C23-94DB-364EA5B4F4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61-4C23-94DB-364EA5B4F4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61-4C23-94DB-364EA5B4F4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61-4C23-94DB-364EA5B4F4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61-4C23-94DB-364EA5B4F4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61-4C23-94DB-364EA5B4F4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61-4C23-94DB-364EA5B4F48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8.8397790055248615E-2</c:v>
                </c:pt>
                <c:pt idx="1">
                  <c:v>-0.17131979695431476</c:v>
                </c:pt>
                <c:pt idx="2">
                  <c:v>-0.23919308357348701</c:v>
                </c:pt>
                <c:pt idx="3">
                  <c:v>-0.55938037865748713</c:v>
                </c:pt>
                <c:pt idx="12">
                  <c:v>-0.18396226415094341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61-4C23-94DB-364EA5B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B2-48EE-B518-792E29702EC0}"/>
              </c:ext>
            </c:extLst>
          </c:dPt>
          <c:val>
            <c:numRef>
              <c:f>'Pernocta evol mensu TF 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2-48EE-B518-792E29702EC0}"/>
            </c:ext>
          </c:extLst>
        </c:ser>
        <c:ser>
          <c:idx val="0"/>
          <c:order val="2"/>
          <c:tx>
            <c:strRef>
              <c:f>'Pernocta evol mensu TF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B2-48EE-B518-792E29702EC0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2-48EE-B518-792E29702EC0}"/>
            </c:ext>
          </c:extLst>
        </c:ser>
        <c:ser>
          <c:idx val="1"/>
          <c:order val="3"/>
          <c:tx>
            <c:strRef>
              <c:f>'Pernocta evol mensu TF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B2-48EE-B518-792E29702E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B2-48EE-B518-792E29702EC0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12">
                  <c:v>213590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B2-48EE-B518-792E29702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B2-48EE-B518-792E29702E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B2-48EE-B518-792E29702E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B2-48EE-B518-792E29702E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B2-48EE-B518-792E29702E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B2-48EE-B518-792E29702E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B2-48EE-B518-792E29702E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B2-48EE-B518-792E29702E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B2-48EE-B518-792E29702E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B2-48EE-B518-792E29702E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B2-48EE-B518-792E29702E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B2-48EE-B518-792E29702E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B2-48EE-B518-792E29702E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B2-48EE-B518-792E29702E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B2-48EE-B518-792E29702E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B2-48EE-B518-792E29702EC0}"/>
              </c:ext>
            </c:extLst>
          </c:dPt>
          <c:cat>
            <c:strRef>
              <c:f>'Pernocta evol mensu TF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12">
                  <c:v>-4.3843784693621712E-2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B2-48EE-B518-792E29702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53-4AF1-9F0D-97D83AFC9993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3-4AF1-9F0D-97D83AFC9993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53-4AF1-9F0D-97D83AFC99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53-4AF1-9F0D-97D83AFC9993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53-4AF1-9F0D-97D83AFC99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53-4AF1-9F0D-97D83AFC99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4891</c:v>
                </c:pt>
                <c:pt idx="1">
                  <c:v>6097</c:v>
                </c:pt>
                <c:pt idx="2">
                  <c:v>7976</c:v>
                </c:pt>
                <c:pt idx="3">
                  <c:v>6754</c:v>
                </c:pt>
                <c:pt idx="12">
                  <c:v>25718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53-4AF1-9F0D-97D83AFC9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53-4AF1-9F0D-97D83AFC99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5042</c:v>
                      </c:pt>
                      <c:pt idx="1">
                        <c:v>6261</c:v>
                      </c:pt>
                      <c:pt idx="2">
                        <c:v>2412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1206</c:v>
                      </c:pt>
                      <c:pt idx="8">
                        <c:v>1770</c:v>
                      </c:pt>
                      <c:pt idx="9">
                        <c:v>2794</c:v>
                      </c:pt>
                      <c:pt idx="10">
                        <c:v>2369</c:v>
                      </c:pt>
                      <c:pt idx="11">
                        <c:v>2222</c:v>
                      </c:pt>
                      <c:pt idx="12">
                        <c:v>27791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53-4AF1-9F0D-97D83AFC99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53-4AF1-9F0D-97D83AFC99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53-4AF1-9F0D-97D83AFC99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53-4AF1-9F0D-97D83AFC99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53-4AF1-9F0D-97D83AFC99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53-4AF1-9F0D-97D83AFC99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53-4AF1-9F0D-97D83AFC99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53-4AF1-9F0D-97D83AFC99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53-4AF1-9F0D-97D83AFC99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53-4AF1-9F0D-97D83AFC99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53-4AF1-9F0D-97D83AFC99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53-4AF1-9F0D-97D83AFC99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53-4AF1-9F0D-97D83AFC99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53-4AF1-9F0D-97D83AFC999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-9.3587842846552971E-2</c:v>
                </c:pt>
                <c:pt idx="1">
                  <c:v>0.21648044692737423</c:v>
                </c:pt>
                <c:pt idx="2">
                  <c:v>0.34230898687310662</c:v>
                </c:pt>
                <c:pt idx="3">
                  <c:v>0.41890756302521015</c:v>
                </c:pt>
                <c:pt idx="12">
                  <c:v>0.21828517290383709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53-4AF1-9F0D-97D83AFC9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FD-4D92-B183-2068D0D1AD6D}"/>
              </c:ext>
            </c:extLst>
          </c:dPt>
          <c:val>
            <c:numRef>
              <c:f>'Pernocta evol mensu TF '!$I$31:$I$43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D-4D92-B183-2068D0D1AD6D}"/>
            </c:ext>
          </c:extLst>
        </c:ser>
        <c:ser>
          <c:idx val="0"/>
          <c:order val="2"/>
          <c:tx>
            <c:strRef>
              <c:f>'Pernocta evol mensu TF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FD-4D92-B183-2068D0D1AD6D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'!$K$31:$K$43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FD-4D92-B183-2068D0D1AD6D}"/>
            </c:ext>
          </c:extLst>
        </c:ser>
        <c:ser>
          <c:idx val="1"/>
          <c:order val="3"/>
          <c:tx>
            <c:strRef>
              <c:f>'Pernocta evol mensu TF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FD-4D92-B183-2068D0D1AD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FD-4D92-B183-2068D0D1AD6D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'!$M$31:$M$43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12">
                  <c:v>213590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FD-4D92-B183-2068D0D1A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FD-4D92-B183-2068D0D1AD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FD-4D92-B183-2068D0D1AD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FD-4D92-B183-2068D0D1AD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FD-4D92-B183-2068D0D1AD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FD-4D92-B183-2068D0D1AD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FD-4D92-B183-2068D0D1AD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FD-4D92-B183-2068D0D1AD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FD-4D92-B183-2068D0D1AD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FD-4D92-B183-2068D0D1AD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FD-4D92-B183-2068D0D1AD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FD-4D92-B183-2068D0D1AD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FD-4D92-B183-2068D0D1AD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FD-4D92-B183-2068D0D1AD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FD-4D92-B183-2068D0D1AD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FD-4D92-B183-2068D0D1AD6D}"/>
              </c:ext>
            </c:extLst>
          </c:dPt>
          <c:cat>
            <c:strRef>
              <c:f>'Pernocta evol mensu TF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'!$N$31:$N$43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12">
                  <c:v>-4.3843784693621712E-2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FD-4D92-B183-2068D0D1A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5A-4791-B4AE-49622F5DB095}"/>
              </c:ext>
            </c:extLst>
          </c:dPt>
          <c:val>
            <c:numRef>
              <c:f>'Pernocta evol mensu TF '!$I$53:$I$65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5A-4791-B4AE-49622F5DB095}"/>
            </c:ext>
          </c:extLst>
        </c:ser>
        <c:ser>
          <c:idx val="0"/>
          <c:order val="2"/>
          <c:tx>
            <c:strRef>
              <c:f>'Pernocta evol mensu TF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5A-4791-B4AE-49622F5DB095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'!$K$53:$K$65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5A-4791-B4AE-49622F5DB095}"/>
            </c:ext>
          </c:extLst>
        </c:ser>
        <c:ser>
          <c:idx val="1"/>
          <c:order val="3"/>
          <c:tx>
            <c:strRef>
              <c:f>'Pernocta evol mensu TF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5A-4791-B4AE-49622F5DB0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5A-4791-B4AE-49622F5DB095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'!$M$53:$M$65</c:f>
              <c:numCache>
                <c:formatCode>#,##0</c:formatCode>
                <c:ptCount val="13"/>
                <c:pt idx="0">
                  <c:v>39716</c:v>
                </c:pt>
                <c:pt idx="1">
                  <c:v>36223</c:v>
                </c:pt>
                <c:pt idx="2">
                  <c:v>38616</c:v>
                </c:pt>
                <c:pt idx="3">
                  <c:v>32762</c:v>
                </c:pt>
                <c:pt idx="12">
                  <c:v>147317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5A-4791-B4AE-49622F5DB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5A-4791-B4AE-49622F5DB0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24068</c:v>
                      </c:pt>
                      <c:pt idx="1">
                        <c:v>26644</c:v>
                      </c:pt>
                      <c:pt idx="2">
                        <c:v>11112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8166</c:v>
                      </c:pt>
                      <c:pt idx="8">
                        <c:v>7660</c:v>
                      </c:pt>
                      <c:pt idx="9">
                        <c:v>8994</c:v>
                      </c:pt>
                      <c:pt idx="10">
                        <c:v>8059</c:v>
                      </c:pt>
                      <c:pt idx="11">
                        <c:v>7306</c:v>
                      </c:pt>
                      <c:pt idx="12">
                        <c:v>117055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5A-4791-B4AE-49622F5DB0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5A-4791-B4AE-49622F5DB0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5A-4791-B4AE-49622F5DB0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5A-4791-B4AE-49622F5DB0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5A-4791-B4AE-49622F5DB0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5A-4791-B4AE-49622F5DB0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5A-4791-B4AE-49622F5DB0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5A-4791-B4AE-49622F5DB0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5A-4791-B4AE-49622F5DB0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5A-4791-B4AE-49622F5DB0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5A-4791-B4AE-49622F5DB0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5A-4791-B4AE-49622F5DB0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5A-4791-B4AE-49622F5DB0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5A-4791-B4AE-49622F5DB095}"/>
              </c:ext>
            </c:extLst>
          </c:dPt>
          <c:cat>
            <c:strRef>
              <c:f>'Pernocta evol mensu TF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'!$N$53:$N$65</c:f>
              <c:numCache>
                <c:formatCode>0.0%</c:formatCode>
                <c:ptCount val="13"/>
                <c:pt idx="0">
                  <c:v>8.1619869822162849E-2</c:v>
                </c:pt>
                <c:pt idx="1">
                  <c:v>7.3878627968337662E-2</c:v>
                </c:pt>
                <c:pt idx="2">
                  <c:v>0.15230365242301258</c:v>
                </c:pt>
                <c:pt idx="3">
                  <c:v>0.15225266415784477</c:v>
                </c:pt>
                <c:pt idx="12">
                  <c:v>0.11270818384380066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5A-4791-B4AE-49622F5DB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DF-478E-8B8D-9C0EF56B708C}"/>
              </c:ext>
            </c:extLst>
          </c:dPt>
          <c:val>
            <c:numRef>
              <c:f>'Pernocta evol mensu TF '!$I$75:$I$87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F-478E-8B8D-9C0EF56B708C}"/>
            </c:ext>
          </c:extLst>
        </c:ser>
        <c:ser>
          <c:idx val="0"/>
          <c:order val="2"/>
          <c:tx>
            <c:strRef>
              <c:f>'Pernocta evol mensu TF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DF-478E-8B8D-9C0EF56B708C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'!$K$75:$K$87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DF-478E-8B8D-9C0EF56B708C}"/>
            </c:ext>
          </c:extLst>
        </c:ser>
        <c:ser>
          <c:idx val="1"/>
          <c:order val="3"/>
          <c:tx>
            <c:strRef>
              <c:f>'Pernocta evol mensu TF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DF-478E-8B8D-9C0EF56B70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DF-478E-8B8D-9C0EF56B708C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'!$M$75:$M$87</c:f>
              <c:numCache>
                <c:formatCode>#,##0</c:formatCode>
                <c:ptCount val="13"/>
                <c:pt idx="0">
                  <c:v>17361</c:v>
                </c:pt>
                <c:pt idx="1">
                  <c:v>16415</c:v>
                </c:pt>
                <c:pt idx="2">
                  <c:v>18136</c:v>
                </c:pt>
                <c:pt idx="3">
                  <c:v>14361</c:v>
                </c:pt>
                <c:pt idx="12">
                  <c:v>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DF-478E-8B8D-9C0EF56B7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DF-478E-8B8D-9C0EF56B70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22095</c:v>
                      </c:pt>
                      <c:pt idx="1">
                        <c:v>25202</c:v>
                      </c:pt>
                      <c:pt idx="2">
                        <c:v>9140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7059</c:v>
                      </c:pt>
                      <c:pt idx="8">
                        <c:v>6841</c:v>
                      </c:pt>
                      <c:pt idx="9">
                        <c:v>8314</c:v>
                      </c:pt>
                      <c:pt idx="10">
                        <c:v>6748</c:v>
                      </c:pt>
                      <c:pt idx="11">
                        <c:v>6240</c:v>
                      </c:pt>
                      <c:pt idx="12">
                        <c:v>99618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DF-478E-8B8D-9C0EF56B70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DF-478E-8B8D-9C0EF56B70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DF-478E-8B8D-9C0EF56B70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DF-478E-8B8D-9C0EF56B70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DF-478E-8B8D-9C0EF56B70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DF-478E-8B8D-9C0EF56B70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DF-478E-8B8D-9C0EF56B70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DF-478E-8B8D-9C0EF56B70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DF-478E-8B8D-9C0EF56B70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DF-478E-8B8D-9C0EF56B70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DF-478E-8B8D-9C0EF56B70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DF-478E-8B8D-9C0EF56B70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DF-478E-8B8D-9C0EF56B70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DF-478E-8B8D-9C0EF56B708C}"/>
              </c:ext>
            </c:extLst>
          </c:dPt>
          <c:cat>
            <c:strRef>
              <c:f>'Pernocta evol mensu TF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'!$N$75:$N$87</c:f>
              <c:numCache>
                <c:formatCode>0.0%</c:formatCode>
                <c:ptCount val="13"/>
                <c:pt idx="0">
                  <c:v>-0.33051827857473393</c:v>
                </c:pt>
                <c:pt idx="1">
                  <c:v>-0.26145055340592094</c:v>
                </c:pt>
                <c:pt idx="2">
                  <c:v>-0.27834149058931201</c:v>
                </c:pt>
                <c:pt idx="3">
                  <c:v>-0.18864406779661014</c:v>
                </c:pt>
                <c:pt idx="12">
                  <c:v>-0.27163723087406166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DF-478E-8B8D-9C0EF56B7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FC-4323-A9C8-BC0A5A7D2554}"/>
              </c:ext>
            </c:extLst>
          </c:dPt>
          <c:val>
            <c:numRef>
              <c:f>'Pernocta evol mensu TF 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C-4323-A9C8-BC0A5A7D2554}"/>
            </c:ext>
          </c:extLst>
        </c:ser>
        <c:ser>
          <c:idx val="0"/>
          <c:order val="2"/>
          <c:tx>
            <c:strRef>
              <c:f>'Pernocta evol mensu TF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FC-4323-A9C8-BC0A5A7D2554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FC-4323-A9C8-BC0A5A7D2554}"/>
            </c:ext>
          </c:extLst>
        </c:ser>
        <c:ser>
          <c:idx val="1"/>
          <c:order val="3"/>
          <c:tx>
            <c:strRef>
              <c:f>'Pernocta evol mensu TF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FC-4323-A9C8-BC0A5A7D25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FC-4323-A9C8-BC0A5A7D2554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FC-4323-A9C8-BC0A5A7D2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FC-4323-A9C8-BC0A5A7D25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FC-4323-A9C8-BC0A5A7D25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FC-4323-A9C8-BC0A5A7D25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FC-4323-A9C8-BC0A5A7D25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FC-4323-A9C8-BC0A5A7D25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FC-4323-A9C8-BC0A5A7D25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FC-4323-A9C8-BC0A5A7D25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FC-4323-A9C8-BC0A5A7D25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FC-4323-A9C8-BC0A5A7D25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FC-4323-A9C8-BC0A5A7D25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FC-4323-A9C8-BC0A5A7D25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FC-4323-A9C8-BC0A5A7D25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FC-4323-A9C8-BC0A5A7D25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FC-4323-A9C8-BC0A5A7D25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FC-4323-A9C8-BC0A5A7D2554}"/>
              </c:ext>
            </c:extLst>
          </c:dPt>
          <c:cat>
            <c:strRef>
              <c:f>'Pernocta evol mensu TF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FC-4323-A9C8-BC0A5A7D2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85-41F4-9C23-C210950D1F2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85-41F4-9C23-C210950D1F2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85-41F4-9C23-C210950D1F2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85-41F4-9C23-C210950D1F2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85-41F4-9C23-C210950D1F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85-41F4-9C23-C210950D1F2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12">
                  <c:v>213590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85-41F4-9C23-C210950D1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85-41F4-9C23-C210950D1F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85-41F4-9C23-C210950D1F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85-41F4-9C23-C210950D1F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85-41F4-9C23-C210950D1F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85-41F4-9C23-C210950D1F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85-41F4-9C23-C210950D1F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85-41F4-9C23-C210950D1F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85-41F4-9C23-C210950D1F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85-41F4-9C23-C210950D1F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85-41F4-9C23-C210950D1F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85-41F4-9C23-C210950D1F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85-41F4-9C23-C210950D1F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85-41F4-9C23-C210950D1F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85-41F4-9C23-C210950D1F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85-41F4-9C23-C210950D1F2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12">
                  <c:v>-4.3843784693621712E-2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85-41F4-9C23-C210950D1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0B-4737-B46B-E0D07B5D08C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B-4737-B46B-E0D07B5D08C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0B-4737-B46B-E0D07B5D08C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0B-4737-B46B-E0D07B5D08C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0B-4737-B46B-E0D07B5D08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0B-4737-B46B-E0D07B5D08C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12">
                  <c:v>213590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0B-4737-B46B-E0D07B5D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0B-4737-B46B-E0D07B5D08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0B-4737-B46B-E0D07B5D08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0B-4737-B46B-E0D07B5D08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0B-4737-B46B-E0D07B5D08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0B-4737-B46B-E0D07B5D08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0B-4737-B46B-E0D07B5D08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0B-4737-B46B-E0D07B5D08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0B-4737-B46B-E0D07B5D08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0B-4737-B46B-E0D07B5D08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0B-4737-B46B-E0D07B5D08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0B-4737-B46B-E0D07B5D08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0B-4737-B46B-E0D07B5D08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0B-4737-B46B-E0D07B5D08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0B-4737-B46B-E0D07B5D08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0B-4737-B46B-E0D07B5D08C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12">
                  <c:v>-4.3843784693621712E-2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0B-4737-B46B-E0D07B5D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9068961352657"/>
          <c:y val="0.2044253438717967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C9-4906-A1D6-BA79283515A7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9-4906-A1D6-BA79283515A7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C9-4906-A1D6-BA79283515A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C9-4906-A1D6-BA79283515A7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C9-4906-A1D6-BA79283515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C9-4906-A1D6-BA79283515A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39716</c:v>
                </c:pt>
                <c:pt idx="1">
                  <c:v>36223</c:v>
                </c:pt>
                <c:pt idx="2">
                  <c:v>38616</c:v>
                </c:pt>
                <c:pt idx="3">
                  <c:v>32762</c:v>
                </c:pt>
                <c:pt idx="12">
                  <c:v>147317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C9-4906-A1D6-BA7928351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C9-4906-A1D6-BA79283515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24068</c:v>
                      </c:pt>
                      <c:pt idx="1">
                        <c:v>26644</c:v>
                      </c:pt>
                      <c:pt idx="2">
                        <c:v>11112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8166</c:v>
                      </c:pt>
                      <c:pt idx="8">
                        <c:v>7660</c:v>
                      </c:pt>
                      <c:pt idx="9">
                        <c:v>8994</c:v>
                      </c:pt>
                      <c:pt idx="10">
                        <c:v>8059</c:v>
                      </c:pt>
                      <c:pt idx="11">
                        <c:v>7306</c:v>
                      </c:pt>
                      <c:pt idx="12">
                        <c:v>117055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C9-4906-A1D6-BA79283515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C9-4906-A1D6-BA79283515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C9-4906-A1D6-BA79283515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C9-4906-A1D6-BA79283515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C9-4906-A1D6-BA79283515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C9-4906-A1D6-BA79283515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C9-4906-A1D6-BA79283515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C9-4906-A1D6-BA79283515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C9-4906-A1D6-BA79283515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C9-4906-A1D6-BA79283515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C9-4906-A1D6-BA79283515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C9-4906-A1D6-BA79283515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C9-4906-A1D6-BA79283515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C9-4906-A1D6-BA79283515A7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8.1619869822162849E-2</c:v>
                </c:pt>
                <c:pt idx="1">
                  <c:v>7.3878627968337662E-2</c:v>
                </c:pt>
                <c:pt idx="2">
                  <c:v>0.15230365242301258</c:v>
                </c:pt>
                <c:pt idx="3">
                  <c:v>0.15225266415784477</c:v>
                </c:pt>
                <c:pt idx="12">
                  <c:v>0.11270818384380066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C9-4906-A1D6-BA7928351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7A-4B44-BB48-996820C31660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A-4B44-BB48-996820C31660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7A-4B44-BB48-996820C3166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A-4B44-BB48-996820C31660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7A-4B44-BB48-996820C316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7A-4B44-BB48-996820C3166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17361</c:v>
                </c:pt>
                <c:pt idx="1">
                  <c:v>16415</c:v>
                </c:pt>
                <c:pt idx="2">
                  <c:v>18136</c:v>
                </c:pt>
                <c:pt idx="3">
                  <c:v>14361</c:v>
                </c:pt>
                <c:pt idx="12">
                  <c:v>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7A-4B44-BB48-996820C31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7A-4B44-BB48-996820C316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22095</c:v>
                      </c:pt>
                      <c:pt idx="1">
                        <c:v>25202</c:v>
                      </c:pt>
                      <c:pt idx="2">
                        <c:v>9140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7059</c:v>
                      </c:pt>
                      <c:pt idx="8">
                        <c:v>6841</c:v>
                      </c:pt>
                      <c:pt idx="9">
                        <c:v>8314</c:v>
                      </c:pt>
                      <c:pt idx="10">
                        <c:v>6748</c:v>
                      </c:pt>
                      <c:pt idx="11">
                        <c:v>6240</c:v>
                      </c:pt>
                      <c:pt idx="12">
                        <c:v>99618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7A-4B44-BB48-996820C316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7A-4B44-BB48-996820C316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7A-4B44-BB48-996820C316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7A-4B44-BB48-996820C316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7A-4B44-BB48-996820C316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7A-4B44-BB48-996820C316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7A-4B44-BB48-996820C316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7A-4B44-BB48-996820C316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7A-4B44-BB48-996820C316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7A-4B44-BB48-996820C316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7A-4B44-BB48-996820C316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7A-4B44-BB48-996820C316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7A-4B44-BB48-996820C316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7A-4B44-BB48-996820C31660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-0.33051827857473393</c:v>
                </c:pt>
                <c:pt idx="1">
                  <c:v>-0.26145055340592094</c:v>
                </c:pt>
                <c:pt idx="2">
                  <c:v>-0.27834149058931201</c:v>
                </c:pt>
                <c:pt idx="3">
                  <c:v>-0.18864406779661014</c:v>
                </c:pt>
                <c:pt idx="12">
                  <c:v>-0.27163723087406166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7A-4B44-BB48-996820C31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9D-4C5D-A576-465D0B45ADC1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9D-4C5D-A576-465D0B45ADC1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9D-4C5D-A576-465D0B45AD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9D-4C5D-A576-465D0B45ADC1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9D-4C5D-A576-465D0B45AD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9D-4C5D-A576-465D0B45AD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12">
                  <c:v>2.1958917629641816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9D-4C5D-A576-465D0B45A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9D-4C5D-A576-465D0B45AD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9D-4C5D-A576-465D0B45AD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9D-4C5D-A576-465D0B45AD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9D-4C5D-A576-465D0B45AD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9D-4C5D-A576-465D0B45AD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9D-4C5D-A576-465D0B45AD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9D-4C5D-A576-465D0B45AD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9D-4C5D-A576-465D0B45AD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9D-4C5D-A576-465D0B45AD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9D-4C5D-A576-465D0B45AD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9D-4C5D-A576-465D0B45AD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9D-4C5D-A576-465D0B45AD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9D-4C5D-A576-465D0B45AD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9D-4C5D-A576-465D0B45AD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9D-4C5D-A576-465D0B45ADC1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12">
                  <c:v>-0.3284494204196271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9D-4C5D-A576-465D0B45A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1-4FE1-B2CE-01453BD27AA1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1-4FE1-B2CE-01453BD27AA1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A1-4FE1-B2CE-01453BD27A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1">
                  <c:v>1.910672057365169</c:v>
                </c:pt>
                <c:pt idx="12">
                  <c:v>1.9697699372788473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A1-4FE1-B2CE-01453BD27AA1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A1-4FE1-B2CE-01453BD27A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A1-4FE1-B2CE-01453BD27A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1.9402484055052032</c:v>
                </c:pt>
                <c:pt idx="1">
                  <c:v>1.7700534759358288</c:v>
                </c:pt>
                <c:pt idx="2">
                  <c:v>1.9781357882623705</c:v>
                </c:pt>
                <c:pt idx="3">
                  <c:v>2.0816009928637915</c:v>
                </c:pt>
                <c:pt idx="12">
                  <c:v>1.9425381162592277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A1-4FE1-B2CE-01453BD27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A1-4FE1-B2CE-01453BD27A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1.8484012667279599</c:v>
                      </c:pt>
                      <c:pt idx="1">
                        <c:v>1.9137733377006223</c:v>
                      </c:pt>
                      <c:pt idx="2">
                        <c:v>1.9234662887224134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2.3027194656488548</c:v>
                      </c:pt>
                      <c:pt idx="8">
                        <c:v>1.9130434782608696</c:v>
                      </c:pt>
                      <c:pt idx="9">
                        <c:v>1.8103602262578149</c:v>
                      </c:pt>
                      <c:pt idx="10">
                        <c:v>1.7299377061194576</c:v>
                      </c:pt>
                      <c:pt idx="11">
                        <c:v>1.7903041390349874</c:v>
                      </c:pt>
                      <c:pt idx="12">
                        <c:v>1.8931315067158241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A1-4FE1-B2CE-01453BD27A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A1-4FE1-B2CE-01453BD27A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A1-4FE1-B2CE-01453BD27A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A1-4FE1-B2CE-01453BD27A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A1-4FE1-B2CE-01453BD27A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A1-4FE1-B2CE-01453BD27A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A1-4FE1-B2CE-01453BD27A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A1-4FE1-B2CE-01453BD27A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A1-4FE1-B2CE-01453BD27A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A1-4FE1-B2CE-01453BD27A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A1-4FE1-B2CE-01453BD27A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A1-4FE1-B2CE-01453BD27A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A1-4FE1-B2CE-01453BD27A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A1-4FE1-B2CE-01453BD27AA1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-0.17580201466286427</c:v>
                </c:pt>
                <c:pt idx="1">
                  <c:v>-0.28735393147157851</c:v>
                </c:pt>
                <c:pt idx="2">
                  <c:v>-2.592575981229972E-2</c:v>
                </c:pt>
                <c:pt idx="3">
                  <c:v>0.1566517028029395</c:v>
                </c:pt>
                <c:pt idx="12">
                  <c:v>-8.2805269055240993E-2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A1-4FE1-B2CE-01453BD27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7A-4577-AE4F-2826C03DC5D6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A-4577-AE4F-2826C03DC5D6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7A-4577-AE4F-2826C03DC5D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7A-4577-AE4F-2826C03DC5D6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7A-4577-AE4F-2826C03DC5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7A-4577-AE4F-2826C03DC5D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12686</c:v>
                </c:pt>
                <c:pt idx="1">
                  <c:v>11462</c:v>
                </c:pt>
                <c:pt idx="2">
                  <c:v>11241</c:v>
                </c:pt>
                <c:pt idx="3">
                  <c:v>7965</c:v>
                </c:pt>
                <c:pt idx="12">
                  <c:v>43354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7A-4577-AE4F-2826C03DC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7A-4577-AE4F-2826C03DC5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10764</c:v>
                      </c:pt>
                      <c:pt idx="1">
                        <c:v>11152</c:v>
                      </c:pt>
                      <c:pt idx="2">
                        <c:v>3997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2584</c:v>
                      </c:pt>
                      <c:pt idx="8">
                        <c:v>2225</c:v>
                      </c:pt>
                      <c:pt idx="9">
                        <c:v>2580</c:v>
                      </c:pt>
                      <c:pt idx="10">
                        <c:v>2646</c:v>
                      </c:pt>
                      <c:pt idx="11">
                        <c:v>2589</c:v>
                      </c:pt>
                      <c:pt idx="12">
                        <c:v>41945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7A-4577-AE4F-2826C03DC5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7A-4577-AE4F-2826C03DC5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7A-4577-AE4F-2826C03DC5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7A-4577-AE4F-2826C03DC5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7A-4577-AE4F-2826C03DC5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7A-4577-AE4F-2826C03DC5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7A-4577-AE4F-2826C03DC5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7A-4577-AE4F-2826C03DC5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7A-4577-AE4F-2826C03DC5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7A-4577-AE4F-2826C03DC5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7A-4577-AE4F-2826C03DC5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7A-4577-AE4F-2826C03DC5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7A-4577-AE4F-2826C03DC5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7A-4577-AE4F-2826C03DC5D6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6.0081891869307347E-2</c:v>
                </c:pt>
                <c:pt idx="1">
                  <c:v>6.6728711028385401E-2</c:v>
                </c:pt>
                <c:pt idx="2">
                  <c:v>0.10552714398111718</c:v>
                </c:pt>
                <c:pt idx="3">
                  <c:v>0.10671112963734886</c:v>
                </c:pt>
                <c:pt idx="12">
                  <c:v>8.1767597375053125E-2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7A-4577-AE4F-2826C03DC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AB-46DF-BAF5-7965E35DD23B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B-46DF-BAF5-7965E35DD23B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AB-46DF-BAF5-7965E35DD2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1">
                  <c:v>2.2313143242787246</c:v>
                </c:pt>
                <c:pt idx="12">
                  <c:v>2.1602515692124844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AB-46DF-BAF5-7965E35DD23B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AB-46DF-BAF5-7965E35DD2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AB-46DF-BAF5-7965E35DD2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2.1155871886120998</c:v>
                </c:pt>
                <c:pt idx="1">
                  <c:v>1.9233066377087009</c:v>
                </c:pt>
                <c:pt idx="2">
                  <c:v>2.2431515783981215</c:v>
                </c:pt>
                <c:pt idx="3">
                  <c:v>2.4042033235581624</c:v>
                </c:pt>
                <c:pt idx="12">
                  <c:v>2.1628599801390269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AB-46DF-BAF5-7965E35DD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AB-46DF-BAF5-7965E35DD2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1.9997893406361913</c:v>
                      </c:pt>
                      <c:pt idx="1">
                        <c:v>2.134935304990758</c:v>
                      </c:pt>
                      <c:pt idx="2">
                        <c:v>2.0949742777997624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2.5827193569993301</c:v>
                      </c:pt>
                      <c:pt idx="8">
                        <c:v>2.0682613768961495</c:v>
                      </c:pt>
                      <c:pt idx="9">
                        <c:v>1.9571865443425076</c:v>
                      </c:pt>
                      <c:pt idx="10">
                        <c:v>1.8892845581094204</c:v>
                      </c:pt>
                      <c:pt idx="11">
                        <c:v>2.0748489074848906</c:v>
                      </c:pt>
                      <c:pt idx="12">
                        <c:v>2.1074008288928359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AB-46DF-BAF5-7965E35DD2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AB-46DF-BAF5-7965E35DD2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AB-46DF-BAF5-7965E35DD2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AB-46DF-BAF5-7965E35DD2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AB-46DF-BAF5-7965E35DD2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AB-46DF-BAF5-7965E35DD2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AB-46DF-BAF5-7965E35DD2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AB-46DF-BAF5-7965E35DD2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AB-46DF-BAF5-7965E35DD2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AB-46DF-BAF5-7965E35DD2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AB-46DF-BAF5-7965E35DD2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AB-46DF-BAF5-7965E35DD2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AB-46DF-BAF5-7965E35DD2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AB-46DF-BAF5-7965E35DD23B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-0.17869325419232807</c:v>
                </c:pt>
                <c:pt idx="1">
                  <c:v>-0.35974519688652351</c:v>
                </c:pt>
                <c:pt idx="2">
                  <c:v>7.5829030664555042E-2</c:v>
                </c:pt>
                <c:pt idx="3">
                  <c:v>0.46514789369390885</c:v>
                </c:pt>
                <c:pt idx="12">
                  <c:v>-4.6917503132712923E-3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AB-46DF-BAF5-7965E35DD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A-4975-9C76-5914630C236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A-4975-9C76-5914630C236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AA-4975-9C76-5914630C23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1">
                  <c:v>1.6460595934280144</c:v>
                </c:pt>
                <c:pt idx="12">
                  <c:v>1.7667726571055375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AA-4975-9C76-5914630C236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AA-4975-9C76-5914630C23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AA-4975-9C76-5914630C23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1.6884072786751176</c:v>
                </c:pt>
                <c:pt idx="1">
                  <c:v>1.5848778087584057</c:v>
                </c:pt>
                <c:pt idx="2">
                  <c:v>1.723420260782347</c:v>
                </c:pt>
                <c:pt idx="3">
                  <c:v>1.7884216760438258</c:v>
                </c:pt>
                <c:pt idx="12">
                  <c:v>1.7009876351193716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AA-4975-9C76-5914630C2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AA-4975-9C76-5914630C23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1.7058706862356208</c:v>
                      </c:pt>
                      <c:pt idx="1">
                        <c:v>1.7035617313528191</c:v>
                      </c:pt>
                      <c:pt idx="2">
                        <c:v>1.7437810945273631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1.6094527363184079</c:v>
                      </c:pt>
                      <c:pt idx="8">
                        <c:v>1.6124293785310735</c:v>
                      </c:pt>
                      <c:pt idx="9">
                        <c:v>1.604151753758053</c:v>
                      </c:pt>
                      <c:pt idx="10">
                        <c:v>1.5221612494723511</c:v>
                      </c:pt>
                      <c:pt idx="11">
                        <c:v>1.5148514851485149</c:v>
                      </c:pt>
                      <c:pt idx="12">
                        <c:v>1.6326868410636537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AA-4975-9C76-5914630C23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AA-4975-9C76-5914630C23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AA-4975-9C76-5914630C23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AA-4975-9C76-5914630C23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AA-4975-9C76-5914630C23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AA-4975-9C76-5914630C23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AA-4975-9C76-5914630C23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AA-4975-9C76-5914630C23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AA-4975-9C76-5914630C23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AA-4975-9C76-5914630C23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AA-4975-9C76-5914630C23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AA-4975-9C76-5914630C23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AA-4975-9C76-5914630C23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AA-4975-9C76-5914630C236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-0.21281584956802546</c:v>
                </c:pt>
                <c:pt idx="1">
                  <c:v>-0.16332650089841794</c:v>
                </c:pt>
                <c:pt idx="2">
                  <c:v>-9.2130058975310458E-2</c:v>
                </c:pt>
                <c:pt idx="3">
                  <c:v>-0.11556992059482951</c:v>
                </c:pt>
                <c:pt idx="12">
                  <c:v>-0.14041454394268427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AA-4975-9C76-5914630C2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07-4366-84CF-9B0DBD54D3C2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7-4366-84CF-9B0DBD54D3C2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07-4366-84CF-9B0DBD54D3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1">
                  <c:v>2.6187499999999999</c:v>
                </c:pt>
                <c:pt idx="12">
                  <c:v>2.9253379990456496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07-4366-84CF-9B0DBD54D3C2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07-4366-84CF-9B0DBD54D3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07-4366-84CF-9B0DBD54D3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2.6767302538231119</c:v>
                </c:pt>
                <c:pt idx="1">
                  <c:v>2.5131739661490142</c:v>
                </c:pt>
                <c:pt idx="2">
                  <c:v>2.2960590694778045</c:v>
                </c:pt>
                <c:pt idx="3">
                  <c:v>2.5470182046453234</c:v>
                </c:pt>
                <c:pt idx="12">
                  <c:v>2.5109563131429624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07-4366-84CF-9B0DBD54D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07-4366-84CF-9B0DBD54D3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2.6076737272389447</c:v>
                      </c:pt>
                      <c:pt idx="1">
                        <c:v>2.5533536585365852</c:v>
                      </c:pt>
                      <c:pt idx="2">
                        <c:v>2.6900175131348512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2.1563467492260062</c:v>
                      </c:pt>
                      <c:pt idx="8">
                        <c:v>2.0480898876404496</c:v>
                      </c:pt>
                      <c:pt idx="9">
                        <c:v>1.9945736434108527</c:v>
                      </c:pt>
                      <c:pt idx="10">
                        <c:v>2.0275888133030988</c:v>
                      </c:pt>
                      <c:pt idx="11">
                        <c:v>2.208188489764388</c:v>
                      </c:pt>
                      <c:pt idx="12">
                        <c:v>2.3867207056860176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07-4366-84CF-9B0DBD54D3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07-4366-84CF-9B0DBD54D3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07-4366-84CF-9B0DBD54D3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07-4366-84CF-9B0DBD54D3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07-4366-84CF-9B0DBD54D3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07-4366-84CF-9B0DBD54D3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07-4366-84CF-9B0DBD54D3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07-4366-84CF-9B0DBD54D3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07-4366-84CF-9B0DBD54D3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07-4366-84CF-9B0DBD54D3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07-4366-84CF-9B0DBD54D3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07-4366-84CF-9B0DBD54D3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07-4366-84CF-9B0DBD54D3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07-4366-84CF-9B0DBD54D3C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-0.45438030020045295</c:v>
                </c:pt>
                <c:pt idx="1">
                  <c:v>-0.41981812319486655</c:v>
                </c:pt>
                <c:pt idx="2">
                  <c:v>-0.94794171730425703</c:v>
                </c:pt>
                <c:pt idx="3">
                  <c:v>-0.69836181480722637</c:v>
                </c:pt>
                <c:pt idx="12">
                  <c:v>-0.61619891304662255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07-4366-84CF-9B0DBD54D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2C-4328-BB7E-869F27C39913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C-4328-BB7E-869F27C39913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2C-4328-BB7E-869F27C399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1">
                  <c:v>3.14419795221843</c:v>
                </c:pt>
                <c:pt idx="12">
                  <c:v>3.4272710210210211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2C-4328-BB7E-869F27C39913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2C-4328-BB7E-869F27C399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2C-4328-BB7E-869F27C399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3.0897357098955132</c:v>
                </c:pt>
                <c:pt idx="1">
                  <c:v>3.2123893805309733</c:v>
                </c:pt>
                <c:pt idx="2">
                  <c:v>2.5038022813688214</c:v>
                </c:pt>
                <c:pt idx="3">
                  <c:v>3.081967213114754</c:v>
                </c:pt>
                <c:pt idx="12">
                  <c:v>2.988826815642458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2C-4328-BB7E-869F27C39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2C-4328-BB7E-869F27C399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3.1318851823118696</c:v>
                      </c:pt>
                      <c:pt idx="1">
                        <c:v>2.9756733275412683</c:v>
                      </c:pt>
                      <c:pt idx="2">
                        <c:v>3.9297297297297296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2.2211538461538463</c:v>
                      </c:pt>
                      <c:pt idx="8">
                        <c:v>2.5809523809523811</c:v>
                      </c:pt>
                      <c:pt idx="9">
                        <c:v>1.8445945945945945</c:v>
                      </c:pt>
                      <c:pt idx="10">
                        <c:v>1.9931972789115646</c:v>
                      </c:pt>
                      <c:pt idx="11">
                        <c:v>2.7306122448979591</c:v>
                      </c:pt>
                      <c:pt idx="12">
                        <c:v>2.9005328596802844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2C-4328-BB7E-869F27C399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2C-4328-BB7E-869F27C399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2C-4328-BB7E-869F27C399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2C-4328-BB7E-869F27C399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2C-4328-BB7E-869F27C399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2C-4328-BB7E-869F27C399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2C-4328-BB7E-869F27C399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2C-4328-BB7E-869F27C399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2C-4328-BB7E-869F27C399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2C-4328-BB7E-869F27C399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2C-4328-BB7E-869F27C399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2C-4328-BB7E-869F27C399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2C-4328-BB7E-869F27C399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2C-4328-BB7E-869F27C39913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-0.56928277321474807</c:v>
                </c:pt>
                <c:pt idx="1">
                  <c:v>0.12518377900328392</c:v>
                </c:pt>
                <c:pt idx="2">
                  <c:v>-1.5409874809712147</c:v>
                </c:pt>
                <c:pt idx="3">
                  <c:v>-2.1625980042765507</c:v>
                </c:pt>
                <c:pt idx="12">
                  <c:v>-0.8091611119229345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2C-4328-BB7E-869F27C39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09-473C-81F7-95E6D6BE675A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9-473C-81F7-95E6D6BE675A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09-473C-81F7-95E6D6BE67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1">
                  <c:v>2.922064244339126</c:v>
                </c:pt>
                <c:pt idx="12">
                  <c:v>3.2117772529900206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09-473C-81F7-95E6D6BE675A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09-473C-81F7-95E6D6BE67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09-473C-81F7-95E6D6BE67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2.6489778164419313</c:v>
                </c:pt>
                <c:pt idx="1">
                  <c:v>2.592752839372634</c:v>
                </c:pt>
                <c:pt idx="2">
                  <c:v>2.3437806072477962</c:v>
                </c:pt>
                <c:pt idx="3">
                  <c:v>3.4611503531786076</c:v>
                </c:pt>
                <c:pt idx="12">
                  <c:v>2.6597966856983706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09-473C-81F7-95E6D6BE6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09-473C-81F7-95E6D6BE67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3.2248243559718968</c:v>
                      </c:pt>
                      <c:pt idx="1">
                        <c:v>2.8220858895705523</c:v>
                      </c:pt>
                      <c:pt idx="2">
                        <c:v>3.3368644067796609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2.5029585798816569</c:v>
                      </c:pt>
                      <c:pt idx="8">
                        <c:v>2.1721311475409837</c:v>
                      </c:pt>
                      <c:pt idx="9">
                        <c:v>1.7105263157894737</c:v>
                      </c:pt>
                      <c:pt idx="10">
                        <c:v>2.3322033898305086</c:v>
                      </c:pt>
                      <c:pt idx="11">
                        <c:v>2.5040983606557377</c:v>
                      </c:pt>
                      <c:pt idx="12">
                        <c:v>2.8492474710091291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09-473C-81F7-95E6D6BE675A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009-473C-81F7-95E6D6BE675A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3.4815983175604628</c:v>
                      </c:pt>
                      <c:pt idx="1">
                        <c:v>3.0127931769722816</c:v>
                      </c:pt>
                      <c:pt idx="2">
                        <c:v>3.3627272727272728</c:v>
                      </c:pt>
                      <c:pt idx="3">
                        <c:v>3.6690140845070425</c:v>
                      </c:pt>
                      <c:pt idx="4">
                        <c:v>4.1291666666666664</c:v>
                      </c:pt>
                      <c:pt idx="5">
                        <c:v>3.4030303030303028</c:v>
                      </c:pt>
                      <c:pt idx="6">
                        <c:v>4.4758771929824563</c:v>
                      </c:pt>
                      <c:pt idx="7">
                        <c:v>3.3537906137184117</c:v>
                      </c:pt>
                      <c:pt idx="8">
                        <c:v>2.6366197183098592</c:v>
                      </c:pt>
                      <c:pt idx="9">
                        <c:v>2.5501330967169475</c:v>
                      </c:pt>
                      <c:pt idx="10">
                        <c:v>2.7950963222416814</c:v>
                      </c:pt>
                      <c:pt idx="11">
                        <c:v>2.5809756097560976</c:v>
                      </c:pt>
                      <c:pt idx="12">
                        <c:v>3.0895124766894591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009-473C-81F7-95E6D6BE67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09-473C-81F7-95E6D6BE67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09-473C-81F7-95E6D6BE67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09-473C-81F7-95E6D6BE67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09-473C-81F7-95E6D6BE67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09-473C-81F7-95E6D6BE67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09-473C-81F7-95E6D6BE67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09-473C-81F7-95E6D6BE67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09-473C-81F7-95E6D6BE67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09-473C-81F7-95E6D6BE67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09-473C-81F7-95E6D6BE67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09-473C-81F7-95E6D6BE67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09-473C-81F7-95E6D6BE67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09-473C-81F7-95E6D6BE675A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-0.44012605321183651</c:v>
                </c:pt>
                <c:pt idx="1">
                  <c:v>-0.22094241047314034</c:v>
                </c:pt>
                <c:pt idx="2">
                  <c:v>-1.0039952448608114</c:v>
                </c:pt>
                <c:pt idx="3">
                  <c:v>0.40846544942987428</c:v>
                </c:pt>
                <c:pt idx="12">
                  <c:v>-0.42381429320056663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09-473C-81F7-95E6D6BE6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61-4D2F-8814-D6C1F8C66AA8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1-4D2F-8814-D6C1F8C66AA8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61-4D2F-8814-D6C1F8C66A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1">
                  <c:v>2.7957497048406141</c:v>
                </c:pt>
                <c:pt idx="12">
                  <c:v>3.078673981557138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61-4D2F-8814-D6C1F8C66AA8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61-4D2F-8814-D6C1F8C66A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61-4D2F-8814-D6C1F8C66A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2.6550116550116551</c:v>
                </c:pt>
                <c:pt idx="1">
                  <c:v>2.4119850187265919</c:v>
                </c:pt>
                <c:pt idx="2">
                  <c:v>2.5060240963855422</c:v>
                </c:pt>
                <c:pt idx="3">
                  <c:v>2.6920634920634923</c:v>
                </c:pt>
                <c:pt idx="12">
                  <c:v>2.5498032092037541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61-4D2F-8814-D6C1F8C6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61-4D2F-8814-D6C1F8C66A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2.6476462196861625</c:v>
                      </c:pt>
                      <c:pt idx="1">
                        <c:v>2.5011627906976743</c:v>
                      </c:pt>
                      <c:pt idx="2">
                        <c:v>2.3419023136246788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2.5263157894736841</c:v>
                      </c:pt>
                      <c:pt idx="8">
                        <c:v>2.058252427184466</c:v>
                      </c:pt>
                      <c:pt idx="9">
                        <c:v>1.7537688442211055</c:v>
                      </c:pt>
                      <c:pt idx="10">
                        <c:v>1.9065420560747663</c:v>
                      </c:pt>
                      <c:pt idx="11">
                        <c:v>2.4467213114754101</c:v>
                      </c:pt>
                      <c:pt idx="12">
                        <c:v>2.4136269786648312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61-4D2F-8814-D6C1F8C66A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61-4D2F-8814-D6C1F8C66A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61-4D2F-8814-D6C1F8C66A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61-4D2F-8814-D6C1F8C66A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61-4D2F-8814-D6C1F8C66A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61-4D2F-8814-D6C1F8C66A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61-4D2F-8814-D6C1F8C66A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61-4D2F-8814-D6C1F8C66A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61-4D2F-8814-D6C1F8C66A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61-4D2F-8814-D6C1F8C66A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61-4D2F-8814-D6C1F8C66A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61-4D2F-8814-D6C1F8C66A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61-4D2F-8814-D6C1F8C66A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61-4D2F-8814-D6C1F8C66AA8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-0.74686848599892075</c:v>
                </c:pt>
                <c:pt idx="1">
                  <c:v>-0.75940673385072754</c:v>
                </c:pt>
                <c:pt idx="2">
                  <c:v>-0.52949797035288615</c:v>
                </c:pt>
                <c:pt idx="3">
                  <c:v>-0.51990231990231983</c:v>
                </c:pt>
                <c:pt idx="12">
                  <c:v>-0.65140659659057887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61-4D2F-8814-D6C1F8C6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65-491C-AD96-70B9323609EE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5-491C-AD96-70B9323609EE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65-491C-AD96-70B9323609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65-491C-AD96-70B9323609EE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65-491C-AD96-70B9323609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65-491C-AD96-70B9323609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12">
                  <c:v>2.563151796060255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65-491C-AD96-70B932360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65-491C-AD96-70B9323609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65-491C-AD96-70B9323609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65-491C-AD96-70B9323609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65-491C-AD96-70B9323609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65-491C-AD96-70B9323609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65-491C-AD96-70B9323609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65-491C-AD96-70B9323609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65-491C-AD96-70B9323609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65-491C-AD96-70B9323609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65-491C-AD96-70B9323609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65-491C-AD96-70B9323609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65-491C-AD96-70B9323609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65-491C-AD96-70B9323609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65-491C-AD96-70B9323609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65-491C-AD96-70B9323609EE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12">
                  <c:v>-0.49975777143646827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65-491C-AD96-70B932360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9D-4CA8-8895-899FD1BCB32F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9D-4CA8-8895-899FD1BCB32F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9D-4CA8-8895-899FD1BCB3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1">
                  <c:v>3.0121457489878543</c:v>
                </c:pt>
                <c:pt idx="12">
                  <c:v>3.1528013582342953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D-4CA8-8895-899FD1BCB32F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9D-4CA8-8895-899FD1BCB3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9D-4CA8-8895-899FD1BCB3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2.9627659574468086</c:v>
                </c:pt>
                <c:pt idx="1">
                  <c:v>2.8980263157894739</c:v>
                </c:pt>
                <c:pt idx="2">
                  <c:v>2.6015936254980079</c:v>
                </c:pt>
                <c:pt idx="3">
                  <c:v>2.8721804511278197</c:v>
                </c:pt>
                <c:pt idx="12">
                  <c:v>2.8477443609022557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9D-4CA8-8895-899FD1BCB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9D-4CA8-8895-899FD1BCB32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2.8614718614718613</c:v>
                      </c:pt>
                      <c:pt idx="1">
                        <c:v>2.0930232558139537</c:v>
                      </c:pt>
                      <c:pt idx="2">
                        <c:v>2.4691358024691357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1.6041666666666667</c:v>
                      </c:pt>
                      <c:pt idx="8">
                        <c:v>1.5263157894736843</c:v>
                      </c:pt>
                      <c:pt idx="9">
                        <c:v>1.5666666666666667</c:v>
                      </c:pt>
                      <c:pt idx="10">
                        <c:v>2.6875</c:v>
                      </c:pt>
                      <c:pt idx="11">
                        <c:v>2.3488372093023258</c:v>
                      </c:pt>
                      <c:pt idx="12">
                        <c:v>2.4005102040816326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9D-4CA8-8895-899FD1BCB3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9D-4CA8-8895-899FD1BCB3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9D-4CA8-8895-899FD1BCB3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9D-4CA8-8895-899FD1BCB3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9D-4CA8-8895-899FD1BCB3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9D-4CA8-8895-899FD1BCB3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9D-4CA8-8895-899FD1BCB3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9D-4CA8-8895-899FD1BCB3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9D-4CA8-8895-899FD1BCB3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9D-4CA8-8895-899FD1BCB3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9D-4CA8-8895-899FD1BCB3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9D-4CA8-8895-899FD1BCB3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9D-4CA8-8895-899FD1BCB3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9D-4CA8-8895-899FD1BCB32F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-0.38155638687553584</c:v>
                </c:pt>
                <c:pt idx="1">
                  <c:v>0.46244349370358417</c:v>
                </c:pt>
                <c:pt idx="2">
                  <c:v>-0.53173970783532543</c:v>
                </c:pt>
                <c:pt idx="3">
                  <c:v>5.5426524426248847E-2</c:v>
                </c:pt>
                <c:pt idx="12">
                  <c:v>-5.5255639097744336E-2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9D-4CA8-8895-899FD1BCB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AA-44C4-AFC9-0452DB3EB01A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A-44C4-AFC9-0452DB3EB01A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AA-44C4-AFC9-0452DB3EB0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AA-44C4-AFC9-0452DB3EB01A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AA-44C4-AFC9-0452DB3EB0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AA-44C4-AFC9-0452DB3EB0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12">
                  <c:v>2.563151796060255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AA-44C4-AFC9-0452DB3EB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AA-44C4-AFC9-0452DB3EB0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AA-44C4-AFC9-0452DB3EB0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AA-44C4-AFC9-0452DB3EB0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AA-44C4-AFC9-0452DB3EB0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AA-44C4-AFC9-0452DB3EB0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AA-44C4-AFC9-0452DB3EB0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AA-44C4-AFC9-0452DB3EB0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AA-44C4-AFC9-0452DB3EB0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AA-44C4-AFC9-0452DB3EB0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AA-44C4-AFC9-0452DB3EB0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AA-44C4-AFC9-0452DB3EB0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AA-44C4-AFC9-0452DB3EB0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AA-44C4-AFC9-0452DB3EB0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AA-44C4-AFC9-0452DB3EB0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AA-44C4-AFC9-0452DB3EB01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12">
                  <c:v>-0.49975777143646827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AA-44C4-AFC9-0452DB3EB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2-46A4-9242-2AB666E4FF90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2-46A4-9242-2AB666E4FF90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D2-46A4-9242-2AB666E4FF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1">
                  <c:v>2.3860759493670884</c:v>
                </c:pt>
                <c:pt idx="12">
                  <c:v>2.901049475262369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D2-46A4-9242-2AB666E4FF90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D2-46A4-9242-2AB666E4FF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D2-46A4-9242-2AB666E4FF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2.7339901477832513</c:v>
                </c:pt>
                <c:pt idx="1">
                  <c:v>2.1507537688442211</c:v>
                </c:pt>
                <c:pt idx="2">
                  <c:v>2.7602739726027399</c:v>
                </c:pt>
                <c:pt idx="3">
                  <c:v>2.2439024390243905</c:v>
                </c:pt>
                <c:pt idx="12">
                  <c:v>2.4920634920634921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D2-46A4-9242-2AB666E4F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D2-46A4-9242-2AB666E4FF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2.4518272425249168</c:v>
                      </c:pt>
                      <c:pt idx="1">
                        <c:v>2.4299065420560746</c:v>
                      </c:pt>
                      <c:pt idx="2">
                        <c:v>2.8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1.5714285714285714</c:v>
                      </c:pt>
                      <c:pt idx="8">
                        <c:v>0</c:v>
                      </c:pt>
                      <c:pt idx="9">
                        <c:v>3</c:v>
                      </c:pt>
                      <c:pt idx="10">
                        <c:v>1.6363636363636365</c:v>
                      </c:pt>
                      <c:pt idx="11">
                        <c:v>1.625</c:v>
                      </c:pt>
                      <c:pt idx="12">
                        <c:v>2.5088495575221237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D2-46A4-9242-2AB666E4FF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D2-46A4-9242-2AB666E4FF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D2-46A4-9242-2AB666E4FF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D2-46A4-9242-2AB666E4FF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D2-46A4-9242-2AB666E4FF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D2-46A4-9242-2AB666E4FF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D2-46A4-9242-2AB666E4FF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D2-46A4-9242-2AB666E4FF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D2-46A4-9242-2AB666E4FF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D2-46A4-9242-2AB666E4FF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D2-46A4-9242-2AB666E4FF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D2-46A4-9242-2AB666E4FF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D2-46A4-9242-2AB666E4FF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D2-46A4-9242-2AB666E4FF90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-0.3966068671421219</c:v>
                </c:pt>
                <c:pt idx="1">
                  <c:v>-0.68754410349620443</c:v>
                </c:pt>
                <c:pt idx="2">
                  <c:v>0.11885983118859844</c:v>
                </c:pt>
                <c:pt idx="3">
                  <c:v>0.14866434378629512</c:v>
                </c:pt>
                <c:pt idx="12">
                  <c:v>-0.29825908858166938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D2-46A4-9242-2AB666E4F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6D-45C4-9DE5-DE0E0286A6E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D-45C4-9DE5-DE0E0286A6E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6D-45C4-9DE5-DE0E0286A6E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6D-45C4-9DE5-DE0E0286A6E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6D-45C4-9DE5-DE0E0286A6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6D-45C4-9DE5-DE0E0286A6E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1627</c:v>
                </c:pt>
                <c:pt idx="1">
                  <c:v>1243</c:v>
                </c:pt>
                <c:pt idx="2">
                  <c:v>1052</c:v>
                </c:pt>
                <c:pt idx="3">
                  <c:v>732</c:v>
                </c:pt>
                <c:pt idx="12">
                  <c:v>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6D-45C4-9DE5-DE0E0286A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6D-45C4-9DE5-DE0E0286A6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1289</c:v>
                      </c:pt>
                      <c:pt idx="1">
                        <c:v>1151</c:v>
                      </c:pt>
                      <c:pt idx="2">
                        <c:v>370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104</c:v>
                      </c:pt>
                      <c:pt idx="8">
                        <c:v>105</c:v>
                      </c:pt>
                      <c:pt idx="9">
                        <c:v>148</c:v>
                      </c:pt>
                      <c:pt idx="10">
                        <c:v>294</c:v>
                      </c:pt>
                      <c:pt idx="11">
                        <c:v>245</c:v>
                      </c:pt>
                      <c:pt idx="12">
                        <c:v>3941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6D-45C4-9DE5-DE0E0286A6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6D-45C4-9DE5-DE0E0286A6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6D-45C4-9DE5-DE0E0286A6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6D-45C4-9DE5-DE0E0286A6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6D-45C4-9DE5-DE0E0286A6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6D-45C4-9DE5-DE0E0286A6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6D-45C4-9DE5-DE0E0286A6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6D-45C4-9DE5-DE0E0286A6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6D-45C4-9DE5-DE0E0286A6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6D-45C4-9DE5-DE0E0286A6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6D-45C4-9DE5-DE0E0286A6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6D-45C4-9DE5-DE0E0286A6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6D-45C4-9DE5-DE0E0286A6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6D-45C4-9DE5-DE0E0286A6E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3.696622052262577E-2</c:v>
                </c:pt>
                <c:pt idx="1">
                  <c:v>-0.2087842138765118</c:v>
                </c:pt>
                <c:pt idx="2">
                  <c:v>-3.8391224862888484E-2</c:v>
                </c:pt>
                <c:pt idx="3">
                  <c:v>-5.4347826086956763E-3</c:v>
                </c:pt>
                <c:pt idx="12">
                  <c:v>-6.3581488933601604E-2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6D-45C4-9DE5-DE0E0286A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D2-4218-BBD6-D96DBBDB2306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2-4218-BBD6-D96DBBDB2306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D2-4218-BBD6-D96DBBDB23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1">
                  <c:v>1.9036402569593147</c:v>
                </c:pt>
                <c:pt idx="12">
                  <c:v>2.1728840754111514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D2-4218-BBD6-D96DBBDB2306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D2-4218-BBD6-D96DBBDB23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D2-4218-BBD6-D96DBBDB23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2.1986607142857144</c:v>
                </c:pt>
                <c:pt idx="1">
                  <c:v>1.7648648648648648</c:v>
                </c:pt>
                <c:pt idx="2">
                  <c:v>1.639751552795031</c:v>
                </c:pt>
                <c:pt idx="3">
                  <c:v>1.641025641025641</c:v>
                </c:pt>
                <c:pt idx="12">
                  <c:v>1.8688271604938271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D2-4218-BBD6-D96DBBDB2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D2-4218-BBD6-D96DBBDB23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2.1088082901554404</c:v>
                      </c:pt>
                      <c:pt idx="1">
                        <c:v>1.8259803921568627</c:v>
                      </c:pt>
                      <c:pt idx="2">
                        <c:v>1.9261363636363635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</c:v>
                      </c:pt>
                      <c:pt idx="8">
                        <c:v>2.52</c:v>
                      </c:pt>
                      <c:pt idx="9">
                        <c:v>1.65</c:v>
                      </c:pt>
                      <c:pt idx="10">
                        <c:v>1.8148148148148149</c:v>
                      </c:pt>
                      <c:pt idx="11">
                        <c:v>1.9583333333333333</c:v>
                      </c:pt>
                      <c:pt idx="12">
                        <c:v>1.9644484958979034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D2-4218-BBD6-D96DBBDB23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D2-4218-BBD6-D96DBBDB23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D2-4218-BBD6-D96DBBDB23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D2-4218-BBD6-D96DBBDB23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D2-4218-BBD6-D96DBBDB23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D2-4218-BBD6-D96DBBDB23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D2-4218-BBD6-D96DBBDB23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D2-4218-BBD6-D96DBBDB23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D2-4218-BBD6-D96DBBDB23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D2-4218-BBD6-D96DBBDB23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D2-4218-BBD6-D96DBBDB23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D2-4218-BBD6-D96DBBDB23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D2-4218-BBD6-D96DBBDB23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D2-4218-BBD6-D96DBBDB2306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-0.17666736970378683</c:v>
                </c:pt>
                <c:pt idx="1">
                  <c:v>-0.58037323037323052</c:v>
                </c:pt>
                <c:pt idx="2">
                  <c:v>-0.50222375584694445</c:v>
                </c:pt>
                <c:pt idx="3">
                  <c:v>-1.1931207004377735</c:v>
                </c:pt>
                <c:pt idx="12">
                  <c:v>-0.51319531141628527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D2-4218-BBD6-D96DBBDB2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1-44A1-A825-23B03C070B43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1-44A1-A825-23B03C070B43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81-44A1-A825-23B03C070B4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81-44A1-A825-23B03C070B43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81-44A1-A825-23B03C070B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81-44A1-A825-23B03C070B4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12">
                  <c:v>2.1958917629641816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81-44A1-A825-23B03C070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81-44A1-A825-23B03C070B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81-44A1-A825-23B03C070B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81-44A1-A825-23B03C070B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81-44A1-A825-23B03C070B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81-44A1-A825-23B03C070B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81-44A1-A825-23B03C070B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81-44A1-A825-23B03C070B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81-44A1-A825-23B03C070B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81-44A1-A825-23B03C070B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81-44A1-A825-23B03C070B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81-44A1-A825-23B03C070B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81-44A1-A825-23B03C070B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81-44A1-A825-23B03C070B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81-44A1-A825-23B03C070B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81-44A1-A825-23B03C070B4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12">
                  <c:v>-0.3284494204196271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81-44A1-A825-23B03C070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A2-41DC-B165-F9AF2E10AD34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2-41DC-B165-F9AF2E10AD34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A2-41DC-B165-F9AF2E10AD3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A2-41DC-B165-F9AF2E10AD34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A2-41DC-B165-F9AF2E10AD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A2-41DC-B165-F9AF2E10AD3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12">
                  <c:v>2.1958917629641816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A2-41DC-B165-F9AF2E10A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A2-41DC-B165-F9AF2E10AD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A2-41DC-B165-F9AF2E10AD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A2-41DC-B165-F9AF2E10AD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A2-41DC-B165-F9AF2E10AD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A2-41DC-B165-F9AF2E10AD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A2-41DC-B165-F9AF2E10AD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A2-41DC-B165-F9AF2E10AD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A2-41DC-B165-F9AF2E10AD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A2-41DC-B165-F9AF2E10AD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A2-41DC-B165-F9AF2E10AD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A2-41DC-B165-F9AF2E10AD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A2-41DC-B165-F9AF2E10AD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A2-41DC-B165-F9AF2E10AD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A2-41DC-B165-F9AF2E10AD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A2-41DC-B165-F9AF2E10AD34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12">
                  <c:v>-0.3284494204196271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A2-41DC-B165-F9AF2E10A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90-495B-B686-1B88F38792C7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0-495B-B686-1B88F38792C7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90-495B-B686-1B88F38792C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1">
                  <c:v>2.4197963287280273</c:v>
                </c:pt>
                <c:pt idx="12">
                  <c:v>2.4544757219279627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90-495B-B686-1B88F38792C7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90-495B-B686-1B88F38792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90-495B-B686-1B88F38792C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2.5616615067079462</c:v>
                </c:pt>
                <c:pt idx="1">
                  <c:v>2.3074914001783666</c:v>
                </c:pt>
                <c:pt idx="2">
                  <c:v>2.2286604720955734</c:v>
                </c:pt>
                <c:pt idx="3">
                  <c:v>2.4463859020310634</c:v>
                </c:pt>
                <c:pt idx="12">
                  <c:v>2.3791120944429194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90-495B-B686-1B88F3879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790-495B-B686-1B88F38792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2.4191376017690218</c:v>
                      </c:pt>
                      <c:pt idx="1">
                        <c:v>2.3082387594212941</c:v>
                      </c:pt>
                      <c:pt idx="2">
                        <c:v>2.3149999999999999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2.3061282123693871</c:v>
                      </c:pt>
                      <c:pt idx="8">
                        <c:v>1.9505984211866565</c:v>
                      </c:pt>
                      <c:pt idx="9">
                        <c:v>1.797002997002997</c:v>
                      </c:pt>
                      <c:pt idx="10">
                        <c:v>1.7940783615316118</c:v>
                      </c:pt>
                      <c:pt idx="11">
                        <c:v>1.9831704668838219</c:v>
                      </c:pt>
                      <c:pt idx="12">
                        <c:v>2.1365079944513399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790-495B-B686-1B88F38792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90-495B-B686-1B88F38792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90-495B-B686-1B88F38792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90-495B-B686-1B88F38792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90-495B-B686-1B88F38792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90-495B-B686-1B88F38792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90-495B-B686-1B88F38792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90-495B-B686-1B88F38792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90-495B-B686-1B88F38792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90-495B-B686-1B88F38792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90-495B-B686-1B88F38792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90-495B-B686-1B88F38792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90-495B-B686-1B88F38792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90-495B-B686-1B88F38792C7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-0.11601660894872978</c:v>
                </c:pt>
                <c:pt idx="1">
                  <c:v>-0.26798389950858459</c:v>
                </c:pt>
                <c:pt idx="2">
                  <c:v>-0.30647834324598033</c:v>
                </c:pt>
                <c:pt idx="3">
                  <c:v>-0.10023299631197302</c:v>
                </c:pt>
                <c:pt idx="12">
                  <c:v>-0.20703081292903835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90-495B-B686-1B88F3879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5-4A86-81B3-DDBB58671649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5-4A86-81B3-DDBB58671649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55-4A86-81B3-DDBB5867164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1">
                  <c:v>1.9440946591402519</c:v>
                </c:pt>
                <c:pt idx="12">
                  <c:v>2.1385131066597087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5-4A86-81B3-DDBB58671649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55-4A86-81B3-DDBB586716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55-4A86-81B3-DDBB5867164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1.9082215871620136</c:v>
                </c:pt>
                <c:pt idx="1">
                  <c:v>1.7788253142609449</c:v>
                </c:pt>
                <c:pt idx="2">
                  <c:v>1.8978652155713687</c:v>
                </c:pt>
                <c:pt idx="3">
                  <c:v>1.9237776289350301</c:v>
                </c:pt>
                <c:pt idx="12">
                  <c:v>1.8749257362718195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55-4A86-81B3-DDBB58671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55-4A86-81B3-DDBB586716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2.0836476801207091</c:v>
                      </c:pt>
                      <c:pt idx="1">
                        <c:v>2.1319685305811693</c:v>
                      </c:pt>
                      <c:pt idx="2">
                        <c:v>2.2098646034816247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2.1820710973724884</c:v>
                      </c:pt>
                      <c:pt idx="8">
                        <c:v>1.9568077803203661</c:v>
                      </c:pt>
                      <c:pt idx="9">
                        <c:v>1.9366410435592825</c:v>
                      </c:pt>
                      <c:pt idx="10">
                        <c:v>1.8682170542635659</c:v>
                      </c:pt>
                      <c:pt idx="11">
                        <c:v>1.9035997559487492</c:v>
                      </c:pt>
                      <c:pt idx="12">
                        <c:v>2.044368740765063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55-4A86-81B3-DDBB586716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55-4A86-81B3-DDBB586716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55-4A86-81B3-DDBB586716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55-4A86-81B3-DDBB586716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55-4A86-81B3-DDBB586716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55-4A86-81B3-DDBB586716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55-4A86-81B3-DDBB586716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55-4A86-81B3-DDBB586716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55-4A86-81B3-DDBB586716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55-4A86-81B3-DDBB586716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55-4A86-81B3-DDBB586716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55-4A86-81B3-DDBB586716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55-4A86-81B3-DDBB586716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55-4A86-81B3-DDBB5867164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-0.64564880874107877</c:v>
                </c:pt>
                <c:pt idx="1">
                  <c:v>-0.55387829615047424</c:v>
                </c:pt>
                <c:pt idx="2">
                  <c:v>-0.67914462856316771</c:v>
                </c:pt>
                <c:pt idx="3">
                  <c:v>-0.32698534156344383</c:v>
                </c:pt>
                <c:pt idx="12">
                  <c:v>-0.56458844679429654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55-4A86-81B3-DDBB58671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AF-49D8-9486-F88C88F30B87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F-49D8-9486-F88C88F30B87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AF-49D8-9486-F88C88F30B8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F-49D8-9486-F88C88F30B87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AF-49D8-9486-F88C88F30B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AF-49D8-9486-F88C88F30B8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AF-49D8-9486-F88C88F30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AF-49D8-9486-F88C88F30B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AF-49D8-9486-F88C88F30B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AF-49D8-9486-F88C88F30B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AF-49D8-9486-F88C88F30B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AF-49D8-9486-F88C88F30B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AF-49D8-9486-F88C88F30B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AF-49D8-9486-F88C88F30B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AF-49D8-9486-F88C88F30B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AF-49D8-9486-F88C88F30B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AF-49D8-9486-F88C88F30B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AF-49D8-9486-F88C88F30B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AF-49D8-9486-F88C88F30B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AF-49D8-9486-F88C88F30B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AF-49D8-9486-F88C88F30B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AF-49D8-9486-F88C88F30B87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AF-49D8-9486-F88C88F30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3-4F0A-94B2-465CF3B5EDEF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3-4F0A-94B2-465CF3B5EDEF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03-4F0A-94B2-465CF3B5ED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03-4F0A-94B2-465CF3B5EDEF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03-4F0A-94B2-465CF3B5ED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03-4F0A-94B2-465CF3B5ED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03-4F0A-94B2-465CF3B5E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03-4F0A-94B2-465CF3B5ED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03-4F0A-94B2-465CF3B5ED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03-4F0A-94B2-465CF3B5ED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03-4F0A-94B2-465CF3B5ED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03-4F0A-94B2-465CF3B5ED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03-4F0A-94B2-465CF3B5ED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03-4F0A-94B2-465CF3B5ED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03-4F0A-94B2-465CF3B5ED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03-4F0A-94B2-465CF3B5ED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03-4F0A-94B2-465CF3B5ED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03-4F0A-94B2-465CF3B5ED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03-4F0A-94B2-465CF3B5ED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03-4F0A-94B2-465CF3B5ED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03-4F0A-94B2-465CF3B5ED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03-4F0A-94B2-465CF3B5EDE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8.4794481172751901E-3</c:v>
                </c:pt>
                <c:pt idx="2">
                  <c:v>1.7590149516271136E-3</c:v>
                </c:pt>
                <c:pt idx="3">
                  <c:v>5.7348963029756561E-2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03-4F0A-94B2-465CF3B5E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83-4753-8FD3-E065BEB101F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3-4753-8FD3-E065BEB101F4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83-4753-8FD3-E065BEB101F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83-4753-8FD3-E065BEB101F4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83-4753-8FD3-E065BEB101F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83-4753-8FD3-E065BEB10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83-4753-8FD3-E065BEB101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83-4753-8FD3-E065BEB101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83-4753-8FD3-E065BEB101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83-4753-8FD3-E065BEB101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83-4753-8FD3-E065BEB101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83-4753-8FD3-E065BEB101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83-4753-8FD3-E065BEB101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83-4753-8FD3-E065BEB101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83-4753-8FD3-E065BEB101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83-4753-8FD3-E065BEB101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83-4753-8FD3-E065BEB101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83-4753-8FD3-E065BEB101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83-4753-8FD3-E065BEB101F4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83-4753-8FD3-E065BEB10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8F-4766-BA75-2A7E029AA9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F-4766-BA75-2A7E029AA9FB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8F-4766-BA75-2A7E029AA9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  <c:pt idx="11">
                  <c:v>0.69440000000000002</c:v>
                </c:pt>
                <c:pt idx="12">
                  <c:v>0.58483333333333343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8F-4766-BA75-2A7E029AA9FB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8F-4766-BA75-2A7E029AA9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0.67310000000000003</c:v>
                </c:pt>
                <c:pt idx="1">
                  <c:v>0.70459999999999989</c:v>
                </c:pt>
                <c:pt idx="2">
                  <c:v>0.70319999999999994</c:v>
                </c:pt>
                <c:pt idx="3">
                  <c:v>0.57540000000000002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8F-4766-BA75-2A7E029A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8F-4766-BA75-2A7E029AA9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8F-4766-BA75-2A7E029AA9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8F-4766-BA75-2A7E029AA9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8F-4766-BA75-2A7E029AA9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8F-4766-BA75-2A7E029AA9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8F-4766-BA75-2A7E029AA9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8F-4766-BA75-2A7E029AA9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8F-4766-BA75-2A7E029AA9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8F-4766-BA75-2A7E029AA9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8F-4766-BA75-2A7E029AA9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8F-4766-BA75-2A7E029AA9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8F-4766-BA75-2A7E029AA9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8F-4766-BA75-2A7E029AA9F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-0.12127937336814609</c:v>
                </c:pt>
                <c:pt idx="1">
                  <c:v>-3.0678222589077042E-2</c:v>
                </c:pt>
                <c:pt idx="2">
                  <c:v>-5.280172413793105E-2</c:v>
                </c:pt>
                <c:pt idx="3">
                  <c:v>6.496390893947801E-2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8F-4766-BA75-2A7E029A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DA-4AB1-9D48-BD5B0DEB725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DA-4AB1-9D48-BD5B0DEB725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DA-4AB1-9D48-BD5B0DEB725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DA-4AB1-9D48-BD5B0DEB725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DA-4AB1-9D48-BD5B0DEB72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DA-4AB1-9D48-BD5B0DEB725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DA-4AB1-9D48-BD5B0DEB7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DA-4AB1-9D48-BD5B0DEB72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0.38850000000000001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DA-4AB1-9D48-BD5B0DEB72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DA-4AB1-9D48-BD5B0DEB72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DA-4AB1-9D48-BD5B0DEB72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DA-4AB1-9D48-BD5B0DEB72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DA-4AB1-9D48-BD5B0DEB72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DA-4AB1-9D48-BD5B0DEB72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DA-4AB1-9D48-BD5B0DEB72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DA-4AB1-9D48-BD5B0DEB72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DA-4AB1-9D48-BD5B0DEB72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DA-4AB1-9D48-BD5B0DEB72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DA-4AB1-9D48-BD5B0DEB72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DA-4AB1-9D48-BD5B0DEB72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DA-4AB1-9D48-BD5B0DEB72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DA-4AB1-9D48-BD5B0DEB725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-2.6363257943665785E-2</c:v>
                </c:pt>
                <c:pt idx="2">
                  <c:v>1.7590149516271136E-3</c:v>
                </c:pt>
                <c:pt idx="3">
                  <c:v>5.7348963029756561E-2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DA-4AB1-9D48-BD5B0DEB7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0D-479A-8A31-DC65DB247DCF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D-479A-8A31-DC65DB247DCF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0D-479A-8A31-DC65DB247D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D-479A-8A31-DC65DB247DCF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0D-479A-8A31-DC65DB247D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0D-479A-8A31-DC65DB247D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2299</c:v>
                </c:pt>
                <c:pt idx="1">
                  <c:v>1849</c:v>
                </c:pt>
                <c:pt idx="2">
                  <c:v>2042</c:v>
                </c:pt>
                <c:pt idx="3">
                  <c:v>2042</c:v>
                </c:pt>
                <c:pt idx="12">
                  <c:v>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0D-479A-8A31-DC65DB247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0D-479A-8A31-DC65DB247D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1281</c:v>
                      </c:pt>
                      <c:pt idx="1">
                        <c:v>1141</c:v>
                      </c:pt>
                      <c:pt idx="2">
                        <c:v>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122</c:v>
                      </c:pt>
                      <c:pt idx="9">
                        <c:v>152</c:v>
                      </c:pt>
                      <c:pt idx="10">
                        <c:v>295</c:v>
                      </c:pt>
                      <c:pt idx="11">
                        <c:v>244</c:v>
                      </c:pt>
                      <c:pt idx="12">
                        <c:v>4053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0D-479A-8A31-DC65DB247DCF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E0D-479A-8A31-DC65DB247DCF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951</c:v>
                      </c:pt>
                      <c:pt idx="1">
                        <c:v>938</c:v>
                      </c:pt>
                      <c:pt idx="2">
                        <c:v>1100</c:v>
                      </c:pt>
                      <c:pt idx="3">
                        <c:v>852</c:v>
                      </c:pt>
                      <c:pt idx="4">
                        <c:v>480</c:v>
                      </c:pt>
                      <c:pt idx="5">
                        <c:v>330</c:v>
                      </c:pt>
                      <c:pt idx="6">
                        <c:v>456</c:v>
                      </c:pt>
                      <c:pt idx="7">
                        <c:v>554</c:v>
                      </c:pt>
                      <c:pt idx="8">
                        <c:v>710</c:v>
                      </c:pt>
                      <c:pt idx="9">
                        <c:v>1127</c:v>
                      </c:pt>
                      <c:pt idx="10">
                        <c:v>1713</c:v>
                      </c:pt>
                      <c:pt idx="11">
                        <c:v>2050</c:v>
                      </c:pt>
                      <c:pt idx="12">
                        <c:v>11261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E0D-479A-8A31-DC65DB247D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0D-479A-8A31-DC65DB247D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0D-479A-8A31-DC65DB247D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0D-479A-8A31-DC65DB247D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0D-479A-8A31-DC65DB247D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0D-479A-8A31-DC65DB247D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0D-479A-8A31-DC65DB247D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0D-479A-8A31-DC65DB247D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0D-479A-8A31-DC65DB247D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0D-479A-8A31-DC65DB247D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0D-479A-8A31-DC65DB247D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0D-479A-8A31-DC65DB247D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0D-479A-8A31-DC65DB247D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0D-479A-8A31-DC65DB247DCF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0.17057026476578407</c:v>
                </c:pt>
                <c:pt idx="1">
                  <c:v>0.14065391733497834</c:v>
                </c:pt>
                <c:pt idx="2">
                  <c:v>0.1796649335644136</c:v>
                </c:pt>
                <c:pt idx="3">
                  <c:v>1.0688956433637284</c:v>
                </c:pt>
                <c:pt idx="12">
                  <c:v>0.13929874662858954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0D-479A-8A31-DC65DB247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F2-4B42-9C75-F43E4D9DFC6C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2-4B42-9C75-F43E4D9DFC6C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F2-4B42-9C75-F43E4D9DFC6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  <c:pt idx="11">
                  <c:v>0.65159999999999996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2-4B42-9C75-F43E4D9DFC6C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F2-4B42-9C75-F43E4D9DFC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F2-4B42-9C75-F43E4D9DFC6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0.69359999999999999</c:v>
                </c:pt>
                <c:pt idx="1">
                  <c:v>0.70040000000000002</c:v>
                </c:pt>
                <c:pt idx="2">
                  <c:v>0.6744</c:v>
                </c:pt>
                <c:pt idx="3">
                  <c:v>0.59130000000000005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F2-4B42-9C75-F43E4D9DF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F2-4B42-9C75-F43E4D9DFC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0.52039999999999997</c:v>
                      </c:pt>
                      <c:pt idx="1">
                        <c:v>0.61580000000000001</c:v>
                      </c:pt>
                      <c:pt idx="2">
                        <c:v>0.2402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0.53979999999999995</c:v>
                      </c:pt>
                      <c:pt idx="8">
                        <c:v>0.27250000000000002</c:v>
                      </c:pt>
                      <c:pt idx="9">
                        <c:v>0.30959999999999999</c:v>
                      </c:pt>
                      <c:pt idx="10">
                        <c:v>0.28670000000000001</c:v>
                      </c:pt>
                      <c:pt idx="11">
                        <c:v>0.2515</c:v>
                      </c:pt>
                      <c:pt idx="12">
                        <c:v>0.53115642802858176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F2-4B42-9C75-F43E4D9DFC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F2-4B42-9C75-F43E4D9DFC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F2-4B42-9C75-F43E4D9DFC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F2-4B42-9C75-F43E4D9DFC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F2-4B42-9C75-F43E4D9DFC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F2-4B42-9C75-F43E4D9DFC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F2-4B42-9C75-F43E4D9DFC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F2-4B42-9C75-F43E4D9DFC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F2-4B42-9C75-F43E4D9DFC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F2-4B42-9C75-F43E4D9DFC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F2-4B42-9C75-F43E4D9DFC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F2-4B42-9C75-F43E4D9DFC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F2-4B42-9C75-F43E4D9DFC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F2-4B42-9C75-F43E4D9DFC6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-1.9785189372526824E-2</c:v>
                </c:pt>
                <c:pt idx="1">
                  <c:v>-2.260675411666202E-2</c:v>
                </c:pt>
                <c:pt idx="2">
                  <c:v>4.8670502254703818E-2</c:v>
                </c:pt>
                <c:pt idx="3">
                  <c:v>4.8776161759489067E-2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F2-4B42-9C75-F43E4D9DF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27305</c:v>
                </c:pt>
                <c:pt idx="1">
                  <c:v>4261</c:v>
                </c:pt>
                <c:pt idx="2">
                  <c:v>16849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4-451F-9BBA-7B3FE677744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28196</c:v>
                </c:pt>
                <c:pt idx="1">
                  <c:v>11289</c:v>
                </c:pt>
                <c:pt idx="2">
                  <c:v>14429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4-451F-9BBA-7B3FE6777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44-451F-9BBA-7B3FE677744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44-451F-9BBA-7B3FE677744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44-451F-9BBA-7B3FE677744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4-451F-9BBA-7B3FE677744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4-451F-9BBA-7B3FE677744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44-451F-9BBA-7B3FE677744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44-451F-9BBA-7B3FE677744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44-451F-9BBA-7B3FE677744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44-451F-9BBA-7B3FE677744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0.52298104388470523</c:v>
                </c:pt>
                <c:pt idx="1">
                  <c:v>0.20938902696887635</c:v>
                </c:pt>
                <c:pt idx="2">
                  <c:v>0.26762992914641837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44-451F-9BBA-7B3FE6777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44-451F-9BBA-7B3FE677744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44-451F-9BBA-7B3FE677744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44-451F-9BBA-7B3FE677744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44-451F-9BBA-7B3FE677744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44-451F-9BBA-7B3FE677744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44-451F-9BBA-7B3FE677744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44-451F-9BBA-7B3FE677744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44-451F-9BBA-7B3FE677744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44-451F-9BBA-7B3FE677744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44-451F-9BBA-7B3FE677744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44-451F-9BBA-7B3FE677744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44-451F-9BBA-7B3FE677744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3.2631386193004985E-2</c:v>
                </c:pt>
                <c:pt idx="1">
                  <c:v>1.6493780802628493</c:v>
                </c:pt>
                <c:pt idx="2">
                  <c:v>-0.14362870200011868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44-451F-9BBA-7B3FE67774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B04-4803-BC01-5635B3B500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B04-4803-BC01-5635B3B500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B04-4803-BC01-5635B3B500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B04-4803-BC01-5635B3B500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B04-4803-BC01-5635B3B500E2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4-4803-BC01-5635B3B500E2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4-4803-BC01-5635B3B500E2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4-4803-BC01-5635B3B500E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4-4803-BC01-5635B3B500E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4-4803-BC01-5635B3B500E2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4-4803-BC01-5635B3B50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28196</c:v>
                </c:pt>
                <c:pt idx="1">
                  <c:v>11289</c:v>
                </c:pt>
                <c:pt idx="2">
                  <c:v>14429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04-4803-BC01-5635B3B5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09-464F-AD1D-5E515581B18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9-464F-AD1D-5E515581B18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9-464F-AD1D-5E515581B18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9-464F-AD1D-5E515581B18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9-464F-AD1D-5E515581B18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9-464F-AD1D-5E515581B18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9-464F-AD1D-5E515581B18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9-464F-AD1D-5E515581B18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09-464F-AD1D-5E515581B18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9-464F-AD1D-5E515581B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709-464F-AD1D-5E515581B18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09-464F-AD1D-5E515581B18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09-464F-AD1D-5E515581B18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09-464F-AD1D-5E515581B18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09-464F-AD1D-5E515581B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709-464F-AD1D-5E515581B18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709-464F-AD1D-5E515581B18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09-464F-AD1D-5E515581B18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09-464F-AD1D-5E515581B18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09-464F-AD1D-5E515581B18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09-464F-AD1D-5E515581B18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09-464F-AD1D-5E515581B18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09-464F-AD1D-5E515581B18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09-464F-AD1D-5E515581B18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09-464F-AD1D-5E515581B18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09-464F-AD1D-5E515581B18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09-464F-AD1D-5E515581B18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09-464F-AD1D-5E515581B18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09-464F-AD1D-5E515581B18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09-464F-AD1D-5E515581B18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09-464F-AD1D-5E515581B18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09-464F-AD1D-5E515581B18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09-464F-AD1D-5E515581B1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709-464F-AD1D-5E515581B18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709-464F-AD1D-5E515581B1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709-464F-AD1D-5E515581B1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709-464F-AD1D-5E515581B1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709-464F-AD1D-5E515581B1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709-464F-AD1D-5E515581B1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709-464F-AD1D-5E515581B1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709-464F-AD1D-5E515581B1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709-464F-AD1D-5E515581B1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709-464F-AD1D-5E515581B1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709-464F-AD1D-5E515581B1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709-464F-AD1D-5E515581B1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709-464F-AD1D-5E515581B18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709-464F-AD1D-5E515581B18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709-464F-AD1D-5E515581B18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709-464F-AD1D-5E515581B18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709-464F-AD1D-5E515581B18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09-464F-AD1D-5E515581B18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09-464F-AD1D-5E515581B18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09-464F-AD1D-5E515581B18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09-464F-AD1D-5E515581B18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09-464F-AD1D-5E515581B18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09-464F-AD1D-5E515581B18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09-464F-AD1D-5E515581B18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09-464F-AD1D-5E515581B18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09-464F-AD1D-5E515581B18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09-464F-AD1D-5E515581B18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709-464F-AD1D-5E515581B18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709-464F-AD1D-5E515581B18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709-464F-AD1D-5E515581B18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709-464F-AD1D-5E515581B18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709-464F-AD1D-5E515581B18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709-464F-AD1D-5E515581B1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709-464F-AD1D-5E515581B18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709-464F-AD1D-5E515581B18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709-464F-AD1D-5E515581B18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709-464F-AD1D-5E515581B18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709-464F-AD1D-5E515581B18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709-464F-AD1D-5E515581B18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709-464F-AD1D-5E515581B18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709-464F-AD1D-5E515581B18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709-464F-AD1D-5E515581B18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709-464F-AD1D-5E515581B18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709-464F-AD1D-5E515581B18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709-464F-AD1D-5E515581B18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709-464F-AD1D-5E515581B18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709-464F-AD1D-5E515581B18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709-464F-AD1D-5E515581B18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709-464F-AD1D-5E515581B18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709-464F-AD1D-5E515581B1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709-464F-AD1D-5E515581B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BD-4171-8B6E-EB9A2FB036C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BD-4171-8B6E-EB9A2FB036C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BD-4171-8B6E-EB9A2FB036C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D-4171-8B6E-EB9A2FB036C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19441</c:v>
                </c:pt>
                <c:pt idx="1">
                  <c:v>34473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BD-4171-8B6E-EB9A2FB0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50185</c:v>
                </c:pt>
                <c:pt idx="1">
                  <c:v>20630</c:v>
                </c:pt>
                <c:pt idx="2">
                  <c:v>29555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8-4A11-BD5D-79FADD3B0223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48415</c:v>
                </c:pt>
                <c:pt idx="1">
                  <c:v>22501</c:v>
                </c:pt>
                <c:pt idx="2">
                  <c:v>25914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18-4A11-BD5D-79FADD3B0223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53914</c:v>
                </c:pt>
                <c:pt idx="1">
                  <c:v>19441</c:v>
                </c:pt>
                <c:pt idx="2">
                  <c:v>34473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18-4A11-BD5D-79FADD3B0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0.1135805019105649</c:v>
                </c:pt>
                <c:pt idx="1">
                  <c:v>-0.13599395582418561</c:v>
                </c:pt>
                <c:pt idx="2">
                  <c:v>0.33028478814540407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18-4A11-BD5D-79FADD3B0223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0.36059279593426569</c:v>
                </c:pt>
                <c:pt idx="2">
                  <c:v>0.63940720406573437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18-4A11-BD5D-79FADD3B0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8BE-411E-937D-DBAF3E483CF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BE-411E-937D-DBAF3E483CF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BE-411E-937D-DBAF3E483CF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E-411E-937D-DBAF3E483CF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8884</c:v>
                </c:pt>
                <c:pt idx="1">
                  <c:v>19312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BE-411E-937D-DBAF3E483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27288</c:v>
                </c:pt>
                <c:pt idx="1">
                  <c:v>11647</c:v>
                </c:pt>
                <c:pt idx="2">
                  <c:v>15641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B-48FD-990F-5F5D87E3FD7C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27305</c:v>
                </c:pt>
                <c:pt idx="1">
                  <c:v>9922</c:v>
                </c:pt>
                <c:pt idx="2">
                  <c:v>17383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B-48FD-990F-5F5D87E3FD7C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28196</c:v>
                </c:pt>
                <c:pt idx="1">
                  <c:v>8884</c:v>
                </c:pt>
                <c:pt idx="2">
                  <c:v>19312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B-48FD-990F-5F5D87E3F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3.2631386193004985E-2</c:v>
                </c:pt>
                <c:pt idx="1">
                  <c:v>-0.10461600483773437</c:v>
                </c:pt>
                <c:pt idx="2">
                  <c:v>0.110970488408215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1B-48FD-990F-5F5D87E3FD7C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0.31508015321322175</c:v>
                </c:pt>
                <c:pt idx="2">
                  <c:v>0.68491984678677831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1B-48FD-990F-5F5D87E3F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B6C-43A9-B124-F9A0B6B5944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6C-43A9-B124-F9A0B6B5944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6C-43A9-B124-F9A0B6B5944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C-43A9-B124-F9A0B6B5944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10557</c:v>
                </c:pt>
                <c:pt idx="1">
                  <c:v>15161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6C-43A9-B124-F9A0B6B5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22897</c:v>
                </c:pt>
                <c:pt idx="1">
                  <c:v>8983</c:v>
                </c:pt>
                <c:pt idx="2">
                  <c:v>13914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5-44D4-9B16-AC6FBC2C229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21110</c:v>
                </c:pt>
                <c:pt idx="1">
                  <c:v>12579</c:v>
                </c:pt>
                <c:pt idx="2">
                  <c:v>8531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F5-44D4-9B16-AC6FBC2C229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25718</c:v>
                </c:pt>
                <c:pt idx="1">
                  <c:v>10557</c:v>
                </c:pt>
                <c:pt idx="2">
                  <c:v>15161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F5-44D4-9B16-AC6FBC2C2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0.21828517290383709</c:v>
                </c:pt>
                <c:pt idx="1">
                  <c:v>-0.16074409730503225</c:v>
                </c:pt>
                <c:pt idx="2">
                  <c:v>0.77716563122728877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F5-44D4-9B16-AC6FBC2C2290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0.41049070689789252</c:v>
                </c:pt>
                <c:pt idx="2">
                  <c:v>0.58950929310210742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F5-44D4-9B16-AC6FBC2C2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2E-424A-BE80-3754FFC76B3C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E-424A-BE80-3754FFC76B3C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2E-424A-BE80-3754FFC76B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2E-424A-BE80-3754FFC76B3C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2E-424A-BE80-3754FFC76B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2E-424A-BE80-3754FFC76B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858</c:v>
                </c:pt>
                <c:pt idx="1">
                  <c:v>1068</c:v>
                </c:pt>
                <c:pt idx="2">
                  <c:v>747</c:v>
                </c:pt>
                <c:pt idx="3">
                  <c:v>630</c:v>
                </c:pt>
                <c:pt idx="12">
                  <c:v>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2E-424A-BE80-3754FFC76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2E-424A-BE80-3754FFC76B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701</c:v>
                      </c:pt>
                      <c:pt idx="1">
                        <c:v>860</c:v>
                      </c:pt>
                      <c:pt idx="2">
                        <c:v>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171</c:v>
                      </c:pt>
                      <c:pt idx="8">
                        <c:v>103</c:v>
                      </c:pt>
                      <c:pt idx="9">
                        <c:v>199</c:v>
                      </c:pt>
                      <c:pt idx="10">
                        <c:v>107</c:v>
                      </c:pt>
                      <c:pt idx="11">
                        <c:v>244</c:v>
                      </c:pt>
                      <c:pt idx="12">
                        <c:v>2906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2E-424A-BE80-3754FFC76B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2E-424A-BE80-3754FFC76B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2E-424A-BE80-3754FFC76B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2E-424A-BE80-3754FFC76B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2E-424A-BE80-3754FFC76B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2E-424A-BE80-3754FFC76B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2E-424A-BE80-3754FFC76B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2E-424A-BE80-3754FFC76B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2E-424A-BE80-3754FFC76B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2E-424A-BE80-3754FFC76B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2E-424A-BE80-3754FFC76B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2E-424A-BE80-3754FFC76B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2E-424A-BE80-3754FFC76B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2E-424A-BE80-3754FFC76B3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8.2256169212691077E-3</c:v>
                </c:pt>
                <c:pt idx="1">
                  <c:v>0.37628865979381443</c:v>
                </c:pt>
                <c:pt idx="2">
                  <c:v>-0.1959095801937567</c:v>
                </c:pt>
                <c:pt idx="3">
                  <c:v>7.6923076923076872E-2</c:v>
                </c:pt>
                <c:pt idx="12">
                  <c:v>5.1575931232091587E-2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2E-424A-BE80-3754FFC76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1-4E3B-B629-E37FC25AAC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A1-4E3B-B629-E37FC25AAC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A1-4E3B-B629-E37FC25AAC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A1-4E3B-B629-E37FC25AAC9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A1-4E3B-B629-E37FC25AAC9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AA1-4E3B-B629-E37FC25AAC9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AA1-4E3B-B629-E37FC25AAC9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AA1-4E3B-B629-E37FC25AAC9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AA1-4E3B-B629-E37FC25AAC9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A1-4E3B-B629-E37FC25AAC9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1-4E3B-B629-E37FC25AAC9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1-4E3B-B629-E37FC25AAC9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1-4E3B-B629-E37FC25AAC9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1-4E3B-B629-E37FC25AAC9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1-4E3B-B629-E37FC25AAC9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1-4E3B-B629-E37FC25AAC9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1-4E3B-B629-E37FC25AAC9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1-4E3B-B629-E37FC25AAC9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1-4E3B-B629-E37FC25AAC9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AA1-4E3B-B629-E37FC25AAC9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AA1-4E3B-B629-E37FC25AA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74-4725-BF6B-1A17BEB3A2F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74-4725-BF6B-1A17BEB3A2F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4-4725-BF6B-1A17BEB3A2F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4-4725-BF6B-1A17BEB3A2F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74-4725-BF6B-1A17BEB3A2F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74-4725-BF6B-1A17BEB3A2F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74-4725-BF6B-1A17BEB3A2F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74-4725-BF6B-1A17BEB3A2F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74-4725-BF6B-1A17BEB3A2F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74-4725-BF6B-1A17BEB3A2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F74-4725-BF6B-1A17BEB3A2F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74-4725-BF6B-1A17BEB3A2F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74-4725-BF6B-1A17BEB3A2F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74-4725-BF6B-1A17BEB3A2F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74-4725-BF6B-1A17BEB3A2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F74-4725-BF6B-1A17BEB3A2F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F74-4725-BF6B-1A17BEB3A2F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74-4725-BF6B-1A17BEB3A2F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74-4725-BF6B-1A17BEB3A2F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74-4725-BF6B-1A17BEB3A2F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74-4725-BF6B-1A17BEB3A2F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74-4725-BF6B-1A17BEB3A2F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74-4725-BF6B-1A17BEB3A2F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74-4725-BF6B-1A17BEB3A2F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74-4725-BF6B-1A17BEB3A2F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74-4725-BF6B-1A17BEB3A2F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74-4725-BF6B-1A17BEB3A2F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74-4725-BF6B-1A17BEB3A2F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74-4725-BF6B-1A17BEB3A2F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74-4725-BF6B-1A17BEB3A2F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74-4725-BF6B-1A17BEB3A2F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74-4725-BF6B-1A17BEB3A2F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74-4725-BF6B-1A17BEB3A2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F74-4725-BF6B-1A17BEB3A2F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74-4725-BF6B-1A17BEB3A2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F74-4725-BF6B-1A17BEB3A2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F74-4725-BF6B-1A17BEB3A2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F74-4725-BF6B-1A17BEB3A2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F74-4725-BF6B-1A17BEB3A2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F74-4725-BF6B-1A17BEB3A2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F74-4725-BF6B-1A17BEB3A2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F74-4725-BF6B-1A17BEB3A2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F74-4725-BF6B-1A17BEB3A2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F74-4725-BF6B-1A17BEB3A2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F74-4725-BF6B-1A17BEB3A2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F74-4725-BF6B-1A17BEB3A2F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F74-4725-BF6B-1A17BEB3A2F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F74-4725-BF6B-1A17BEB3A2F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F74-4725-BF6B-1A17BEB3A2F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F74-4725-BF6B-1A17BEB3A2F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74-4725-BF6B-1A17BEB3A2F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74-4725-BF6B-1A17BEB3A2F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74-4725-BF6B-1A17BEB3A2F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74-4725-BF6B-1A17BEB3A2F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74-4725-BF6B-1A17BEB3A2F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74-4725-BF6B-1A17BEB3A2F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74-4725-BF6B-1A17BEB3A2F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74-4725-BF6B-1A17BEB3A2F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74-4725-BF6B-1A17BEB3A2F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74-4725-BF6B-1A17BEB3A2F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74-4725-BF6B-1A17BEB3A2F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F74-4725-BF6B-1A17BEB3A2F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F74-4725-BF6B-1A17BEB3A2F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F74-4725-BF6B-1A17BEB3A2F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F74-4725-BF6B-1A17BEB3A2F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F74-4725-BF6B-1A17BEB3A2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F74-4725-BF6B-1A17BEB3A2F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F74-4725-BF6B-1A17BEB3A2F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F74-4725-BF6B-1A17BEB3A2F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F74-4725-BF6B-1A17BEB3A2F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F74-4725-BF6B-1A17BEB3A2F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F74-4725-BF6B-1A17BEB3A2F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F74-4725-BF6B-1A17BEB3A2F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F74-4725-BF6B-1A17BEB3A2F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F74-4725-BF6B-1A17BEB3A2F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F74-4725-BF6B-1A17BEB3A2F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F74-4725-BF6B-1A17BEB3A2F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F74-4725-BF6B-1A17BEB3A2F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F74-4725-BF6B-1A17BEB3A2F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F74-4725-BF6B-1A17BEB3A2F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F74-4725-BF6B-1A17BEB3A2F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F74-4725-BF6B-1A17BEB3A2F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F74-4725-BF6B-1A17BEB3A2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F74-4725-BF6B-1A17BEB3A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42026</c:v>
                </c:pt>
                <c:pt idx="1">
                  <c:v>28866</c:v>
                </c:pt>
                <c:pt idx="2">
                  <c:v>8564</c:v>
                </c:pt>
                <c:pt idx="3">
                  <c:v>92403</c:v>
                </c:pt>
                <c:pt idx="4">
                  <c:v>15306</c:v>
                </c:pt>
                <c:pt idx="5">
                  <c:v>50185</c:v>
                </c:pt>
                <c:pt idx="6">
                  <c:v>13085</c:v>
                </c:pt>
                <c:pt idx="7">
                  <c:v>8562</c:v>
                </c:pt>
                <c:pt idx="8">
                  <c:v>6094</c:v>
                </c:pt>
                <c:pt idx="9">
                  <c:v>17454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E4A-AE19-EF2AC450959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34651</c:v>
                </c:pt>
                <c:pt idx="1">
                  <c:v>26309</c:v>
                </c:pt>
                <c:pt idx="2">
                  <c:v>5029</c:v>
                </c:pt>
                <c:pt idx="3">
                  <c:v>90657</c:v>
                </c:pt>
                <c:pt idx="4">
                  <c:v>11583</c:v>
                </c:pt>
                <c:pt idx="5">
                  <c:v>48415</c:v>
                </c:pt>
                <c:pt idx="6">
                  <c:v>10252</c:v>
                </c:pt>
                <c:pt idx="7">
                  <c:v>6098</c:v>
                </c:pt>
                <c:pt idx="8">
                  <c:v>12035</c:v>
                </c:pt>
                <c:pt idx="9">
                  <c:v>16664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4-4E4A-AE19-EF2AC450959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4-4E4A-AE19-EF2AC4509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-6.6607024328302233E-2</c:v>
                </c:pt>
                <c:pt idx="1">
                  <c:v>0.1239879889011366</c:v>
                </c:pt>
                <c:pt idx="2">
                  <c:v>-0.42115728773115924</c:v>
                </c:pt>
                <c:pt idx="3">
                  <c:v>8.1725625158564741E-2</c:v>
                </c:pt>
                <c:pt idx="4">
                  <c:v>0.16688250021583362</c:v>
                </c:pt>
                <c:pt idx="5">
                  <c:v>0.1135805019105649</c:v>
                </c:pt>
                <c:pt idx="6">
                  <c:v>-2.3605150214592308E-2</c:v>
                </c:pt>
                <c:pt idx="7">
                  <c:v>-0.22925549360446051</c:v>
                </c:pt>
                <c:pt idx="8">
                  <c:v>-0.32679684254258412</c:v>
                </c:pt>
                <c:pt idx="9">
                  <c:v>-0.14894383101296205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4-4E4A-AE19-EF2AC4509599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0.12099208798608384</c:v>
                </c:pt>
                <c:pt idx="1">
                  <c:v>0.11062229953425734</c:v>
                </c:pt>
                <c:pt idx="2">
                  <c:v>1.0889774236387782E-2</c:v>
                </c:pt>
                <c:pt idx="3">
                  <c:v>0.36685558236537419</c:v>
                </c:pt>
                <c:pt idx="4">
                  <c:v>5.0562070964966427E-2</c:v>
                </c:pt>
                <c:pt idx="5">
                  <c:v>0.20168714812113051</c:v>
                </c:pt>
                <c:pt idx="6">
                  <c:v>3.7446458298262347E-2</c:v>
                </c:pt>
                <c:pt idx="7">
                  <c:v>1.7582253147036268E-2</c:v>
                </c:pt>
                <c:pt idx="8">
                  <c:v>3.0308811701550604E-2</c:v>
                </c:pt>
                <c:pt idx="9">
                  <c:v>5.3053513644950714E-2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4-4E4A-AE19-EF2AC4509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0-447C-A237-D0B48186EF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50-447C-A237-D0B48186EF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50-447C-A237-D0B48186EF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D50-447C-A237-D0B48186EFF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D50-447C-A237-D0B48186EFF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D50-447C-A237-D0B48186EFF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D50-447C-A237-D0B48186EFF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D50-447C-A237-D0B48186EFF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D50-447C-A237-D0B48186EFF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D50-447C-A237-D0B48186EFF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0-447C-A237-D0B48186EFF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0-447C-A237-D0B48186EFF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0-447C-A237-D0B48186EFF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0-447C-A237-D0B48186EFF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50-447C-A237-D0B48186EFF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50-447C-A237-D0B48186EFF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50-447C-A237-D0B48186EFF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50-447C-A237-D0B48186EFF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50-447C-A237-D0B48186EFF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D50-447C-A237-D0B48186EFF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D50-447C-A237-D0B48186E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92-43F8-9A0C-0178E71F4D5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92-43F8-9A0C-0178E71F4D5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2-43F8-9A0C-0178E71F4D5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2-43F8-9A0C-0178E71F4D5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2-43F8-9A0C-0178E71F4D5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2-43F8-9A0C-0178E71F4D5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92-43F8-9A0C-0178E71F4D5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92-43F8-9A0C-0178E71F4D5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92-43F8-9A0C-0178E71F4D5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92-43F8-9A0C-0178E71F4D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A92-43F8-9A0C-0178E71F4D5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92-43F8-9A0C-0178E71F4D5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92-43F8-9A0C-0178E71F4D5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92-43F8-9A0C-0178E71F4D5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92-43F8-9A0C-0178E71F4D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A92-43F8-9A0C-0178E71F4D5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A92-43F8-9A0C-0178E71F4D5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92-43F8-9A0C-0178E71F4D5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92-43F8-9A0C-0178E71F4D5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92-43F8-9A0C-0178E71F4D5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92-43F8-9A0C-0178E71F4D5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92-43F8-9A0C-0178E71F4D5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92-43F8-9A0C-0178E71F4D5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92-43F8-9A0C-0178E71F4D5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92-43F8-9A0C-0178E71F4D5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92-43F8-9A0C-0178E71F4D5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92-43F8-9A0C-0178E71F4D5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92-43F8-9A0C-0178E71F4D5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92-43F8-9A0C-0178E71F4D5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92-43F8-9A0C-0178E71F4D5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92-43F8-9A0C-0178E71F4D5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92-43F8-9A0C-0178E71F4D5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92-43F8-9A0C-0178E71F4D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A92-43F8-9A0C-0178E71F4D5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A92-43F8-9A0C-0178E71F4D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A92-43F8-9A0C-0178E71F4D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A92-43F8-9A0C-0178E71F4D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A92-43F8-9A0C-0178E71F4D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A92-43F8-9A0C-0178E71F4D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A92-43F8-9A0C-0178E71F4D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A92-43F8-9A0C-0178E71F4D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A92-43F8-9A0C-0178E71F4D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A92-43F8-9A0C-0178E71F4D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A92-43F8-9A0C-0178E71F4D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A92-43F8-9A0C-0178E71F4D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A92-43F8-9A0C-0178E71F4D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A92-43F8-9A0C-0178E71F4D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A92-43F8-9A0C-0178E71F4D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A92-43F8-9A0C-0178E71F4D5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A92-43F8-9A0C-0178E71F4D5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92-43F8-9A0C-0178E71F4D5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92-43F8-9A0C-0178E71F4D5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92-43F8-9A0C-0178E71F4D5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92-43F8-9A0C-0178E71F4D5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92-43F8-9A0C-0178E71F4D5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92-43F8-9A0C-0178E71F4D5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92-43F8-9A0C-0178E71F4D5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A92-43F8-9A0C-0178E71F4D5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A92-43F8-9A0C-0178E71F4D5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92-43F8-9A0C-0178E71F4D5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A92-43F8-9A0C-0178E71F4D5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A92-43F8-9A0C-0178E71F4D5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A92-43F8-9A0C-0178E71F4D5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A92-43F8-9A0C-0178E71F4D5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A92-43F8-9A0C-0178E71F4D5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A92-43F8-9A0C-0178E71F4D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A92-43F8-9A0C-0178E71F4D5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A92-43F8-9A0C-0178E71F4D5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A92-43F8-9A0C-0178E71F4D5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A92-43F8-9A0C-0178E71F4D5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A92-43F8-9A0C-0178E71F4D5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A92-43F8-9A0C-0178E71F4D5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A92-43F8-9A0C-0178E71F4D5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A92-43F8-9A0C-0178E71F4D5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A92-43F8-9A0C-0178E71F4D5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A92-43F8-9A0C-0178E71F4D5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A92-43F8-9A0C-0178E71F4D5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A92-43F8-9A0C-0178E71F4D5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A92-43F8-9A0C-0178E71F4D5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A92-43F8-9A0C-0178E71F4D5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A92-43F8-9A0C-0178E71F4D5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A92-43F8-9A0C-0178E71F4D5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A92-43F8-9A0C-0178E71F4D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A92-43F8-9A0C-0178E71F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24359</c:v>
                </c:pt>
                <c:pt idx="1">
                  <c:v>18307</c:v>
                </c:pt>
                <c:pt idx="2">
                  <c:v>2287</c:v>
                </c:pt>
                <c:pt idx="3">
                  <c:v>71525</c:v>
                </c:pt>
                <c:pt idx="4">
                  <c:v>8471</c:v>
                </c:pt>
                <c:pt idx="5">
                  <c:v>27288</c:v>
                </c:pt>
                <c:pt idx="6">
                  <c:v>9305</c:v>
                </c:pt>
                <c:pt idx="7">
                  <c:v>2816</c:v>
                </c:pt>
                <c:pt idx="8">
                  <c:v>1676</c:v>
                </c:pt>
                <c:pt idx="9">
                  <c:v>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2-41EB-B2B5-C348BFEFC9C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22047</c:v>
                </c:pt>
                <c:pt idx="1">
                  <c:v>15516</c:v>
                </c:pt>
                <c:pt idx="2">
                  <c:v>1687</c:v>
                </c:pt>
                <c:pt idx="3">
                  <c:v>69868</c:v>
                </c:pt>
                <c:pt idx="4">
                  <c:v>8394</c:v>
                </c:pt>
                <c:pt idx="5">
                  <c:v>27305</c:v>
                </c:pt>
                <c:pt idx="6">
                  <c:v>7737</c:v>
                </c:pt>
                <c:pt idx="7">
                  <c:v>2310</c:v>
                </c:pt>
                <c:pt idx="8">
                  <c:v>7410</c:v>
                </c:pt>
                <c:pt idx="9">
                  <c:v>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2-41EB-B2B5-C348BFEFC9C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E2-41EB-B2B5-C348BFEFC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-9.9423957908105431E-2</c:v>
                </c:pt>
                <c:pt idx="1">
                  <c:v>0.13295952565094105</c:v>
                </c:pt>
                <c:pt idx="2">
                  <c:v>-0.37048014226437465</c:v>
                </c:pt>
                <c:pt idx="3">
                  <c:v>0.11352836777924091</c:v>
                </c:pt>
                <c:pt idx="4">
                  <c:v>0.113056945437217</c:v>
                </c:pt>
                <c:pt idx="5">
                  <c:v>3.2631386193004985E-2</c:v>
                </c:pt>
                <c:pt idx="6">
                  <c:v>-8.8147860928008304E-2</c:v>
                </c:pt>
                <c:pt idx="7">
                  <c:v>0.18181818181818188</c:v>
                </c:pt>
                <c:pt idx="8">
                  <c:v>-0.21174089068825908</c:v>
                </c:pt>
                <c:pt idx="9">
                  <c:v>4.7732696897374804E-2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E2-41EB-B2B5-C348BFEFC9C7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0.1139193298525446</c:v>
                </c:pt>
                <c:pt idx="1">
                  <c:v>0.10086063457455964</c:v>
                </c:pt>
                <c:pt idx="2">
                  <c:v>6.0932927878822648E-3</c:v>
                </c:pt>
                <c:pt idx="3">
                  <c:v>0.44638246600493431</c:v>
                </c:pt>
                <c:pt idx="4">
                  <c:v>5.3606058867404903E-2</c:v>
                </c:pt>
                <c:pt idx="5">
                  <c:v>0.16177634976189109</c:v>
                </c:pt>
                <c:pt idx="6">
                  <c:v>4.0478512823455159E-2</c:v>
                </c:pt>
                <c:pt idx="7">
                  <c:v>1.5663549256985484E-2</c:v>
                </c:pt>
                <c:pt idx="8">
                  <c:v>3.3513110333352455E-2</c:v>
                </c:pt>
                <c:pt idx="9">
                  <c:v>2.7706695736990073E-2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E2-41EB-B2B5-C348BFEFC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23-4E73-B22E-D89AAD31C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F23-4E73-B22E-D89AAD31C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F23-4E73-B22E-D89AAD31C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F23-4E73-B22E-D89AAD31CEA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F23-4E73-B22E-D89AAD31CEA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F23-4E73-B22E-D89AAD31CEA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F23-4E73-B22E-D89AAD31CEA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F23-4E73-B22E-D89AAD31CEA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F23-4E73-B22E-D89AAD31CEA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F23-4E73-B22E-D89AAD31CEA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3-4E73-B22E-D89AAD31CEA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3-4E73-B22E-D89AAD31CEA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3-4E73-B22E-D89AAD31CEA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3-4E73-B22E-D89AAD31CEA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3-4E73-B22E-D89AAD31CEA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23-4E73-B22E-D89AAD31CEA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23-4E73-B22E-D89AAD31CEA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23-4E73-B22E-D89AAD31CEA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23-4E73-B22E-D89AAD31CEA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F23-4E73-B22E-D89AAD31CEA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F23-4E73-B22E-D89AAD31C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47-4C97-9617-F8AA766A108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C97-9617-F8AA766A108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47-4C97-9617-F8AA766A108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C97-9617-F8AA766A108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7-4C97-9617-F8AA766A108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C97-9617-F8AA766A108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7-4C97-9617-F8AA766A108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C97-9617-F8AA766A108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47-4C97-9617-F8AA766A108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C97-9617-F8AA766A10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747-4C97-9617-F8AA766A108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47-4C97-9617-F8AA766A108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47-4C97-9617-F8AA766A108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47-4C97-9617-F8AA766A108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47-4C97-9617-F8AA766A10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747-4C97-9617-F8AA766A108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747-4C97-9617-F8AA766A108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47-4C97-9617-F8AA766A108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47-4C97-9617-F8AA766A108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47-4C97-9617-F8AA766A108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47-4C97-9617-F8AA766A108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47-4C97-9617-F8AA766A108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47-4C97-9617-F8AA766A108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47-4C97-9617-F8AA766A108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47-4C97-9617-F8AA766A108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47-4C97-9617-F8AA766A108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47-4C97-9617-F8AA766A108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47-4C97-9617-F8AA766A108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47-4C97-9617-F8AA766A108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47-4C97-9617-F8AA766A108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47-4C97-9617-F8AA766A108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47-4C97-9617-F8AA766A108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47-4C97-9617-F8AA766A10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747-4C97-9617-F8AA766A108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747-4C97-9617-F8AA766A10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747-4C97-9617-F8AA766A10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747-4C97-9617-F8AA766A10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747-4C97-9617-F8AA766A10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747-4C97-9617-F8AA766A10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747-4C97-9617-F8AA766A10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747-4C97-9617-F8AA766A10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747-4C97-9617-F8AA766A10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747-4C97-9617-F8AA766A10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747-4C97-9617-F8AA766A10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747-4C97-9617-F8AA766A10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747-4C97-9617-F8AA766A10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747-4C97-9617-F8AA766A10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747-4C97-9617-F8AA766A10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747-4C97-9617-F8AA766A108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747-4C97-9617-F8AA766A108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47-4C97-9617-F8AA766A108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747-4C97-9617-F8AA766A108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747-4C97-9617-F8AA766A108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747-4C97-9617-F8AA766A108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747-4C97-9617-F8AA766A108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747-4C97-9617-F8AA766A108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747-4C97-9617-F8AA766A108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747-4C97-9617-F8AA766A108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747-4C97-9617-F8AA766A108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747-4C97-9617-F8AA766A108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747-4C97-9617-F8AA766A108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747-4C97-9617-F8AA766A108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747-4C97-9617-F8AA766A108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747-4C97-9617-F8AA766A108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747-4C97-9617-F8AA766A108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747-4C97-9617-F8AA766A10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747-4C97-9617-F8AA766A108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747-4C97-9617-F8AA766A108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747-4C97-9617-F8AA766A108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747-4C97-9617-F8AA766A108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747-4C97-9617-F8AA766A108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747-4C97-9617-F8AA766A108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747-4C97-9617-F8AA766A108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747-4C97-9617-F8AA766A108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747-4C97-9617-F8AA766A108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747-4C97-9617-F8AA766A108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747-4C97-9617-F8AA766A108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747-4C97-9617-F8AA766A108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747-4C97-9617-F8AA766A108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747-4C97-9617-F8AA766A108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747-4C97-9617-F8AA766A108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747-4C97-9617-F8AA766A108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747-4C97-9617-F8AA766A10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747-4C97-9617-F8AA766A1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17667</c:v>
                </c:pt>
                <c:pt idx="1">
                  <c:v>10559</c:v>
                </c:pt>
                <c:pt idx="2">
                  <c:v>6277</c:v>
                </c:pt>
                <c:pt idx="3">
                  <c:v>20878</c:v>
                </c:pt>
                <c:pt idx="4">
                  <c:v>6835</c:v>
                </c:pt>
                <c:pt idx="5">
                  <c:v>22897</c:v>
                </c:pt>
                <c:pt idx="6">
                  <c:v>3780</c:v>
                </c:pt>
                <c:pt idx="7">
                  <c:v>5746</c:v>
                </c:pt>
                <c:pt idx="8">
                  <c:v>4418</c:v>
                </c:pt>
                <c:pt idx="9">
                  <c:v>12082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5-454E-9717-A8339AC786F5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12604</c:v>
                </c:pt>
                <c:pt idx="1">
                  <c:v>10793</c:v>
                </c:pt>
                <c:pt idx="2">
                  <c:v>3342</c:v>
                </c:pt>
                <c:pt idx="3">
                  <c:v>20789</c:v>
                </c:pt>
                <c:pt idx="4">
                  <c:v>3189</c:v>
                </c:pt>
                <c:pt idx="5">
                  <c:v>21110</c:v>
                </c:pt>
                <c:pt idx="6">
                  <c:v>2515</c:v>
                </c:pt>
                <c:pt idx="7">
                  <c:v>3788</c:v>
                </c:pt>
                <c:pt idx="8">
                  <c:v>4625</c:v>
                </c:pt>
                <c:pt idx="9">
                  <c:v>12055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5-454E-9717-A8339AC786F5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5-454E-9717-A8339AC78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-9.2034274833385776E-3</c:v>
                </c:pt>
                <c:pt idx="1">
                  <c:v>0.1110905216343927</c:v>
                </c:pt>
                <c:pt idx="2">
                  <c:v>-0.44673847995212446</c:v>
                </c:pt>
                <c:pt idx="3">
                  <c:v>-2.5157535234979989E-2</c:v>
                </c:pt>
                <c:pt idx="4">
                  <c:v>0.30856067732831605</c:v>
                </c:pt>
                <c:pt idx="5">
                  <c:v>0.21828517290383709</c:v>
                </c:pt>
                <c:pt idx="6">
                  <c:v>0.1749502982107356</c:v>
                </c:pt>
                <c:pt idx="7">
                  <c:v>-0.47993664202745512</c:v>
                </c:pt>
                <c:pt idx="8">
                  <c:v>-0.5111351351351352</c:v>
                </c:pt>
                <c:pt idx="9">
                  <c:v>-0.22413936126088763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5-454E-9717-A8339AC786F5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0.13424348293469499</c:v>
                </c:pt>
                <c:pt idx="1">
                  <c:v>0.12891158290782048</c:v>
                </c:pt>
                <c:pt idx="2">
                  <c:v>1.9876377317925287E-2</c:v>
                </c:pt>
                <c:pt idx="3">
                  <c:v>0.2178554152109648</c:v>
                </c:pt>
                <c:pt idx="4">
                  <c:v>4.485890889545821E-2</c:v>
                </c:pt>
                <c:pt idx="5">
                  <c:v>0.27646331631281912</c:v>
                </c:pt>
                <c:pt idx="6">
                  <c:v>3.176565439398011E-2</c:v>
                </c:pt>
                <c:pt idx="7">
                  <c:v>2.1177102929320075E-2</c:v>
                </c:pt>
                <c:pt idx="8">
                  <c:v>2.4305294275732331E-2</c:v>
                </c:pt>
                <c:pt idx="9">
                  <c:v>0.10054286482128461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F5-454E-9717-A8339AC78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156566</c:v>
                </c:pt>
                <c:pt idx="1">
                  <c:v>146430</c:v>
                </c:pt>
                <c:pt idx="2">
                  <c:v>134886</c:v>
                </c:pt>
                <c:pt idx="3">
                  <c:v>104557</c:v>
                </c:pt>
                <c:pt idx="4">
                  <c:v>61571</c:v>
                </c:pt>
                <c:pt idx="5">
                  <c:v>120142</c:v>
                </c:pt>
                <c:pt idx="6">
                  <c:v>135043</c:v>
                </c:pt>
                <c:pt idx="7">
                  <c:v>159973</c:v>
                </c:pt>
                <c:pt idx="8">
                  <c:v>164216</c:v>
                </c:pt>
                <c:pt idx="9">
                  <c:v>153824</c:v>
                </c:pt>
                <c:pt idx="10">
                  <c:v>131023</c:v>
                </c:pt>
                <c:pt idx="11">
                  <c:v>118307</c:v>
                </c:pt>
                <c:pt idx="12">
                  <c:v>118732</c:v>
                </c:pt>
                <c:pt idx="13">
                  <c:v>127678</c:v>
                </c:pt>
                <c:pt idx="14">
                  <c:v>134685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2-40AA-8758-D348B98A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6.9220788089872309E-2</c:v>
                </c:pt>
                <c:pt idx="1">
                  <c:v>8.5583381522174262E-2</c:v>
                </c:pt>
                <c:pt idx="2">
                  <c:v>0.29007144428397913</c:v>
                </c:pt>
                <c:pt idx="3">
                  <c:v>0.69815335141543899</c:v>
                </c:pt>
                <c:pt idx="4">
                  <c:v>-0.48751477418388245</c:v>
                </c:pt>
                <c:pt idx="5">
                  <c:v>-0.11034263160622915</c:v>
                </c:pt>
                <c:pt idx="6">
                  <c:v>-0.15583879779712828</c:v>
                </c:pt>
                <c:pt idx="7">
                  <c:v>-2.5837920787255775E-2</c:v>
                </c:pt>
                <c:pt idx="8">
                  <c:v>6.7557728312876986E-2</c:v>
                </c:pt>
                <c:pt idx="9">
                  <c:v>0.17402288147882428</c:v>
                </c:pt>
                <c:pt idx="10">
                  <c:v>0.10748307369809051</c:v>
                </c:pt>
                <c:pt idx="11">
                  <c:v>-3.5794899437388006E-3</c:v>
                </c:pt>
                <c:pt idx="12">
                  <c:v>-7.0066887012641188E-2</c:v>
                </c:pt>
                <c:pt idx="13">
                  <c:v>-5.2025095593421722E-2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02-40AA-8758-D348B98A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FD-4E4B-91D5-4549F4C8570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FD-4E4B-91D5-4549F4C8570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FD-4E4B-91D5-4549F4C8570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FD-4E4B-91D5-4549F4C8570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FD-4E4B-91D5-4549F4C857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FD-4E4B-91D5-4549F4C8570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12">
                  <c:v>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FD-4E4B-91D5-4549F4C85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FD-4E4B-91D5-4549F4C857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FD-4E4B-91D5-4549F4C857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FD-4E4B-91D5-4549F4C857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FD-4E4B-91D5-4549F4C857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FD-4E4B-91D5-4549F4C857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FD-4E4B-91D5-4549F4C857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FD-4E4B-91D5-4549F4C857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FD-4E4B-91D5-4549F4C857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FD-4E4B-91D5-4549F4C857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FD-4E4B-91D5-4549F4C857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FD-4E4B-91D5-4549F4C857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FD-4E4B-91D5-4549F4C857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FD-4E4B-91D5-4549F4C857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FD-4E4B-91D5-4549F4C857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FD-4E4B-91D5-4549F4C8570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12">
                  <c:v>0.13106159895150715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FD-4E4B-91D5-4549F4C85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80773</c:v>
                </c:pt>
                <c:pt idx="1">
                  <c:v>80309</c:v>
                </c:pt>
                <c:pt idx="2">
                  <c:v>65021</c:v>
                </c:pt>
                <c:pt idx="3">
                  <c:v>51310</c:v>
                </c:pt>
                <c:pt idx="4">
                  <c:v>33780</c:v>
                </c:pt>
                <c:pt idx="5">
                  <c:v>59066</c:v>
                </c:pt>
                <c:pt idx="6">
                  <c:v>59802</c:v>
                </c:pt>
                <c:pt idx="7">
                  <c:v>65928</c:v>
                </c:pt>
                <c:pt idx="8">
                  <c:v>70751</c:v>
                </c:pt>
                <c:pt idx="9">
                  <c:v>58507</c:v>
                </c:pt>
                <c:pt idx="10">
                  <c:v>44793</c:v>
                </c:pt>
                <c:pt idx="11">
                  <c:v>53720</c:v>
                </c:pt>
                <c:pt idx="12">
                  <c:v>60145</c:v>
                </c:pt>
                <c:pt idx="13">
                  <c:v>65877</c:v>
                </c:pt>
                <c:pt idx="14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D-48F2-A2A8-6CB55C59E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5.7776836967213807E-3</c:v>
                </c:pt>
                <c:pt idx="1">
                  <c:v>0.23512403684963323</c:v>
                </c:pt>
                <c:pt idx="2">
                  <c:v>0.26721886571818354</c:v>
                </c:pt>
                <c:pt idx="3">
                  <c:v>0.51894612196566015</c:v>
                </c:pt>
                <c:pt idx="4">
                  <c:v>-0.42809738258896823</c:v>
                </c:pt>
                <c:pt idx="5">
                  <c:v>-1.2307280692953393E-2</c:v>
                </c:pt>
                <c:pt idx="6">
                  <c:v>-9.2919548598471069E-2</c:v>
                </c:pt>
                <c:pt idx="7">
                  <c:v>-6.8168647792964054E-2</c:v>
                </c:pt>
                <c:pt idx="8">
                  <c:v>0.2092741039533732</c:v>
                </c:pt>
                <c:pt idx="9">
                  <c:v>0.30616390953943706</c:v>
                </c:pt>
                <c:pt idx="10">
                  <c:v>-0.16617647058823526</c:v>
                </c:pt>
                <c:pt idx="11">
                  <c:v>-0.10682517249979218</c:v>
                </c:pt>
                <c:pt idx="12">
                  <c:v>-8.7010641043156145E-2</c:v>
                </c:pt>
                <c:pt idx="13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D-48F2-A2A8-6CB55C59E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75793</c:v>
                </c:pt>
                <c:pt idx="1">
                  <c:v>66121</c:v>
                </c:pt>
                <c:pt idx="2">
                  <c:v>69865</c:v>
                </c:pt>
                <c:pt idx="3">
                  <c:v>53247</c:v>
                </c:pt>
                <c:pt idx="4">
                  <c:v>27791</c:v>
                </c:pt>
                <c:pt idx="5">
                  <c:v>61076</c:v>
                </c:pt>
                <c:pt idx="6">
                  <c:v>75241</c:v>
                </c:pt>
                <c:pt idx="7">
                  <c:v>94045</c:v>
                </c:pt>
                <c:pt idx="8">
                  <c:v>93465</c:v>
                </c:pt>
                <c:pt idx="9">
                  <c:v>95317</c:v>
                </c:pt>
                <c:pt idx="10">
                  <c:v>86230</c:v>
                </c:pt>
                <c:pt idx="11">
                  <c:v>64587</c:v>
                </c:pt>
                <c:pt idx="12">
                  <c:v>58587</c:v>
                </c:pt>
                <c:pt idx="13">
                  <c:v>61801</c:v>
                </c:pt>
                <c:pt idx="14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9-45C1-8F52-148309172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0.14627727953297742</c:v>
                </c:pt>
                <c:pt idx="1">
                  <c:v>-5.3589064624633198E-2</c:v>
                </c:pt>
                <c:pt idx="2">
                  <c:v>0.31209270005821921</c:v>
                </c:pt>
                <c:pt idx="3">
                  <c:v>0.91597999352308301</c:v>
                </c:pt>
                <c:pt idx="4">
                  <c:v>-0.5449767502783418</c:v>
                </c:pt>
                <c:pt idx="5">
                  <c:v>-0.18826171900958255</c:v>
                </c:pt>
                <c:pt idx="6">
                  <c:v>-0.19994683396246482</c:v>
                </c:pt>
                <c:pt idx="7">
                  <c:v>6.2055314823730168E-3</c:v>
                </c:pt>
                <c:pt idx="8">
                  <c:v>-1.942990232592301E-2</c:v>
                </c:pt>
                <c:pt idx="9">
                  <c:v>0.10538095790328184</c:v>
                </c:pt>
                <c:pt idx="10">
                  <c:v>0.33509839441373646</c:v>
                </c:pt>
                <c:pt idx="11">
                  <c:v>0.10241179783911103</c:v>
                </c:pt>
                <c:pt idx="12">
                  <c:v>-5.2005630976845074E-2</c:v>
                </c:pt>
                <c:pt idx="13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9-45C1-8F52-148309172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6.png"/><Relationship Id="rId5" Type="http://schemas.openxmlformats.org/officeDocument/2006/relationships/chart" Target="../charts/chart73.xml"/><Relationship Id="rId4" Type="http://schemas.openxmlformats.org/officeDocument/2006/relationships/image" Target="../media/image5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5" Type="http://schemas.openxmlformats.org/officeDocument/2006/relationships/chart" Target="../charts/chart79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5.xml"/><Relationship Id="rId5" Type="http://schemas.openxmlformats.org/officeDocument/2006/relationships/image" Target="../media/image6.png"/><Relationship Id="rId4" Type="http://schemas.openxmlformats.org/officeDocument/2006/relationships/chart" Target="../charts/chart84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6" Type="http://schemas.openxmlformats.org/officeDocument/2006/relationships/chart" Target="../charts/chart88.xml"/><Relationship Id="rId5" Type="http://schemas.openxmlformats.org/officeDocument/2006/relationships/image" Target="../media/image6.png"/><Relationship Id="rId4" Type="http://schemas.openxmlformats.org/officeDocument/2006/relationships/chart" Target="../charts/chart87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0.xml"/><Relationship Id="rId4" Type="http://schemas.openxmlformats.org/officeDocument/2006/relationships/image" Target="../media/image2.pn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3" Type="http://schemas.openxmlformats.org/officeDocument/2006/relationships/image" Target="../media/image3.png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0.xml"/><Relationship Id="rId1" Type="http://schemas.openxmlformats.org/officeDocument/2006/relationships/chart" Target="../charts/chart48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10" Type="http://schemas.openxmlformats.org/officeDocument/2006/relationships/chart" Target="../charts/chart54.xml"/><Relationship Id="rId4" Type="http://schemas.openxmlformats.org/officeDocument/2006/relationships/image" Target="../media/image2.png"/><Relationship Id="rId9" Type="http://schemas.openxmlformats.org/officeDocument/2006/relationships/chart" Target="../charts/chart53.xml"/><Relationship Id="rId14" Type="http://schemas.openxmlformats.org/officeDocument/2006/relationships/chart" Target="../charts/chart5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image" Target="../media/image3.png"/><Relationship Id="rId7" Type="http://schemas.openxmlformats.org/officeDocument/2006/relationships/chart" Target="../charts/chart6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3" Type="http://schemas.openxmlformats.org/officeDocument/2006/relationships/chart" Target="../charts/chart68.xml"/><Relationship Id="rId7" Type="http://schemas.openxmlformats.org/officeDocument/2006/relationships/chart" Target="../charts/chart69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F695AE-4984-4A73-BCFB-ED4122F11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64619BF-EB12-4245-BB31-71501109B88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1881A04-06B4-A1FC-E18C-BF7F793DA4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A4BBD6A-2BD6-7C4E-FB55-940B8E5A9C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4D42B3-86EF-40ED-9368-36B0347E2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25FAFE-1BA2-4119-8C2A-B08D9C667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72F681-D519-4556-9054-98CF66B4C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4292E9-BC59-4CBC-B875-D755EB81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BF8AF9-BC22-4898-8BB7-7C51AC27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4E6E3F-876C-4FD2-947A-5029FA594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F1D819-E091-4F9B-98EA-9AA8C3F8F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CE7229-800C-452F-9398-AA28B96D8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6862919-6FD3-4E3D-86C6-1630D952E0E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34D8776-F6D6-D8BF-872C-0535516B48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6882FD5-4E9E-8AB1-DD8E-E7F6C520B79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163958-8C06-40A4-877B-E9D54130A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F077BB-37C2-4552-A854-39E01FBF1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156F18-AA68-4817-9408-156B9096D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50CABFA-E253-438C-8EB5-F17F82F40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6B1008E-05D2-41B6-A78B-7FAA420F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21,8%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25.718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47,7%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25.718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47,7%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BBA9B1A-BC77-4DA6-9FEE-6307D546E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105EE3-23D2-4504-8356-1513451BC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C071F79-D4EE-4C32-A8A6-D7BB60566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127EEA3-D303-4E4B-A288-8A929D3BC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53.914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D5F1ED4-9F41-4B75-8B6A-1FADF033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6D0C4E-2C88-4F1F-B975-96D9BBD76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5651361-D1F1-4CFF-8D6C-46A4DC8E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3B810D9-49F8-428F-B87C-6CD79F3EC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28.196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2F43C25-2A50-4CF2-A798-28F0D6EB5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9A912C-3E39-4A7A-96E5-A6262DB7A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35907BD-450B-45EF-A7F5-8A98BDCDE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07729AD-EB85-49A8-ACEB-CF0449622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25.718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E62E8E7-630D-421A-8ADE-B34A99498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882947-8B8C-4FDF-A36B-03B07F4D9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A308566-DDCE-4DEC-A502-43BCF5670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402B7E1-6B88-4644-8ED0-6EB25AFDB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7C93D48-56D8-459B-ACEC-FE80CA23D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93EE091-D9A2-4C62-9A49-0E5DDA4EE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455AC0-9509-4CD3-A8AB-693E03613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2230369-4754-4B93-9B64-188B17D28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2A43D3D-4EED-43BB-8C07-47E41D8C3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48503F6-0435-4771-BE41-EE97223C0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AB0A47E-5C89-4A9C-AB56-C74AA2EF4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F78226-D97A-401A-890B-6A64534C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829C019-7956-46EC-9D67-57D4E7606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9855300-459C-497B-BFBC-44B94142D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1B99425-2F38-4C24-87CC-39DEB1394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F67E1A-E563-44A1-80BE-DE3E025AC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A06EDF-2670-4B4A-80CD-A19A3BF7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711CC9-C6EC-48EC-85A7-D4E706A30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C731B9F-E45B-4E0F-AA06-82999897F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0A67CA-807F-480A-B905-CFECF2AEA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C031B8-C903-4C07-99C3-1D2DF596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7747BC-F405-4107-9E22-C8BDC4021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EF0D67-F315-48CA-AA10-9E4445996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E71D20-3072-4738-ADE1-779BA5205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44C2FC-EC70-47DB-AA5E-4DA7AA8A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595266-B7B9-4DA9-BC90-B7FF47C56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38C80F-1557-462A-90A2-9321EA87F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EE734F-B303-46D6-8526-DB0ED925C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1F0853-18F2-4AAA-A97D-204467E00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B77BFA-8D58-4EB2-AAAF-AF985D64D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C16A4CD-BED8-47BE-AABB-B13FA0BF6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6FDE8C9-CD73-44FF-BD62-BCEE4E8DD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7CA5FA0-B779-48BB-8796-0BC3D86D4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1A8DEE3-EA12-457F-8199-1447610FA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274ABA-86C5-45B1-A27A-7EA15CA5E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C52D34-B26D-44DB-B1A8-DB82F3EA8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A891CE-F221-4867-B384-460A5F91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2AB58C-A555-404E-8A4B-C7CE171B3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4B67EBF-3094-4FEC-B86B-88EC549E9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989F8F-901C-47BA-9413-297746F3E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617BA4-5367-4ED1-9E8F-938F3C076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3DAF24-0EF8-444E-898C-B8716579E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A143F7-B06F-4372-A2B7-4DF4E50C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C99FD3-A10E-4D86-9173-A6A12EC3F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E1AF49-A3DD-4A3F-97DB-4E59A4006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2177698-91C4-40A0-9360-E736BD282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BB0846-17C8-4AFC-BF49-169362A70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381BBBC-DE20-4BFD-812F-C3AD7FCA2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0ABA57-0786-4DE3-B90B-72101B60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4397C5-063F-4743-ABA7-A4036FD4D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3EDDD1-E21C-4FB4-B61D-0D1F9B4D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CD2FB82-6CFB-4B28-B75C-EDB0F7060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BCBFA4-597E-494C-AA4F-FA49DAAAE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133F81-6B15-4134-A1DC-3FD44B3D0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39950C6-F40D-43C2-AD38-55BCFA2A5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622A894-5F58-4115-AB90-AFAB873428D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BCD8A42-8A20-607B-8313-9F68A51E3D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F8A4C20-6D60-49FA-051B-097376ABC30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72E2E3-A981-48A8-A6DF-454744D42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360163-8161-4F1B-937C-AEE92BA8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93322F-4EDE-4A07-9F28-2318116DC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EE1A9E-64E1-4478-9724-63A3173EF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A6CE57-4067-4D5B-AC7D-3E732A5DD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7CF956-BB4D-4CCD-A05D-3BB4FB4CA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A4BF420-4749-4136-8A50-9EDFDA798378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838B782-BF87-0E84-E288-D4F3CAEB64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C3ABE88-D4EE-D848-F18A-06EAD6490BD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F602E5-C315-41F4-9655-44CDFDC22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801AC3-EE2A-4FCF-8A91-9B891249E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489A127-27BB-4339-AE8F-CBDDF2BBC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2A76AE-AFBF-46BA-AEEC-29AD90D92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898E2B-3848-4544-B22A-B63799F5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1C2EFF0-F6A9-4423-B74C-0921D3829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B04E0CB-0ECF-4D11-A761-05DF03D578C4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92E429B-C20A-4797-B3E1-513C476CFD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0B1D706-D6B8-AB98-47C4-95A51A822BB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B21193-43D5-4954-862A-808A65C73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183007-040F-462C-8A9F-81C370FB3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FFAB82-E990-4720-B948-BE73C20F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A319B8-7976-4A98-92B9-C4D9F8730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C5A635-E96A-48E7-9D9B-65821767B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D36CAE-A8BA-417E-B6CF-A68DC4A4C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85E57D-A0D3-4655-92BB-FDAD9A1C2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A4E0DB2-3543-45EB-87C0-EB7DD0920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8446380-4517-4D47-98F0-B297E4283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ADCE09E-DE7A-4B14-A9B4-12743EBE2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0509203-0361-4FF2-B8B3-9ED91ADD5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8960240-94DC-4E20-9A2C-B1D124D5E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1290402-3A25-4861-85DB-E283B98F4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9BBC6E6-30C8-49C3-8B5E-38F038808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027644E-E658-40BA-ADED-D4995A6A4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46FF850-4D7A-446F-8E8F-C90111D2C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7F8EFB9-02D7-48BE-9A6E-D992C2987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F28A9E-683D-46BB-A2DA-587388F5A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6FAC90-BE38-492E-930D-9395C082F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D2B6C0-236B-4E55-97E4-2BD7D896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ADF53D-111E-4C81-9F34-572ED9FB2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77212C-C7CE-45D9-9DFC-79D4A5DB3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1DAF32-6DB8-4E45-9A6C-3E068F9C6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8F511E-0D3E-41DF-BB55-06ECC734E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6CDBCCB-1790-45BC-AD8E-75AE64CFD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59E574D-522F-47F6-A9B4-CFEA73383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7B713F5-D4CE-48E9-B390-DAD9EA080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Santa Cruz de Tenerife</a:t>
          </a:fld>
          <a:endParaRPr lang="es-ES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FC933B-E44D-4CDD-9481-1FF07C334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C380F8-B072-4602-AF1B-AA5D0C8FF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73F038-B68D-4671-8D50-BC4BDEA2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50D557-C4E9-43F5-B46F-A603441FA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CF3281-2908-4437-8AA9-838709965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F3A0565-B4CC-4ECB-A6B8-C20987B70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78AAE63-C405-4B91-BF7F-EB43A889DA94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BD2C480-86BF-AE14-1E1C-76C7681F67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3306D16-3FCE-8741-EA62-D3B8702AA08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9450F8-6F57-41FE-8463-4D50F3134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2808A5-48B6-404A-9FB0-1E77FCE0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70BF34-7094-4198-B4B8-BA73AB22B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0D8C86-1EF0-49DB-8945-11217D2B5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7F24F3-1244-4C63-BEC6-5FEE3BE35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4D206C-1A11-4645-9F54-4A4840B68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05AEF47-E8B4-4E47-B290-87AC124D7A0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97C5C4C-CD3E-3C64-80AF-5D88E07EEC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23B00DC-AC80-0352-D65A-014D6A37521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766E1D-BA22-4BFE-AF15-8EA015DB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2E952E-38F3-4D96-BE67-A6ABF36D4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0125F6-7E0F-4351-9995-34C76679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71ACA48-5CA9-47CC-B45C-0199BB3E3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37264F6-880D-4810-8D18-B73804E63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C38E42B-CEBA-4D24-B7AA-3C7B5CEC6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69D25A9-2A69-4424-AF25-0B01508FC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4E6718-1BBC-47DF-A480-A2E8AECFB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B5F6228-B243-4EC3-A996-D2B6A6E19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F94767A-B849-4926-9A49-FC9351C77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8962E41-6187-4E98-84CE-E42DE85F3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2D457C0-6530-4A17-8EDD-4206A7964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C1AB4F9-FE08-4DBB-9983-A2B01F9B8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86CE39B-E67A-47C1-B626-D368908BE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F0B9A6-7F61-4D10-A639-CEA7DA5F0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8D483C-B602-4C0F-856E-B090F0961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625EA1-0F35-4814-83E2-5A6B7B3B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B3FA76-EFC2-45B1-A8B8-8B8D1613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852D1F-476A-4459-A3B3-AE3D5720F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1B4776-FD25-4220-A0EA-0E3943C62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4DA1052-D7D8-4194-BA51-CAAA1AC90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578DB8E-4ED2-4D8F-8BCB-FC0A7D440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28275FE-1493-4C50-A025-5E79C0943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7FBF7DC-8106-4520-A1BA-60378B8D7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02339FB-6FAF-47CE-8784-159D2674C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FF3BBBB-31CB-49C3-8434-DB23636B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E5B6696-1D51-43BD-86DE-60357CFF6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9790645-09FA-46DB-8878-D2AF15B07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71583F5-35A2-4963-9F74-A6D1AD42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B9DFD05-98F5-4FD3-816F-D900358B2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885ED5-319C-47ED-BC4A-AE52CF08E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810949-843D-48EA-BE2A-0D4A29767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918E82-CA5B-4FE5-A4C1-ACA6FFB6C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BC0806-E1B0-4C75-B8D9-6288C16AF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D3AD81-A224-4B5E-86E2-B7A6C17D1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D6D9136-6E6E-4E7C-AD5A-DD87D3F4F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2919F77-D613-4CA8-929B-F34BCF6A6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Santa Cruz de Tenerife</a:t>
          </a:fld>
          <a:endParaRPr lang="es-ES" sz="1100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F075CB9-B584-4EF7-AC2C-0B140F9D754C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EC6942A-04AC-18C8-DC69-8518C53249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6C74142-9C85-1E6F-27FC-9777C63FC73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1C8B92-24FB-4BDD-A549-0E445BCCF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1E5B487A-CCD7-4941-8D87-4E654E651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32C1D9D3-B94B-4F2C-B1F2-376270E98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843129-4606-4D7A-9146-2BBC7BF40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CB59777-3B0D-4D1F-904D-934398562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ED1B04-01A8-4C8E-B3F0-0714C1EA6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64AA633-246D-4BBA-837D-E5009C350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marzo/Indicadores%20alojativos%20Santa%20Cruz%20202503.xlsx" TargetMode="External"/><Relationship Id="rId1" Type="http://schemas.openxmlformats.org/officeDocument/2006/relationships/externalLinkPath" Target="/sites/INVESTIGACION/Documentos%20compartidos/General/Encuesta%20Alojam%20Tur&#237;sticos%20(ISTAC)/2025/Municipios/marzo/Indicadores%20alojativos%20Santa%20Cruz%202025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23609</v>
          </cell>
          <cell r="K9">
            <v>23867</v>
          </cell>
          <cell r="M9">
            <v>24602</v>
          </cell>
          <cell r="N9">
            <v>3.0795659278501697E-2</v>
          </cell>
        </row>
        <row r="10">
          <cell r="A10" t="str">
            <v>feb</v>
          </cell>
          <cell r="B10" t="str">
            <v>Febrero</v>
          </cell>
          <cell r="C10">
            <v>23364</v>
          </cell>
          <cell r="I10">
            <v>22775</v>
          </cell>
          <cell r="K10">
            <v>22625</v>
          </cell>
          <cell r="M10">
            <v>24926</v>
          </cell>
          <cell r="N10">
            <v>0.10170165745856363</v>
          </cell>
        </row>
        <row r="11">
          <cell r="A11" t="str">
            <v>mar</v>
          </cell>
          <cell r="B11" t="str">
            <v>Marzo</v>
          </cell>
          <cell r="C11">
            <v>8936</v>
          </cell>
          <cell r="I11">
            <v>25174</v>
          </cell>
          <cell r="K11">
            <v>22971</v>
          </cell>
          <cell r="M11">
            <v>26883</v>
          </cell>
          <cell r="N11">
            <v>0.17030168473292417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19154</v>
          </cell>
          <cell r="K12">
            <v>19029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17881</v>
          </cell>
          <cell r="K13">
            <v>17439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17983</v>
          </cell>
          <cell r="K14">
            <v>19479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16810</v>
          </cell>
          <cell r="K15">
            <v>21632</v>
          </cell>
        </row>
        <row r="16">
          <cell r="A16" t="str">
            <v>ago</v>
          </cell>
          <cell r="B16" t="str">
            <v>Agosto</v>
          </cell>
          <cell r="C16">
            <v>6776</v>
          </cell>
          <cell r="I16">
            <v>14993</v>
          </cell>
          <cell r="K16">
            <v>15201</v>
          </cell>
        </row>
        <row r="17">
          <cell r="A17" t="str">
            <v>sep</v>
          </cell>
          <cell r="B17" t="str">
            <v>Septiembre</v>
          </cell>
          <cell r="C17">
            <v>7423</v>
          </cell>
          <cell r="I17">
            <v>15933</v>
          </cell>
          <cell r="K17">
            <v>19577</v>
          </cell>
        </row>
        <row r="18">
          <cell r="A18" t="str">
            <v>oct</v>
          </cell>
          <cell r="B18" t="str">
            <v>Octubre</v>
          </cell>
          <cell r="C18">
            <v>9298</v>
          </cell>
          <cell r="I18">
            <v>20553</v>
          </cell>
          <cell r="K18">
            <v>19337</v>
          </cell>
        </row>
        <row r="19">
          <cell r="A19" t="str">
            <v>nov</v>
          </cell>
          <cell r="B19" t="str">
            <v>Noviembre</v>
          </cell>
          <cell r="C19">
            <v>8104</v>
          </cell>
          <cell r="I19">
            <v>23667</v>
          </cell>
          <cell r="K19">
            <v>25085</v>
          </cell>
        </row>
        <row r="20">
          <cell r="A20" t="str">
            <v>dic</v>
          </cell>
          <cell r="B20" t="str">
            <v>Diciembre</v>
          </cell>
          <cell r="C20">
            <v>6962</v>
          </cell>
          <cell r="I20">
            <v>20577</v>
          </cell>
          <cell r="K20">
            <v>24629</v>
          </cell>
        </row>
        <row r="21">
          <cell r="A21" t="str">
            <v>Total</v>
          </cell>
          <cell r="C21">
            <v>103516</v>
          </cell>
          <cell r="I21">
            <v>239109</v>
          </cell>
          <cell r="K21">
            <v>250871</v>
          </cell>
          <cell r="M21">
            <v>76411</v>
          </cell>
          <cell r="N21">
            <v>0.10002447346069121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9789</v>
          </cell>
          <cell r="I31">
            <v>10452</v>
          </cell>
          <cell r="K31">
            <v>11900</v>
          </cell>
          <cell r="M31">
            <v>11916</v>
          </cell>
          <cell r="N31">
            <v>1.3445378151260012E-3</v>
          </cell>
        </row>
        <row r="32">
          <cell r="B32" t="str">
            <v>Febrero</v>
          </cell>
          <cell r="C32">
            <v>12212</v>
          </cell>
          <cell r="I32">
            <v>12083</v>
          </cell>
          <cell r="K32">
            <v>11880</v>
          </cell>
          <cell r="M32">
            <v>13464</v>
          </cell>
          <cell r="N32">
            <v>0.1333333333333333</v>
          </cell>
        </row>
        <row r="33">
          <cell r="B33" t="str">
            <v>Marzo</v>
          </cell>
          <cell r="C33">
            <v>4939</v>
          </cell>
          <cell r="I33">
            <v>15380</v>
          </cell>
          <cell r="K33">
            <v>12803</v>
          </cell>
          <cell r="M33">
            <v>15642</v>
          </cell>
          <cell r="N33">
            <v>0.22174490353823328</v>
          </cell>
        </row>
        <row r="34">
          <cell r="B34" t="str">
            <v>Abril</v>
          </cell>
          <cell r="C34">
            <v>0</v>
          </cell>
          <cell r="I34">
            <v>12270</v>
          </cell>
          <cell r="K34">
            <v>11832</v>
          </cell>
        </row>
        <row r="35">
          <cell r="B35" t="str">
            <v>Mayo</v>
          </cell>
          <cell r="C35">
            <v>0</v>
          </cell>
          <cell r="I35">
            <v>13214</v>
          </cell>
          <cell r="K35">
            <v>12647</v>
          </cell>
        </row>
        <row r="36">
          <cell r="B36" t="str">
            <v>Junio</v>
          </cell>
          <cell r="C36">
            <v>0</v>
          </cell>
          <cell r="I36">
            <v>13066</v>
          </cell>
          <cell r="K36">
            <v>14875</v>
          </cell>
        </row>
        <row r="37">
          <cell r="B37" t="str">
            <v>Julio</v>
          </cell>
          <cell r="C37">
            <v>0</v>
          </cell>
          <cell r="I37">
            <v>11727</v>
          </cell>
          <cell r="K37">
            <v>16297</v>
          </cell>
        </row>
        <row r="38">
          <cell r="B38" t="str">
            <v>Agosto</v>
          </cell>
          <cell r="C38">
            <v>4192</v>
          </cell>
          <cell r="I38">
            <v>8822</v>
          </cell>
          <cell r="K38">
            <v>9303</v>
          </cell>
        </row>
        <row r="39">
          <cell r="B39" t="str">
            <v>Septiembre</v>
          </cell>
          <cell r="C39">
            <v>5198</v>
          </cell>
          <cell r="I39">
            <v>11310</v>
          </cell>
          <cell r="K39">
            <v>14314</v>
          </cell>
        </row>
        <row r="40">
          <cell r="B40" t="str">
            <v>Octubre</v>
          </cell>
          <cell r="C40">
            <v>6718</v>
          </cell>
          <cell r="I40">
            <v>13962</v>
          </cell>
          <cell r="K40">
            <v>12735</v>
          </cell>
        </row>
        <row r="41">
          <cell r="B41" t="str">
            <v>Noviembre</v>
          </cell>
          <cell r="C41">
            <v>5458</v>
          </cell>
          <cell r="I41">
            <v>13695</v>
          </cell>
          <cell r="K41">
            <v>14871</v>
          </cell>
        </row>
        <row r="42">
          <cell r="B42" t="str">
            <v>Diciembre</v>
          </cell>
          <cell r="C42">
            <v>4373</v>
          </cell>
          <cell r="I42">
            <v>10449</v>
          </cell>
          <cell r="K42">
            <v>13109</v>
          </cell>
        </row>
        <row r="43">
          <cell r="C43">
            <v>61571</v>
          </cell>
          <cell r="I43">
            <v>146430</v>
          </cell>
          <cell r="K43">
            <v>156566</v>
          </cell>
          <cell r="M43">
            <v>41022</v>
          </cell>
          <cell r="N43">
            <v>0.12134051335319684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4747</v>
          </cell>
          <cell r="I53">
            <v>5450</v>
          </cell>
          <cell r="K53">
            <v>6504</v>
          </cell>
          <cell r="M53">
            <v>7025</v>
          </cell>
          <cell r="N53">
            <v>8.0104551045510508E-2</v>
          </cell>
        </row>
        <row r="54">
          <cell r="B54" t="str">
            <v>Febrero</v>
          </cell>
          <cell r="C54">
            <v>5951</v>
          </cell>
          <cell r="I54">
            <v>6445</v>
          </cell>
          <cell r="K54">
            <v>6868</v>
          </cell>
          <cell r="M54">
            <v>7367</v>
          </cell>
          <cell r="N54">
            <v>7.2655794991263845E-2</v>
          </cell>
        </row>
        <row r="55">
          <cell r="B55" t="str">
            <v>Marzo</v>
          </cell>
          <cell r="C55">
            <v>2527</v>
          </cell>
          <cell r="I55">
            <v>8798</v>
          </cell>
          <cell r="K55">
            <v>6861</v>
          </cell>
          <cell r="M55">
            <v>7666</v>
          </cell>
          <cell r="N55">
            <v>0.11732983530097663</v>
          </cell>
        </row>
        <row r="56">
          <cell r="B56" t="str">
            <v>Abril</v>
          </cell>
          <cell r="C56">
            <v>0</v>
          </cell>
          <cell r="I56">
            <v>6595</v>
          </cell>
          <cell r="K56">
            <v>7072</v>
          </cell>
        </row>
        <row r="57">
          <cell r="B57" t="str">
            <v>Mayo</v>
          </cell>
          <cell r="C57">
            <v>0</v>
          </cell>
          <cell r="I57">
            <v>6899</v>
          </cell>
          <cell r="K57">
            <v>6981</v>
          </cell>
        </row>
        <row r="58">
          <cell r="B58" t="str">
            <v>Junio</v>
          </cell>
          <cell r="C58">
            <v>0</v>
          </cell>
          <cell r="I58">
            <v>6717</v>
          </cell>
          <cell r="K58">
            <v>7542</v>
          </cell>
        </row>
        <row r="59">
          <cell r="B59" t="str">
            <v>Julio</v>
          </cell>
          <cell r="C59">
            <v>0</v>
          </cell>
          <cell r="I59">
            <v>7240</v>
          </cell>
          <cell r="K59">
            <v>6419</v>
          </cell>
        </row>
        <row r="60">
          <cell r="B60" t="str">
            <v>Agosto</v>
          </cell>
          <cell r="C60">
            <v>2986</v>
          </cell>
          <cell r="I60">
            <v>4888</v>
          </cell>
          <cell r="K60">
            <v>3964</v>
          </cell>
        </row>
        <row r="61">
          <cell r="B61" t="str">
            <v>Septiembre</v>
          </cell>
          <cell r="C61">
            <v>3428</v>
          </cell>
          <cell r="I61">
            <v>6477</v>
          </cell>
          <cell r="K61">
            <v>6205</v>
          </cell>
        </row>
        <row r="62">
          <cell r="B62" t="str">
            <v>Octubre</v>
          </cell>
          <cell r="C62">
            <v>3924</v>
          </cell>
          <cell r="I62">
            <v>7061</v>
          </cell>
          <cell r="K62">
            <v>7713</v>
          </cell>
        </row>
        <row r="63">
          <cell r="B63" t="str">
            <v>Noviembre</v>
          </cell>
          <cell r="C63">
            <v>3089</v>
          </cell>
          <cell r="I63">
            <v>8507</v>
          </cell>
          <cell r="K63">
            <v>8717</v>
          </cell>
        </row>
        <row r="64">
          <cell r="B64" t="str">
            <v>Diciembre</v>
          </cell>
          <cell r="C64">
            <v>2151</v>
          </cell>
          <cell r="I64">
            <v>5232</v>
          </cell>
          <cell r="K64">
            <v>5927</v>
          </cell>
        </row>
        <row r="65">
          <cell r="C65">
            <v>33780</v>
          </cell>
          <cell r="I65">
            <v>80309</v>
          </cell>
          <cell r="K65">
            <v>80773</v>
          </cell>
          <cell r="M65">
            <v>22058</v>
          </cell>
          <cell r="N65">
            <v>9.0199179558147602E-2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5042</v>
          </cell>
          <cell r="I75">
            <v>5002</v>
          </cell>
          <cell r="K75">
            <v>5396</v>
          </cell>
          <cell r="M75">
            <v>4891</v>
          </cell>
          <cell r="N75">
            <v>-9.3587842846552971E-2</v>
          </cell>
        </row>
        <row r="76">
          <cell r="B76" t="str">
            <v>Febrero</v>
          </cell>
          <cell r="C76">
            <v>6261</v>
          </cell>
          <cell r="I76">
            <v>5638</v>
          </cell>
          <cell r="K76">
            <v>5012</v>
          </cell>
          <cell r="M76">
            <v>6097</v>
          </cell>
          <cell r="N76">
            <v>0.21648044692737423</v>
          </cell>
        </row>
        <row r="77">
          <cell r="B77" t="str">
            <v>Marzo</v>
          </cell>
          <cell r="C77">
            <v>2412</v>
          </cell>
          <cell r="I77">
            <v>6582</v>
          </cell>
          <cell r="K77">
            <v>5942</v>
          </cell>
          <cell r="M77">
            <v>7976</v>
          </cell>
          <cell r="N77">
            <v>0.34230898687310662</v>
          </cell>
        </row>
        <row r="78">
          <cell r="B78" t="str">
            <v>Abril</v>
          </cell>
          <cell r="C78">
            <v>0</v>
          </cell>
          <cell r="I78">
            <v>5675</v>
          </cell>
          <cell r="K78">
            <v>4760</v>
          </cell>
        </row>
        <row r="79">
          <cell r="B79" t="str">
            <v>Mayo</v>
          </cell>
          <cell r="C79">
            <v>0</v>
          </cell>
          <cell r="I79">
            <v>6315</v>
          </cell>
          <cell r="K79">
            <v>5666</v>
          </cell>
        </row>
        <row r="80">
          <cell r="B80" t="str">
            <v>Junio</v>
          </cell>
          <cell r="C80">
            <v>0</v>
          </cell>
          <cell r="I80">
            <v>6349</v>
          </cell>
          <cell r="K80">
            <v>7333</v>
          </cell>
        </row>
        <row r="81">
          <cell r="B81" t="str">
            <v>Julio</v>
          </cell>
          <cell r="C81">
            <v>0</v>
          </cell>
          <cell r="I81">
            <v>4487</v>
          </cell>
          <cell r="K81">
            <v>9878</v>
          </cell>
        </row>
        <row r="82">
          <cell r="B82" t="str">
            <v>Agosto</v>
          </cell>
          <cell r="C82">
            <v>1206</v>
          </cell>
          <cell r="I82">
            <v>3934</v>
          </cell>
          <cell r="K82">
            <v>5339</v>
          </cell>
        </row>
        <row r="83">
          <cell r="B83" t="str">
            <v>Septiembre</v>
          </cell>
          <cell r="C83">
            <v>1770</v>
          </cell>
          <cell r="I83">
            <v>4833</v>
          </cell>
          <cell r="K83">
            <v>8109</v>
          </cell>
        </row>
        <row r="84">
          <cell r="B84" t="str">
            <v>Octubre</v>
          </cell>
          <cell r="C84">
            <v>2794</v>
          </cell>
          <cell r="I84">
            <v>6901</v>
          </cell>
          <cell r="K84">
            <v>5022</v>
          </cell>
        </row>
        <row r="85">
          <cell r="B85" t="str">
            <v>Noviembre</v>
          </cell>
          <cell r="C85">
            <v>2369</v>
          </cell>
          <cell r="I85">
            <v>5188</v>
          </cell>
          <cell r="K85">
            <v>6154</v>
          </cell>
        </row>
        <row r="86">
          <cell r="B86" t="str">
            <v>Diciembre</v>
          </cell>
          <cell r="C86">
            <v>2222</v>
          </cell>
          <cell r="I86">
            <v>5217</v>
          </cell>
          <cell r="K86">
            <v>7182</v>
          </cell>
        </row>
        <row r="87">
          <cell r="C87">
            <v>27791</v>
          </cell>
          <cell r="I87">
            <v>66121</v>
          </cell>
          <cell r="K87">
            <v>75793</v>
          </cell>
          <cell r="M87">
            <v>18964</v>
          </cell>
          <cell r="N87">
            <v>0.15987767584097856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10764</v>
          </cell>
          <cell r="I97">
            <v>13157</v>
          </cell>
          <cell r="K97">
            <v>11967</v>
          </cell>
          <cell r="M97">
            <v>12686</v>
          </cell>
          <cell r="N97">
            <v>6.0081891869307347E-2</v>
          </cell>
        </row>
        <row r="98">
          <cell r="B98" t="str">
            <v>Febrero</v>
          </cell>
          <cell r="C98">
            <v>11152</v>
          </cell>
          <cell r="I98">
            <v>10692</v>
          </cell>
          <cell r="K98">
            <v>10745</v>
          </cell>
          <cell r="M98">
            <v>11462</v>
          </cell>
          <cell r="N98">
            <v>6.6728711028385401E-2</v>
          </cell>
        </row>
        <row r="99">
          <cell r="B99" t="str">
            <v>Marzo</v>
          </cell>
          <cell r="C99">
            <v>3997</v>
          </cell>
          <cell r="I99">
            <v>9794</v>
          </cell>
          <cell r="K99">
            <v>10168</v>
          </cell>
          <cell r="M99">
            <v>11241</v>
          </cell>
          <cell r="N99">
            <v>0.10552714398111718</v>
          </cell>
        </row>
        <row r="100">
          <cell r="B100" t="str">
            <v>Abril</v>
          </cell>
          <cell r="C100">
            <v>0</v>
          </cell>
          <cell r="I100">
            <v>6884</v>
          </cell>
          <cell r="K100">
            <v>7197</v>
          </cell>
        </row>
        <row r="101">
          <cell r="B101" t="str">
            <v>Mayo</v>
          </cell>
          <cell r="C101">
            <v>0</v>
          </cell>
          <cell r="I101">
            <v>4667</v>
          </cell>
          <cell r="K101">
            <v>4792</v>
          </cell>
        </row>
        <row r="102">
          <cell r="B102" t="str">
            <v>Junio</v>
          </cell>
          <cell r="C102">
            <v>0</v>
          </cell>
          <cell r="I102">
            <v>4917</v>
          </cell>
          <cell r="K102">
            <v>4604</v>
          </cell>
        </row>
        <row r="103">
          <cell r="B103" t="str">
            <v>Julio</v>
          </cell>
          <cell r="C103">
            <v>0</v>
          </cell>
          <cell r="I103">
            <v>5083</v>
          </cell>
          <cell r="K103">
            <v>5335</v>
          </cell>
        </row>
        <row r="104">
          <cell r="B104" t="str">
            <v>Agosto</v>
          </cell>
          <cell r="C104">
            <v>2584</v>
          </cell>
          <cell r="I104">
            <v>6171</v>
          </cell>
          <cell r="K104">
            <v>5898</v>
          </cell>
        </row>
        <row r="105">
          <cell r="B105" t="str">
            <v>Septiembre</v>
          </cell>
          <cell r="C105">
            <v>2225</v>
          </cell>
          <cell r="I105">
            <v>4623</v>
          </cell>
          <cell r="K105">
            <v>5263</v>
          </cell>
        </row>
        <row r="106">
          <cell r="B106" t="str">
            <v>Octubre</v>
          </cell>
          <cell r="C106">
            <v>2580</v>
          </cell>
          <cell r="I106">
            <v>6591</v>
          </cell>
          <cell r="K106">
            <v>6602</v>
          </cell>
        </row>
        <row r="107">
          <cell r="B107" t="str">
            <v>Noviembre</v>
          </cell>
          <cell r="C107">
            <v>2646</v>
          </cell>
          <cell r="I107">
            <v>9972</v>
          </cell>
          <cell r="K107">
            <v>10214</v>
          </cell>
        </row>
        <row r="108">
          <cell r="B108" t="str">
            <v>Diciembre</v>
          </cell>
          <cell r="C108">
            <v>2589</v>
          </cell>
          <cell r="I108">
            <v>10128</v>
          </cell>
          <cell r="K108">
            <v>11520</v>
          </cell>
        </row>
        <row r="109">
          <cell r="C109">
            <v>41945</v>
          </cell>
          <cell r="I109">
            <v>92679</v>
          </cell>
          <cell r="K109">
            <v>94305</v>
          </cell>
          <cell r="M109">
            <v>35389</v>
          </cell>
          <cell r="N109">
            <v>7.630778588807785E-2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1289</v>
          </cell>
          <cell r="I119">
            <v>1683</v>
          </cell>
          <cell r="K119">
            <v>1569</v>
          </cell>
          <cell r="M119">
            <v>1627</v>
          </cell>
          <cell r="N119">
            <v>3.696622052262577E-2</v>
          </cell>
        </row>
        <row r="120">
          <cell r="B120" t="str">
            <v>Febrero</v>
          </cell>
          <cell r="C120">
            <v>1151</v>
          </cell>
          <cell r="I120">
            <v>1254</v>
          </cell>
          <cell r="K120">
            <v>1571</v>
          </cell>
          <cell r="M120">
            <v>1243</v>
          </cell>
          <cell r="N120">
            <v>-0.2087842138765118</v>
          </cell>
        </row>
        <row r="121">
          <cell r="B121" t="str">
            <v>Marzo</v>
          </cell>
          <cell r="C121">
            <v>370</v>
          </cell>
          <cell r="I121">
            <v>1157</v>
          </cell>
          <cell r="K121">
            <v>1094</v>
          </cell>
          <cell r="M121">
            <v>1052</v>
          </cell>
          <cell r="N121">
            <v>-3.8391224862888484E-2</v>
          </cell>
        </row>
        <row r="122">
          <cell r="B122" t="str">
            <v>Abril</v>
          </cell>
          <cell r="C122">
            <v>0</v>
          </cell>
          <cell r="I122">
            <v>609</v>
          </cell>
          <cell r="K122">
            <v>736</v>
          </cell>
        </row>
        <row r="123">
          <cell r="B123" t="str">
            <v>Mayo</v>
          </cell>
          <cell r="C123">
            <v>0</v>
          </cell>
          <cell r="I123">
            <v>455</v>
          </cell>
          <cell r="K123">
            <v>385</v>
          </cell>
        </row>
        <row r="124">
          <cell r="B124" t="str">
            <v>Junio</v>
          </cell>
          <cell r="C124">
            <v>0</v>
          </cell>
          <cell r="I124">
            <v>875</v>
          </cell>
          <cell r="K124">
            <v>683</v>
          </cell>
        </row>
        <row r="125">
          <cell r="B125" t="str">
            <v>Julio</v>
          </cell>
          <cell r="C125">
            <v>0</v>
          </cell>
          <cell r="I125">
            <v>662</v>
          </cell>
          <cell r="K125">
            <v>605</v>
          </cell>
        </row>
        <row r="126">
          <cell r="B126" t="str">
            <v>Agosto</v>
          </cell>
          <cell r="C126">
            <v>104</v>
          </cell>
          <cell r="I126">
            <v>1478</v>
          </cell>
          <cell r="K126">
            <v>532</v>
          </cell>
        </row>
        <row r="127">
          <cell r="B127" t="str">
            <v>Septiembre</v>
          </cell>
          <cell r="C127">
            <v>105</v>
          </cell>
          <cell r="I127">
            <v>508</v>
          </cell>
          <cell r="K127">
            <v>623</v>
          </cell>
        </row>
        <row r="128">
          <cell r="B128" t="str">
            <v>Octubre</v>
          </cell>
          <cell r="C128">
            <v>148</v>
          </cell>
          <cell r="I128">
            <v>765</v>
          </cell>
          <cell r="K128">
            <v>620</v>
          </cell>
        </row>
        <row r="129">
          <cell r="B129" t="str">
            <v>Noviembre</v>
          </cell>
          <cell r="C129">
            <v>294</v>
          </cell>
          <cell r="I129">
            <v>1068</v>
          </cell>
          <cell r="K129">
            <v>1066</v>
          </cell>
        </row>
        <row r="130">
          <cell r="B130" t="str">
            <v>Diciembre</v>
          </cell>
          <cell r="C130">
            <v>245</v>
          </cell>
          <cell r="I130">
            <v>1132</v>
          </cell>
          <cell r="K130">
            <v>1172</v>
          </cell>
        </row>
        <row r="131">
          <cell r="C131">
            <v>3941</v>
          </cell>
          <cell r="I131">
            <v>11646</v>
          </cell>
          <cell r="K131">
            <v>10656</v>
          </cell>
          <cell r="M131">
            <v>3922</v>
          </cell>
          <cell r="N131">
            <v>-7.3689182805857345E-2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1281</v>
          </cell>
          <cell r="G141">
            <v>951</v>
          </cell>
          <cell r="I141">
            <v>2175</v>
          </cell>
          <cell r="K141">
            <v>1964</v>
          </cell>
          <cell r="M141">
            <v>2299</v>
          </cell>
          <cell r="N141">
            <v>0.17057026476578407</v>
          </cell>
        </row>
        <row r="142">
          <cell r="B142" t="str">
            <v>Febrero</v>
          </cell>
          <cell r="C142">
            <v>1141</v>
          </cell>
          <cell r="G142">
            <v>938</v>
          </cell>
          <cell r="I142">
            <v>1580</v>
          </cell>
          <cell r="K142">
            <v>1621</v>
          </cell>
          <cell r="M142">
            <v>1849</v>
          </cell>
          <cell r="N142">
            <v>0.14065391733497834</v>
          </cell>
        </row>
        <row r="143">
          <cell r="B143" t="str">
            <v>Marzo</v>
          </cell>
          <cell r="C143">
            <v>472</v>
          </cell>
          <cell r="G143">
            <v>1100</v>
          </cell>
          <cell r="I143">
            <v>1761</v>
          </cell>
          <cell r="K143">
            <v>1731</v>
          </cell>
          <cell r="M143">
            <v>2042</v>
          </cell>
          <cell r="N143">
            <v>0.1796649335644136</v>
          </cell>
        </row>
        <row r="144">
          <cell r="B144" t="str">
            <v>Abril</v>
          </cell>
          <cell r="C144">
            <v>0</v>
          </cell>
          <cell r="G144">
            <v>852</v>
          </cell>
          <cell r="I144">
            <v>1142</v>
          </cell>
          <cell r="K144">
            <v>987</v>
          </cell>
        </row>
        <row r="145">
          <cell r="B145" t="str">
            <v>Mayo</v>
          </cell>
          <cell r="C145">
            <v>0</v>
          </cell>
          <cell r="G145">
            <v>480</v>
          </cell>
          <cell r="I145">
            <v>474</v>
          </cell>
          <cell r="K145">
            <v>450</v>
          </cell>
        </row>
        <row r="146">
          <cell r="B146" t="str">
            <v>Junio</v>
          </cell>
          <cell r="C146">
            <v>0</v>
          </cell>
          <cell r="G146">
            <v>330</v>
          </cell>
          <cell r="I146">
            <v>472</v>
          </cell>
          <cell r="K146">
            <v>414</v>
          </cell>
        </row>
        <row r="147">
          <cell r="B147" t="str">
            <v>Julio</v>
          </cell>
          <cell r="C147">
            <v>0</v>
          </cell>
          <cell r="G147">
            <v>456</v>
          </cell>
          <cell r="I147">
            <v>509</v>
          </cell>
          <cell r="K147">
            <v>495</v>
          </cell>
        </row>
        <row r="148">
          <cell r="B148" t="str">
            <v>Agosto</v>
          </cell>
          <cell r="C148">
            <v>169</v>
          </cell>
          <cell r="G148">
            <v>554</v>
          </cell>
          <cell r="I148">
            <v>557</v>
          </cell>
          <cell r="K148">
            <v>633</v>
          </cell>
        </row>
        <row r="149">
          <cell r="B149" t="str">
            <v>Septiembre</v>
          </cell>
          <cell r="C149">
            <v>122</v>
          </cell>
          <cell r="G149">
            <v>710</v>
          </cell>
          <cell r="I149">
            <v>556</v>
          </cell>
          <cell r="K149">
            <v>520</v>
          </cell>
        </row>
        <row r="150">
          <cell r="B150" t="str">
            <v>Octubre</v>
          </cell>
          <cell r="C150">
            <v>152</v>
          </cell>
          <cell r="G150">
            <v>1127</v>
          </cell>
          <cell r="I150">
            <v>849</v>
          </cell>
          <cell r="K150">
            <v>789</v>
          </cell>
        </row>
        <row r="151">
          <cell r="B151" t="str">
            <v>Noviembre</v>
          </cell>
          <cell r="C151">
            <v>295</v>
          </cell>
          <cell r="G151">
            <v>1713</v>
          </cell>
          <cell r="I151">
            <v>1379</v>
          </cell>
          <cell r="K151">
            <v>1624</v>
          </cell>
        </row>
        <row r="152">
          <cell r="B152" t="str">
            <v>Diciembre</v>
          </cell>
          <cell r="C152">
            <v>244</v>
          </cell>
          <cell r="G152">
            <v>2050</v>
          </cell>
          <cell r="I152">
            <v>1862</v>
          </cell>
          <cell r="K152">
            <v>1899</v>
          </cell>
        </row>
        <row r="153">
          <cell r="C153">
            <v>4053</v>
          </cell>
          <cell r="G153">
            <v>11261</v>
          </cell>
          <cell r="I153">
            <v>13316</v>
          </cell>
          <cell r="K153">
            <v>13127</v>
          </cell>
          <cell r="M153">
            <v>6190</v>
          </cell>
          <cell r="N153">
            <v>0.16440933032355165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701</v>
          </cell>
          <cell r="I163">
            <v>1025</v>
          </cell>
          <cell r="K163">
            <v>851</v>
          </cell>
          <cell r="M163">
            <v>858</v>
          </cell>
          <cell r="N163">
            <v>8.2256169212691077E-3</v>
          </cell>
        </row>
        <row r="164">
          <cell r="B164" t="str">
            <v>Febrero</v>
          </cell>
          <cell r="C164">
            <v>860</v>
          </cell>
          <cell r="I164">
            <v>854</v>
          </cell>
          <cell r="K164">
            <v>776</v>
          </cell>
          <cell r="M164">
            <v>1068</v>
          </cell>
          <cell r="N164">
            <v>0.37628865979381443</v>
          </cell>
        </row>
        <row r="165">
          <cell r="B165" t="str">
            <v>Marzo</v>
          </cell>
          <cell r="C165">
            <v>389</v>
          </cell>
          <cell r="I165">
            <v>952</v>
          </cell>
          <cell r="K165">
            <v>929</v>
          </cell>
          <cell r="M165">
            <v>747</v>
          </cell>
          <cell r="N165">
            <v>-0.1959095801937567</v>
          </cell>
        </row>
        <row r="166">
          <cell r="B166" t="str">
            <v>Abril</v>
          </cell>
          <cell r="C166">
            <v>0</v>
          </cell>
          <cell r="I166">
            <v>615</v>
          </cell>
          <cell r="K166">
            <v>585</v>
          </cell>
        </row>
        <row r="167">
          <cell r="B167" t="str">
            <v>Mayo</v>
          </cell>
          <cell r="C167">
            <v>0</v>
          </cell>
          <cell r="I167">
            <v>589</v>
          </cell>
          <cell r="K167">
            <v>640</v>
          </cell>
        </row>
        <row r="168">
          <cell r="B168" t="str">
            <v>Junio</v>
          </cell>
          <cell r="C168">
            <v>0</v>
          </cell>
          <cell r="I168">
            <v>441</v>
          </cell>
          <cell r="K168">
            <v>365</v>
          </cell>
        </row>
        <row r="169">
          <cell r="B169" t="str">
            <v>Julio</v>
          </cell>
          <cell r="C169">
            <v>0</v>
          </cell>
          <cell r="I169">
            <v>479</v>
          </cell>
          <cell r="K169">
            <v>436</v>
          </cell>
        </row>
        <row r="170">
          <cell r="B170" t="str">
            <v>Agosto</v>
          </cell>
          <cell r="C170">
            <v>171</v>
          </cell>
          <cell r="I170">
            <v>818</v>
          </cell>
          <cell r="K170">
            <v>1062</v>
          </cell>
        </row>
        <row r="171">
          <cell r="B171" t="str">
            <v>Septiembre</v>
          </cell>
          <cell r="C171">
            <v>103</v>
          </cell>
          <cell r="I171">
            <v>548</v>
          </cell>
          <cell r="K171">
            <v>597</v>
          </cell>
        </row>
        <row r="172">
          <cell r="B172" t="str">
            <v>Octubre</v>
          </cell>
          <cell r="C172">
            <v>199</v>
          </cell>
          <cell r="I172">
            <v>726</v>
          </cell>
          <cell r="K172">
            <v>682</v>
          </cell>
        </row>
        <row r="173">
          <cell r="B173" t="str">
            <v>Noviembre</v>
          </cell>
          <cell r="C173">
            <v>107</v>
          </cell>
          <cell r="I173">
            <v>984</v>
          </cell>
          <cell r="K173">
            <v>797</v>
          </cell>
        </row>
        <row r="174">
          <cell r="B174" t="str">
            <v>Diciembre</v>
          </cell>
          <cell r="C174">
            <v>244</v>
          </cell>
          <cell r="I174">
            <v>725</v>
          </cell>
          <cell r="K174">
            <v>847</v>
          </cell>
        </row>
        <row r="175">
          <cell r="C175">
            <v>2906</v>
          </cell>
          <cell r="I175">
            <v>8756</v>
          </cell>
          <cell r="K175">
            <v>8567</v>
          </cell>
          <cell r="M175">
            <v>2673</v>
          </cell>
          <cell r="N175">
            <v>4.5774647887323994E-2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222</v>
          </cell>
          <cell r="I185">
            <v>239</v>
          </cell>
          <cell r="K185">
            <v>277</v>
          </cell>
          <cell r="M185">
            <v>323</v>
          </cell>
          <cell r="N185">
            <v>0.1660649819494584</v>
          </cell>
        </row>
        <row r="186">
          <cell r="B186" t="str">
            <v>Febrero</v>
          </cell>
          <cell r="C186">
            <v>148</v>
          </cell>
          <cell r="I186">
            <v>200</v>
          </cell>
          <cell r="K186">
            <v>198</v>
          </cell>
          <cell r="M186">
            <v>222</v>
          </cell>
          <cell r="N186">
            <v>0.1212121212121211</v>
          </cell>
        </row>
        <row r="187">
          <cell r="B187" t="str">
            <v>Marzo</v>
          </cell>
          <cell r="C187">
            <v>85</v>
          </cell>
          <cell r="I187">
            <v>206</v>
          </cell>
          <cell r="K187">
            <v>181</v>
          </cell>
          <cell r="M187">
            <v>183</v>
          </cell>
          <cell r="N187">
            <v>1.1049723756906049E-2</v>
          </cell>
        </row>
        <row r="188">
          <cell r="B188" t="str">
            <v>Abril</v>
          </cell>
          <cell r="C188">
            <v>0</v>
          </cell>
          <cell r="I188">
            <v>119</v>
          </cell>
          <cell r="K188">
            <v>107</v>
          </cell>
        </row>
        <row r="189">
          <cell r="B189" t="str">
            <v>Mayo</v>
          </cell>
          <cell r="C189">
            <v>0</v>
          </cell>
          <cell r="I189">
            <v>90</v>
          </cell>
          <cell r="K189">
            <v>133</v>
          </cell>
        </row>
        <row r="190">
          <cell r="B190" t="str">
            <v>junio</v>
          </cell>
          <cell r="C190">
            <v>0</v>
          </cell>
          <cell r="I190">
            <v>86</v>
          </cell>
          <cell r="K190">
            <v>117</v>
          </cell>
        </row>
        <row r="191">
          <cell r="B191" t="str">
            <v>Julio</v>
          </cell>
          <cell r="C191">
            <v>0</v>
          </cell>
          <cell r="I191">
            <v>135</v>
          </cell>
          <cell r="K191">
            <v>123</v>
          </cell>
        </row>
        <row r="192">
          <cell r="B192" t="str">
            <v>Agosto</v>
          </cell>
          <cell r="C192">
            <v>49</v>
          </cell>
          <cell r="I192">
            <v>119</v>
          </cell>
          <cell r="K192">
            <v>112</v>
          </cell>
        </row>
        <row r="193">
          <cell r="B193" t="str">
            <v>Septiembre</v>
          </cell>
          <cell r="C193">
            <v>74</v>
          </cell>
          <cell r="I193">
            <v>102</v>
          </cell>
          <cell r="K193">
            <v>143</v>
          </cell>
        </row>
        <row r="194">
          <cell r="B194" t="str">
            <v>Octubre</v>
          </cell>
          <cell r="C194">
            <v>47</v>
          </cell>
          <cell r="I194">
            <v>137</v>
          </cell>
          <cell r="K194">
            <v>155</v>
          </cell>
        </row>
        <row r="195">
          <cell r="B195" t="str">
            <v>Noviembre</v>
          </cell>
          <cell r="C195">
            <v>57</v>
          </cell>
          <cell r="I195">
            <v>273</v>
          </cell>
          <cell r="K195">
            <v>235</v>
          </cell>
        </row>
        <row r="196">
          <cell r="B196" t="str">
            <v>Diciembre</v>
          </cell>
          <cell r="C196">
            <v>74</v>
          </cell>
          <cell r="I196">
            <v>228</v>
          </cell>
          <cell r="K196">
            <v>310</v>
          </cell>
        </row>
        <row r="197">
          <cell r="C197">
            <v>812</v>
          </cell>
          <cell r="I197">
            <v>1934</v>
          </cell>
          <cell r="K197">
            <v>2091</v>
          </cell>
          <cell r="M197">
            <v>728</v>
          </cell>
          <cell r="N197">
            <v>0.10975609756097571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231</v>
          </cell>
          <cell r="I207">
            <v>297</v>
          </cell>
          <cell r="K207">
            <v>273</v>
          </cell>
          <cell r="M207">
            <v>376</v>
          </cell>
          <cell r="N207">
            <v>0.37728937728937728</v>
          </cell>
        </row>
        <row r="208">
          <cell r="B208" t="str">
            <v>Febrero</v>
          </cell>
          <cell r="C208">
            <v>215</v>
          </cell>
          <cell r="I208">
            <v>263</v>
          </cell>
          <cell r="K208">
            <v>326</v>
          </cell>
          <cell r="M208">
            <v>304</v>
          </cell>
          <cell r="N208">
            <v>-6.7484662576687171E-2</v>
          </cell>
        </row>
        <row r="209">
          <cell r="B209" t="str">
            <v>Marzo</v>
          </cell>
          <cell r="C209">
            <v>81</v>
          </cell>
          <cell r="I209">
            <v>247</v>
          </cell>
          <cell r="K209">
            <v>210</v>
          </cell>
          <cell r="M209">
            <v>251</v>
          </cell>
          <cell r="N209">
            <v>0.19523809523809521</v>
          </cell>
        </row>
        <row r="210">
          <cell r="B210" t="str">
            <v>Abril</v>
          </cell>
          <cell r="C210">
            <v>0</v>
          </cell>
          <cell r="I210">
            <v>160</v>
          </cell>
          <cell r="K210">
            <v>191</v>
          </cell>
        </row>
        <row r="211">
          <cell r="B211" t="str">
            <v>Mayo</v>
          </cell>
          <cell r="C211">
            <v>0</v>
          </cell>
          <cell r="I211">
            <v>160</v>
          </cell>
          <cell r="K211">
            <v>146</v>
          </cell>
        </row>
        <row r="212">
          <cell r="B212" t="str">
            <v>Junio</v>
          </cell>
          <cell r="C212">
            <v>0</v>
          </cell>
          <cell r="I212">
            <v>86</v>
          </cell>
          <cell r="K212">
            <v>103</v>
          </cell>
        </row>
        <row r="213">
          <cell r="B213" t="str">
            <v>Julio</v>
          </cell>
          <cell r="C213">
            <v>0</v>
          </cell>
          <cell r="I213">
            <v>303</v>
          </cell>
          <cell r="K213">
            <v>146</v>
          </cell>
        </row>
        <row r="214">
          <cell r="B214" t="str">
            <v>Agosto</v>
          </cell>
          <cell r="C214">
            <v>48</v>
          </cell>
          <cell r="I214">
            <v>234</v>
          </cell>
          <cell r="K214">
            <v>193</v>
          </cell>
        </row>
        <row r="215">
          <cell r="B215" t="str">
            <v>Septiembre</v>
          </cell>
          <cell r="C215">
            <v>19</v>
          </cell>
          <cell r="I215">
            <v>146</v>
          </cell>
          <cell r="K215">
            <v>101</v>
          </cell>
        </row>
        <row r="216">
          <cell r="B216" t="str">
            <v>Octubre</v>
          </cell>
          <cell r="C216">
            <v>30</v>
          </cell>
          <cell r="I216">
            <v>156</v>
          </cell>
          <cell r="K216">
            <v>124</v>
          </cell>
        </row>
        <row r="217">
          <cell r="B217" t="str">
            <v>Noviembre</v>
          </cell>
          <cell r="C217">
            <v>48</v>
          </cell>
          <cell r="I217">
            <v>294</v>
          </cell>
          <cell r="K217">
            <v>296</v>
          </cell>
        </row>
        <row r="218">
          <cell r="B218" t="str">
            <v>Diciembre</v>
          </cell>
          <cell r="C218">
            <v>43</v>
          </cell>
          <cell r="I218">
            <v>291</v>
          </cell>
          <cell r="K218">
            <v>247</v>
          </cell>
        </row>
        <row r="219">
          <cell r="C219">
            <v>784</v>
          </cell>
          <cell r="I219">
            <v>2637</v>
          </cell>
          <cell r="K219">
            <v>2356</v>
          </cell>
          <cell r="M219">
            <v>931</v>
          </cell>
          <cell r="N219">
            <v>0.15080346106304088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222</v>
          </cell>
          <cell r="I229">
            <v>239</v>
          </cell>
          <cell r="K229">
            <v>277</v>
          </cell>
          <cell r="M229">
            <v>323</v>
          </cell>
          <cell r="N229">
            <v>0.1660649819494584</v>
          </cell>
        </row>
        <row r="230">
          <cell r="B230" t="str">
            <v>Febrero</v>
          </cell>
          <cell r="C230">
            <v>148</v>
          </cell>
          <cell r="I230">
            <v>200</v>
          </cell>
          <cell r="K230">
            <v>198</v>
          </cell>
          <cell r="M230">
            <v>222</v>
          </cell>
          <cell r="N230">
            <v>0.1212121212121211</v>
          </cell>
        </row>
        <row r="231">
          <cell r="B231" t="str">
            <v>Marzo</v>
          </cell>
          <cell r="C231">
            <v>85</v>
          </cell>
          <cell r="I231">
            <v>206</v>
          </cell>
          <cell r="K231">
            <v>181</v>
          </cell>
          <cell r="M231">
            <v>183</v>
          </cell>
          <cell r="N231">
            <v>1.1049723756906049E-2</v>
          </cell>
        </row>
        <row r="232">
          <cell r="B232" t="str">
            <v>Abril</v>
          </cell>
          <cell r="C232">
            <v>0</v>
          </cell>
          <cell r="I232">
            <v>119</v>
          </cell>
          <cell r="K232">
            <v>107</v>
          </cell>
        </row>
        <row r="233">
          <cell r="B233" t="str">
            <v>Mayo</v>
          </cell>
          <cell r="C233">
            <v>0</v>
          </cell>
          <cell r="I233">
            <v>90</v>
          </cell>
          <cell r="K233">
            <v>133</v>
          </cell>
        </row>
        <row r="234">
          <cell r="B234" t="str">
            <v>Junio</v>
          </cell>
          <cell r="C234">
            <v>0</v>
          </cell>
          <cell r="I234">
            <v>86</v>
          </cell>
          <cell r="K234">
            <v>117</v>
          </cell>
        </row>
        <row r="235">
          <cell r="B235" t="str">
            <v>Julio</v>
          </cell>
          <cell r="C235">
            <v>0</v>
          </cell>
          <cell r="I235">
            <v>135</v>
          </cell>
          <cell r="K235">
            <v>123</v>
          </cell>
        </row>
        <row r="236">
          <cell r="B236" t="str">
            <v>Agosto</v>
          </cell>
          <cell r="C236">
            <v>49</v>
          </cell>
          <cell r="I236">
            <v>119</v>
          </cell>
          <cell r="K236">
            <v>112</v>
          </cell>
        </row>
        <row r="237">
          <cell r="B237" t="str">
            <v>Septiembre</v>
          </cell>
          <cell r="C237">
            <v>74</v>
          </cell>
          <cell r="I237">
            <v>102</v>
          </cell>
          <cell r="K237">
            <v>143</v>
          </cell>
        </row>
        <row r="238">
          <cell r="B238" t="str">
            <v>Octubre</v>
          </cell>
          <cell r="C238">
            <v>47</v>
          </cell>
          <cell r="I238">
            <v>137</v>
          </cell>
          <cell r="K238">
            <v>155</v>
          </cell>
        </row>
        <row r="239">
          <cell r="B239" t="str">
            <v>Noviembre</v>
          </cell>
          <cell r="C239">
            <v>57</v>
          </cell>
          <cell r="I239">
            <v>273</v>
          </cell>
          <cell r="K239">
            <v>235</v>
          </cell>
        </row>
        <row r="240">
          <cell r="B240" t="str">
            <v>Diciembre</v>
          </cell>
          <cell r="C240">
            <v>74</v>
          </cell>
          <cell r="I240">
            <v>228</v>
          </cell>
          <cell r="K240">
            <v>310</v>
          </cell>
        </row>
        <row r="241">
          <cell r="C241">
            <v>812</v>
          </cell>
          <cell r="I241">
            <v>1934</v>
          </cell>
          <cell r="K241">
            <v>2091</v>
          </cell>
          <cell r="M241">
            <v>728</v>
          </cell>
          <cell r="N241">
            <v>0.10975609756097571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301</v>
          </cell>
          <cell r="I251">
            <v>190</v>
          </cell>
          <cell r="K251">
            <v>268</v>
          </cell>
          <cell r="M251">
            <v>203</v>
          </cell>
          <cell r="N251">
            <v>-0.2425373134328358</v>
          </cell>
        </row>
        <row r="252">
          <cell r="B252" t="str">
            <v>Febrero</v>
          </cell>
          <cell r="C252">
            <v>214</v>
          </cell>
          <cell r="I252">
            <v>153</v>
          </cell>
          <cell r="K252">
            <v>235</v>
          </cell>
          <cell r="M252">
            <v>199</v>
          </cell>
          <cell r="N252">
            <v>-0.15319148936170213</v>
          </cell>
        </row>
        <row r="253">
          <cell r="B253" t="str">
            <v>Marzo</v>
          </cell>
          <cell r="C253">
            <v>115</v>
          </cell>
          <cell r="I253">
            <v>264</v>
          </cell>
          <cell r="K253">
            <v>198</v>
          </cell>
          <cell r="M253">
            <v>146</v>
          </cell>
          <cell r="N253">
            <v>-0.26262626262626265</v>
          </cell>
        </row>
        <row r="254">
          <cell r="B254" t="str">
            <v>Abril</v>
          </cell>
          <cell r="C254">
            <v>0</v>
          </cell>
          <cell r="I254">
            <v>121</v>
          </cell>
          <cell r="K254">
            <v>105</v>
          </cell>
        </row>
        <row r="255">
          <cell r="B255" t="str">
            <v>Mayo</v>
          </cell>
          <cell r="C255">
            <v>0</v>
          </cell>
          <cell r="I255">
            <v>21</v>
          </cell>
          <cell r="K255">
            <v>13</v>
          </cell>
        </row>
        <row r="256">
          <cell r="B256" t="str">
            <v>Junio</v>
          </cell>
          <cell r="C256">
            <v>0</v>
          </cell>
          <cell r="I256">
            <v>26</v>
          </cell>
          <cell r="K256">
            <v>39</v>
          </cell>
        </row>
        <row r="257">
          <cell r="B257" t="str">
            <v>Julio</v>
          </cell>
          <cell r="C257">
            <v>0</v>
          </cell>
          <cell r="I257">
            <v>25</v>
          </cell>
          <cell r="K257">
            <v>46</v>
          </cell>
        </row>
        <row r="258">
          <cell r="B258" t="str">
            <v>Agosto</v>
          </cell>
          <cell r="C258">
            <v>7</v>
          </cell>
          <cell r="I258">
            <v>33</v>
          </cell>
          <cell r="K258">
            <v>18</v>
          </cell>
        </row>
        <row r="259">
          <cell r="B259" t="str">
            <v>Septiembre</v>
          </cell>
          <cell r="C259">
            <v>0</v>
          </cell>
          <cell r="I259">
            <v>28</v>
          </cell>
          <cell r="K259">
            <v>24</v>
          </cell>
        </row>
        <row r="260">
          <cell r="B260" t="str">
            <v>Octubre</v>
          </cell>
          <cell r="C260">
            <v>15</v>
          </cell>
          <cell r="I260">
            <v>115</v>
          </cell>
          <cell r="K260">
            <v>112</v>
          </cell>
        </row>
        <row r="261">
          <cell r="B261" t="str">
            <v>Noviembre</v>
          </cell>
          <cell r="C261">
            <v>11</v>
          </cell>
          <cell r="I261">
            <v>177</v>
          </cell>
          <cell r="K261">
            <v>118</v>
          </cell>
        </row>
        <row r="262">
          <cell r="B262" t="str">
            <v>Diciembre</v>
          </cell>
          <cell r="C262">
            <v>8</v>
          </cell>
          <cell r="I262">
            <v>188</v>
          </cell>
          <cell r="K262">
            <v>158</v>
          </cell>
        </row>
        <row r="263">
          <cell r="C263">
            <v>678</v>
          </cell>
          <cell r="I263">
            <v>1341</v>
          </cell>
          <cell r="K263">
            <v>1334</v>
          </cell>
          <cell r="M263">
            <v>548</v>
          </cell>
          <cell r="N263">
            <v>-0.21825962910128383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386</v>
          </cell>
          <cell r="I273">
            <v>453</v>
          </cell>
          <cell r="K273">
            <v>381</v>
          </cell>
          <cell r="M273">
            <v>448</v>
          </cell>
          <cell r="N273">
            <v>0.1758530183727034</v>
          </cell>
        </row>
        <row r="274">
          <cell r="B274" t="str">
            <v>Febrero</v>
          </cell>
          <cell r="C274">
            <v>408</v>
          </cell>
          <cell r="I274">
            <v>313</v>
          </cell>
          <cell r="K274">
            <v>336</v>
          </cell>
          <cell r="M274">
            <v>370</v>
          </cell>
          <cell r="N274">
            <v>0.10119047619047628</v>
          </cell>
        </row>
        <row r="275">
          <cell r="B275" t="str">
            <v>Marzo</v>
          </cell>
          <cell r="C275">
            <v>176</v>
          </cell>
          <cell r="I275">
            <v>321</v>
          </cell>
          <cell r="K275">
            <v>324</v>
          </cell>
          <cell r="M275">
            <v>322</v>
          </cell>
          <cell r="N275">
            <v>-6.1728395061728669E-3</v>
          </cell>
        </row>
        <row r="276">
          <cell r="B276" t="str">
            <v>Abril</v>
          </cell>
          <cell r="C276">
            <v>0</v>
          </cell>
          <cell r="I276">
            <v>279</v>
          </cell>
          <cell r="K276">
            <v>205</v>
          </cell>
        </row>
        <row r="277">
          <cell r="B277" t="str">
            <v>Mayo</v>
          </cell>
          <cell r="C277">
            <v>0</v>
          </cell>
          <cell r="I277">
            <v>55</v>
          </cell>
          <cell r="K277">
            <v>46</v>
          </cell>
        </row>
        <row r="278">
          <cell r="B278" t="str">
            <v>Junio</v>
          </cell>
          <cell r="C278">
            <v>0</v>
          </cell>
          <cell r="I278">
            <v>33</v>
          </cell>
          <cell r="K278">
            <v>26</v>
          </cell>
        </row>
        <row r="279">
          <cell r="B279" t="str">
            <v>Julio</v>
          </cell>
          <cell r="C279">
            <v>0</v>
          </cell>
          <cell r="I279">
            <v>39</v>
          </cell>
          <cell r="K279">
            <v>47</v>
          </cell>
        </row>
        <row r="280">
          <cell r="B280" t="str">
            <v>Agosto</v>
          </cell>
          <cell r="C280">
            <v>15</v>
          </cell>
          <cell r="I280">
            <v>34</v>
          </cell>
          <cell r="K280">
            <v>38</v>
          </cell>
        </row>
        <row r="281">
          <cell r="B281" t="str">
            <v>Septiembre</v>
          </cell>
          <cell r="C281">
            <v>25</v>
          </cell>
          <cell r="I281">
            <v>37</v>
          </cell>
          <cell r="K281">
            <v>24</v>
          </cell>
        </row>
        <row r="282">
          <cell r="B282" t="str">
            <v>Octubre</v>
          </cell>
          <cell r="C282">
            <v>20</v>
          </cell>
          <cell r="I282">
            <v>242</v>
          </cell>
          <cell r="K282">
            <v>228</v>
          </cell>
        </row>
        <row r="283">
          <cell r="B283" t="str">
            <v>Noviembre</v>
          </cell>
          <cell r="C283">
            <v>27</v>
          </cell>
          <cell r="I283">
            <v>292</v>
          </cell>
          <cell r="K283">
            <v>371</v>
          </cell>
        </row>
        <row r="284">
          <cell r="B284" t="str">
            <v>Diciembre</v>
          </cell>
          <cell r="C284">
            <v>24</v>
          </cell>
          <cell r="I284">
            <v>357</v>
          </cell>
          <cell r="K284">
            <v>467</v>
          </cell>
        </row>
        <row r="285">
          <cell r="C285">
            <v>1097</v>
          </cell>
          <cell r="I285">
            <v>2455</v>
          </cell>
          <cell r="K285">
            <v>2493</v>
          </cell>
          <cell r="M285">
            <v>1140</v>
          </cell>
          <cell r="N285">
            <v>9.5100864553314013E-2</v>
          </cell>
        </row>
      </sheetData>
      <sheetData sheetId="8" refreshError="1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23609</v>
          </cell>
          <cell r="K9">
            <v>23867</v>
          </cell>
          <cell r="M9">
            <v>24602</v>
          </cell>
          <cell r="N9">
            <v>3.0795659278501697E-2</v>
          </cell>
        </row>
        <row r="10">
          <cell r="A10" t="str">
            <v>feb</v>
          </cell>
          <cell r="B10" t="str">
            <v>Febrero</v>
          </cell>
          <cell r="C10">
            <v>23364</v>
          </cell>
          <cell r="I10">
            <v>22775</v>
          </cell>
          <cell r="K10">
            <v>22625</v>
          </cell>
          <cell r="M10">
            <v>24926</v>
          </cell>
          <cell r="N10">
            <v>0.10170165745856363</v>
          </cell>
        </row>
        <row r="11">
          <cell r="A11" t="str">
            <v>mar</v>
          </cell>
          <cell r="B11" t="str">
            <v>Marzo</v>
          </cell>
          <cell r="C11">
            <v>8936</v>
          </cell>
          <cell r="I11">
            <v>25174</v>
          </cell>
          <cell r="K11">
            <v>22971</v>
          </cell>
          <cell r="M11">
            <v>26883</v>
          </cell>
          <cell r="N11">
            <v>0.17030168473292417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19154</v>
          </cell>
          <cell r="K12">
            <v>19029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17881</v>
          </cell>
          <cell r="K13">
            <v>17439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17983</v>
          </cell>
          <cell r="K14">
            <v>19479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16810</v>
          </cell>
          <cell r="K15">
            <v>21632</v>
          </cell>
        </row>
        <row r="16">
          <cell r="A16" t="str">
            <v>ago</v>
          </cell>
          <cell r="B16" t="str">
            <v>Agosto</v>
          </cell>
          <cell r="C16">
            <v>6776</v>
          </cell>
          <cell r="I16">
            <v>14993</v>
          </cell>
          <cell r="K16">
            <v>15201</v>
          </cell>
        </row>
        <row r="17">
          <cell r="A17" t="str">
            <v>sep</v>
          </cell>
          <cell r="B17" t="str">
            <v>Septiembre</v>
          </cell>
          <cell r="C17">
            <v>7423</v>
          </cell>
          <cell r="I17">
            <v>15933</v>
          </cell>
          <cell r="K17">
            <v>19577</v>
          </cell>
        </row>
        <row r="18">
          <cell r="A18" t="str">
            <v>oct</v>
          </cell>
          <cell r="B18" t="str">
            <v>Octubre</v>
          </cell>
          <cell r="C18">
            <v>9298</v>
          </cell>
          <cell r="I18">
            <v>20553</v>
          </cell>
          <cell r="K18">
            <v>19337</v>
          </cell>
        </row>
        <row r="19">
          <cell r="A19" t="str">
            <v>nov</v>
          </cell>
          <cell r="B19" t="str">
            <v>Noviembre</v>
          </cell>
          <cell r="C19">
            <v>8104</v>
          </cell>
          <cell r="I19">
            <v>23667</v>
          </cell>
          <cell r="K19">
            <v>25085</v>
          </cell>
        </row>
        <row r="20">
          <cell r="A20" t="str">
            <v>dic</v>
          </cell>
          <cell r="B20" t="str">
            <v>Diciembre</v>
          </cell>
          <cell r="C20">
            <v>6962</v>
          </cell>
          <cell r="I20">
            <v>20577</v>
          </cell>
          <cell r="K20">
            <v>24629</v>
          </cell>
        </row>
        <row r="21">
          <cell r="A21" t="str">
            <v>Total</v>
          </cell>
          <cell r="C21">
            <v>103516</v>
          </cell>
          <cell r="I21">
            <v>239109</v>
          </cell>
          <cell r="K21">
            <v>250871</v>
          </cell>
          <cell r="M21">
            <v>76411</v>
          </cell>
          <cell r="N21">
            <v>0.10002447346069121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20553</v>
          </cell>
          <cell r="I31">
            <v>23609</v>
          </cell>
          <cell r="K31">
            <v>23867</v>
          </cell>
          <cell r="M31">
            <v>24602</v>
          </cell>
          <cell r="N31">
            <v>3.0795659278501697E-2</v>
          </cell>
        </row>
        <row r="32">
          <cell r="B32" t="str">
            <v>Febrero</v>
          </cell>
          <cell r="C32">
            <v>23364</v>
          </cell>
          <cell r="I32">
            <v>22775</v>
          </cell>
          <cell r="K32">
            <v>22625</v>
          </cell>
          <cell r="M32">
            <v>24926</v>
          </cell>
          <cell r="N32">
            <v>0.10170165745856363</v>
          </cell>
        </row>
        <row r="33">
          <cell r="B33" t="str">
            <v>Marzo</v>
          </cell>
          <cell r="C33">
            <v>8936</v>
          </cell>
          <cell r="I33">
            <v>25174</v>
          </cell>
          <cell r="K33">
            <v>22971</v>
          </cell>
          <cell r="M33">
            <v>26883</v>
          </cell>
          <cell r="N33">
            <v>0.17030168473292417</v>
          </cell>
        </row>
        <row r="34">
          <cell r="B34" t="str">
            <v>Abril</v>
          </cell>
          <cell r="C34">
            <v>0</v>
          </cell>
          <cell r="I34">
            <v>19154</v>
          </cell>
          <cell r="K34">
            <v>19029</v>
          </cell>
        </row>
        <row r="35">
          <cell r="B35" t="str">
            <v>Mayo</v>
          </cell>
          <cell r="C35">
            <v>0</v>
          </cell>
          <cell r="I35">
            <v>17881</v>
          </cell>
          <cell r="K35">
            <v>17439</v>
          </cell>
        </row>
        <row r="36">
          <cell r="B36" t="str">
            <v>Junio</v>
          </cell>
          <cell r="C36">
            <v>0</v>
          </cell>
          <cell r="I36">
            <v>17983</v>
          </cell>
          <cell r="K36">
            <v>19479</v>
          </cell>
        </row>
        <row r="37">
          <cell r="B37" t="str">
            <v>Julio</v>
          </cell>
          <cell r="C37">
            <v>0</v>
          </cell>
          <cell r="I37">
            <v>16810</v>
          </cell>
          <cell r="K37">
            <v>21632</v>
          </cell>
        </row>
        <row r="38">
          <cell r="B38" t="str">
            <v>Agosto</v>
          </cell>
          <cell r="C38">
            <v>6776</v>
          </cell>
          <cell r="I38">
            <v>14993</v>
          </cell>
          <cell r="K38">
            <v>15201</v>
          </cell>
        </row>
        <row r="39">
          <cell r="B39" t="str">
            <v>Septiembre</v>
          </cell>
          <cell r="C39">
            <v>7423</v>
          </cell>
          <cell r="I39">
            <v>15933</v>
          </cell>
          <cell r="K39">
            <v>19577</v>
          </cell>
        </row>
        <row r="40">
          <cell r="B40" t="str">
            <v>Octubre</v>
          </cell>
          <cell r="C40">
            <v>9298</v>
          </cell>
          <cell r="I40">
            <v>20553</v>
          </cell>
          <cell r="K40">
            <v>19337</v>
          </cell>
        </row>
        <row r="41">
          <cell r="B41" t="str">
            <v>Noviembre</v>
          </cell>
          <cell r="C41">
            <v>8104</v>
          </cell>
          <cell r="I41">
            <v>23667</v>
          </cell>
          <cell r="K41">
            <v>25085</v>
          </cell>
        </row>
        <row r="42">
          <cell r="B42" t="str">
            <v>Diciembre</v>
          </cell>
          <cell r="C42">
            <v>6962</v>
          </cell>
          <cell r="I42">
            <v>20577</v>
          </cell>
          <cell r="K42">
            <v>24629</v>
          </cell>
        </row>
        <row r="43">
          <cell r="C43">
            <v>103516</v>
          </cell>
          <cell r="I43">
            <v>239109</v>
          </cell>
          <cell r="K43">
            <v>250871</v>
          </cell>
          <cell r="M43">
            <v>76411</v>
          </cell>
          <cell r="N43">
            <v>0.10002447346069121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9949</v>
          </cell>
          <cell r="I53">
            <v>14009</v>
          </cell>
          <cell r="K53">
            <v>13713</v>
          </cell>
          <cell r="M53">
            <v>15504</v>
          </cell>
          <cell r="N53">
            <v>0.13060599431196684</v>
          </cell>
        </row>
        <row r="54">
          <cell r="B54" t="str">
            <v>Febrero</v>
          </cell>
          <cell r="C54">
            <v>11543</v>
          </cell>
          <cell r="I54">
            <v>13831</v>
          </cell>
          <cell r="K54">
            <v>13097</v>
          </cell>
          <cell r="M54">
            <v>15698</v>
          </cell>
          <cell r="N54">
            <v>0.19859509811407183</v>
          </cell>
        </row>
        <row r="55">
          <cell r="B55" t="str">
            <v>Marzo</v>
          </cell>
          <cell r="C55">
            <v>4800</v>
          </cell>
          <cell r="I55">
            <v>15155</v>
          </cell>
          <cell r="K55">
            <v>13219</v>
          </cell>
          <cell r="M55">
            <v>17327</v>
          </cell>
          <cell r="N55">
            <v>0.31076480823057717</v>
          </cell>
        </row>
        <row r="56">
          <cell r="B56" t="str">
            <v>Abril</v>
          </cell>
          <cell r="C56">
            <v>0</v>
          </cell>
          <cell r="I56">
            <v>11713</v>
          </cell>
          <cell r="K56">
            <v>11165</v>
          </cell>
        </row>
        <row r="57">
          <cell r="B57" t="str">
            <v>Mayo</v>
          </cell>
          <cell r="C57">
            <v>0</v>
          </cell>
          <cell r="I57">
            <v>10695</v>
          </cell>
          <cell r="K57">
            <v>10226</v>
          </cell>
        </row>
        <row r="58">
          <cell r="B58" t="str">
            <v>Junio</v>
          </cell>
          <cell r="C58">
            <v>0</v>
          </cell>
          <cell r="I58">
            <v>10170</v>
          </cell>
          <cell r="K58">
            <v>11059</v>
          </cell>
        </row>
        <row r="59">
          <cell r="B59" t="str">
            <v>Julio</v>
          </cell>
          <cell r="C59">
            <v>0</v>
          </cell>
          <cell r="I59">
            <v>10021</v>
          </cell>
          <cell r="K59">
            <v>12572</v>
          </cell>
        </row>
        <row r="60">
          <cell r="B60" t="str">
            <v>Agosto</v>
          </cell>
          <cell r="C60">
            <v>3541</v>
          </cell>
          <cell r="I60">
            <v>9451</v>
          </cell>
          <cell r="K60">
            <v>9290</v>
          </cell>
        </row>
        <row r="61">
          <cell r="B61" t="str">
            <v>Septiembre</v>
          </cell>
          <cell r="C61">
            <v>3927</v>
          </cell>
          <cell r="I61">
            <v>9475</v>
          </cell>
          <cell r="K61">
            <v>12468</v>
          </cell>
        </row>
        <row r="62">
          <cell r="B62" t="str">
            <v>Octubre</v>
          </cell>
          <cell r="C62">
            <v>5005</v>
          </cell>
          <cell r="I62">
            <v>12972</v>
          </cell>
          <cell r="K62">
            <v>12954</v>
          </cell>
        </row>
        <row r="63">
          <cell r="B63" t="str">
            <v>Noviembre</v>
          </cell>
          <cell r="C63">
            <v>4492</v>
          </cell>
          <cell r="I63">
            <v>15154</v>
          </cell>
          <cell r="K63">
            <v>16047</v>
          </cell>
        </row>
        <row r="64">
          <cell r="B64" t="str">
            <v>Diciembre</v>
          </cell>
          <cell r="C64">
            <v>3684</v>
          </cell>
          <cell r="I64">
            <v>12991</v>
          </cell>
          <cell r="K64">
            <v>15417</v>
          </cell>
        </row>
        <row r="65">
          <cell r="C65">
            <v>54788</v>
          </cell>
          <cell r="I65">
            <v>145637</v>
          </cell>
          <cell r="K65">
            <v>151227</v>
          </cell>
          <cell r="M65">
            <v>48529</v>
          </cell>
          <cell r="N65">
            <v>0.21234604911439203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10604</v>
          </cell>
          <cell r="I75">
            <v>9600</v>
          </cell>
          <cell r="K75">
            <v>10154</v>
          </cell>
          <cell r="M75">
            <v>9098</v>
          </cell>
          <cell r="N75">
            <v>-0.10399842426629902</v>
          </cell>
        </row>
        <row r="76">
          <cell r="B76" t="str">
            <v>Febrero</v>
          </cell>
          <cell r="C76">
            <v>11821</v>
          </cell>
          <cell r="I76">
            <v>8944</v>
          </cell>
          <cell r="K76">
            <v>9528</v>
          </cell>
          <cell r="M76">
            <v>9228</v>
          </cell>
          <cell r="N76">
            <v>-3.1486146095717871E-2</v>
          </cell>
        </row>
        <row r="77">
          <cell r="B77" t="str">
            <v>Marzo</v>
          </cell>
          <cell r="C77">
            <v>4136</v>
          </cell>
          <cell r="I77">
            <v>10019</v>
          </cell>
          <cell r="K77">
            <v>9752</v>
          </cell>
          <cell r="M77">
            <v>9556</v>
          </cell>
          <cell r="N77">
            <v>-2.0098441345365092E-2</v>
          </cell>
        </row>
        <row r="78">
          <cell r="B78" t="str">
            <v>Abril</v>
          </cell>
          <cell r="C78">
            <v>0</v>
          </cell>
          <cell r="I78">
            <v>7441</v>
          </cell>
          <cell r="K78">
            <v>7864</v>
          </cell>
        </row>
        <row r="79">
          <cell r="B79" t="str">
            <v>Mayo</v>
          </cell>
          <cell r="C79">
            <v>0</v>
          </cell>
          <cell r="I79">
            <v>7186</v>
          </cell>
          <cell r="K79">
            <v>7213</v>
          </cell>
        </row>
        <row r="80">
          <cell r="B80" t="str">
            <v>Junio</v>
          </cell>
          <cell r="C80">
            <v>0</v>
          </cell>
          <cell r="I80">
            <v>7813</v>
          </cell>
          <cell r="K80">
            <v>8420</v>
          </cell>
        </row>
        <row r="81">
          <cell r="B81" t="str">
            <v>Julio</v>
          </cell>
          <cell r="C81">
            <v>0</v>
          </cell>
          <cell r="I81">
            <v>6789</v>
          </cell>
          <cell r="K81">
            <v>9060</v>
          </cell>
        </row>
        <row r="82">
          <cell r="B82" t="str">
            <v>Agosto</v>
          </cell>
          <cell r="C82">
            <v>3235</v>
          </cell>
          <cell r="I82">
            <v>5542</v>
          </cell>
          <cell r="K82">
            <v>5911</v>
          </cell>
        </row>
        <row r="83">
          <cell r="B83" t="str">
            <v>Septiembre</v>
          </cell>
          <cell r="C83">
            <v>3496</v>
          </cell>
          <cell r="I83">
            <v>6458</v>
          </cell>
          <cell r="K83">
            <v>7109</v>
          </cell>
        </row>
        <row r="84">
          <cell r="B84" t="str">
            <v>Octubre</v>
          </cell>
          <cell r="C84">
            <v>4293</v>
          </cell>
          <cell r="I84">
            <v>7581</v>
          </cell>
          <cell r="K84">
            <v>6383</v>
          </cell>
        </row>
        <row r="85">
          <cell r="B85" t="str">
            <v>Noviembre</v>
          </cell>
          <cell r="C85">
            <v>3612</v>
          </cell>
          <cell r="I85">
            <v>8513</v>
          </cell>
          <cell r="K85">
            <v>9038</v>
          </cell>
        </row>
        <row r="86">
          <cell r="B86" t="str">
            <v>Diciembre</v>
          </cell>
          <cell r="C86">
            <v>3278</v>
          </cell>
          <cell r="I86">
            <v>7586</v>
          </cell>
          <cell r="K86">
            <v>9212</v>
          </cell>
        </row>
        <row r="87">
          <cell r="C87">
            <v>48728</v>
          </cell>
          <cell r="I87">
            <v>93472</v>
          </cell>
          <cell r="K87">
            <v>99644</v>
          </cell>
          <cell r="M87">
            <v>27882</v>
          </cell>
          <cell r="N87">
            <v>-5.2728137528028851E-2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46163</v>
          </cell>
          <cell r="I9">
            <v>59578</v>
          </cell>
          <cell r="K9">
            <v>62651</v>
          </cell>
          <cell r="M9">
            <v>57077</v>
          </cell>
          <cell r="N9">
            <v>-8.8969050773331615E-2</v>
          </cell>
        </row>
        <row r="10">
          <cell r="A10" t="str">
            <v>feb</v>
          </cell>
          <cell r="B10" t="str">
            <v>Febrero</v>
          </cell>
          <cell r="C10">
            <v>51846</v>
          </cell>
          <cell r="I10">
            <v>52194</v>
          </cell>
          <cell r="K10">
            <v>55957</v>
          </cell>
          <cell r="M10">
            <v>52638</v>
          </cell>
          <cell r="N10">
            <v>-5.9313401361759888E-2</v>
          </cell>
        </row>
        <row r="11">
          <cell r="A11" t="str">
            <v>mar</v>
          </cell>
          <cell r="B11" t="str">
            <v>Marzo</v>
          </cell>
          <cell r="C11">
            <v>20252</v>
          </cell>
          <cell r="I11">
            <v>58354</v>
          </cell>
          <cell r="K11">
            <v>58643</v>
          </cell>
          <cell r="M11">
            <v>56752</v>
          </cell>
          <cell r="N11">
            <v>-3.2245962860017352E-2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42717</v>
          </cell>
          <cell r="K12">
            <v>46133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42611</v>
          </cell>
          <cell r="K13">
            <v>38316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38639</v>
          </cell>
          <cell r="K14">
            <v>40074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40407</v>
          </cell>
          <cell r="K15">
            <v>45242</v>
          </cell>
        </row>
        <row r="16">
          <cell r="A16" t="str">
            <v>ago</v>
          </cell>
          <cell r="B16" t="str">
            <v>Agosto</v>
          </cell>
          <cell r="C16">
            <v>15225</v>
          </cell>
          <cell r="I16">
            <v>43373</v>
          </cell>
          <cell r="K16">
            <v>42595</v>
          </cell>
        </row>
        <row r="17">
          <cell r="A17" t="str">
            <v>sep</v>
          </cell>
          <cell r="B17" t="str">
            <v>Septiembre</v>
          </cell>
          <cell r="C17">
            <v>14501</v>
          </cell>
          <cell r="I17">
            <v>40151</v>
          </cell>
          <cell r="K17">
            <v>43154</v>
          </cell>
        </row>
        <row r="18">
          <cell r="A18" t="str">
            <v>oct</v>
          </cell>
          <cell r="B18" t="str">
            <v>Octubre</v>
          </cell>
          <cell r="C18">
            <v>17308</v>
          </cell>
          <cell r="I18">
            <v>49321</v>
          </cell>
          <cell r="K18">
            <v>43124</v>
          </cell>
        </row>
        <row r="19">
          <cell r="A19" t="str">
            <v>nov</v>
          </cell>
          <cell r="B19" t="str">
            <v>Noviembre</v>
          </cell>
          <cell r="C19">
            <v>14807</v>
          </cell>
          <cell r="I19">
            <v>55991</v>
          </cell>
          <cell r="K19">
            <v>53169</v>
          </cell>
        </row>
        <row r="20">
          <cell r="A20" t="str">
            <v>dic</v>
          </cell>
          <cell r="B20" t="str">
            <v>Diciembre</v>
          </cell>
          <cell r="C20">
            <v>13546</v>
          </cell>
          <cell r="I20">
            <v>53126</v>
          </cell>
          <cell r="K20">
            <v>55215</v>
          </cell>
        </row>
        <row r="21">
          <cell r="A21" t="str">
            <v>Total</v>
          </cell>
          <cell r="C21">
            <v>216673</v>
          </cell>
          <cell r="I21">
            <v>576462</v>
          </cell>
          <cell r="K21">
            <v>584273</v>
          </cell>
          <cell r="M21">
            <v>166467</v>
          </cell>
          <cell r="N21">
            <v>-6.0840277346813298E-2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18094</v>
          </cell>
          <cell r="I31">
            <v>21636</v>
          </cell>
          <cell r="K31">
            <v>25181</v>
          </cell>
          <cell r="M31">
            <v>23120</v>
          </cell>
          <cell r="N31">
            <v>-8.1847424645566047E-2</v>
          </cell>
        </row>
        <row r="32">
          <cell r="B32" t="str">
            <v>Febrero</v>
          </cell>
          <cell r="C32">
            <v>23371</v>
          </cell>
          <cell r="I32">
            <v>23651</v>
          </cell>
          <cell r="K32">
            <v>24442</v>
          </cell>
          <cell r="M32">
            <v>23832</v>
          </cell>
          <cell r="N32">
            <v>-2.4957041158661375E-2</v>
          </cell>
        </row>
        <row r="33">
          <cell r="B33" t="str">
            <v>Marzo</v>
          </cell>
          <cell r="C33">
            <v>9500</v>
          </cell>
          <cell r="I33">
            <v>30146</v>
          </cell>
          <cell r="K33">
            <v>25658</v>
          </cell>
          <cell r="M33">
            <v>30942</v>
          </cell>
          <cell r="N33">
            <v>0.20593966793982377</v>
          </cell>
        </row>
        <row r="34">
          <cell r="B34" t="str">
            <v>Abril</v>
          </cell>
          <cell r="C34">
            <v>0</v>
          </cell>
          <cell r="I34">
            <v>25115</v>
          </cell>
          <cell r="K34">
            <v>22776</v>
          </cell>
        </row>
        <row r="35">
          <cell r="B35" t="str">
            <v>Mayo</v>
          </cell>
          <cell r="C35">
            <v>0</v>
          </cell>
          <cell r="I35">
            <v>28209</v>
          </cell>
          <cell r="K35">
            <v>24741</v>
          </cell>
        </row>
        <row r="36">
          <cell r="B36" t="str">
            <v>Junio</v>
          </cell>
          <cell r="C36">
            <v>0</v>
          </cell>
          <cell r="I36">
            <v>25871</v>
          </cell>
          <cell r="K36">
            <v>28215</v>
          </cell>
        </row>
        <row r="37">
          <cell r="B37" t="str">
            <v>Julio</v>
          </cell>
          <cell r="C37">
            <v>0</v>
          </cell>
          <cell r="I37">
            <v>25078</v>
          </cell>
          <cell r="K37">
            <v>30089</v>
          </cell>
        </row>
        <row r="38">
          <cell r="B38" t="str">
            <v>Agosto</v>
          </cell>
          <cell r="C38">
            <v>9653</v>
          </cell>
          <cell r="I38">
            <v>22168</v>
          </cell>
          <cell r="K38">
            <v>21698</v>
          </cell>
        </row>
        <row r="39">
          <cell r="B39" t="str">
            <v>Septiembre</v>
          </cell>
          <cell r="C39">
            <v>9944</v>
          </cell>
          <cell r="I39">
            <v>23087</v>
          </cell>
          <cell r="K39">
            <v>27092</v>
          </cell>
        </row>
        <row r="40">
          <cell r="B40" t="str">
            <v>Octubre</v>
          </cell>
          <cell r="C40">
            <v>12162</v>
          </cell>
          <cell r="I40">
            <v>28464</v>
          </cell>
          <cell r="K40">
            <v>24346</v>
          </cell>
        </row>
        <row r="41">
          <cell r="B41" t="str">
            <v>Noviembre</v>
          </cell>
          <cell r="C41">
            <v>9442</v>
          </cell>
          <cell r="I41">
            <v>26745</v>
          </cell>
          <cell r="K41">
            <v>29114</v>
          </cell>
        </row>
        <row r="42">
          <cell r="B42" t="str">
            <v>Diciembre</v>
          </cell>
          <cell r="C42">
            <v>7829</v>
          </cell>
          <cell r="I42">
            <v>22180</v>
          </cell>
          <cell r="K42">
            <v>25047</v>
          </cell>
        </row>
        <row r="43">
          <cell r="C43">
            <v>116562</v>
          </cell>
          <cell r="I43">
            <v>302350</v>
          </cell>
          <cell r="K43">
            <v>308399</v>
          </cell>
          <cell r="M43">
            <v>77894</v>
          </cell>
          <cell r="N43">
            <v>3.4709953374689517E-2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9493</v>
          </cell>
          <cell r="I53">
            <v>11784</v>
          </cell>
          <cell r="K53">
            <v>14922</v>
          </cell>
          <cell r="M53">
            <v>14862</v>
          </cell>
          <cell r="N53">
            <v>-4.0209087253719744E-3</v>
          </cell>
        </row>
        <row r="54">
          <cell r="B54" t="str">
            <v>Febrero</v>
          </cell>
          <cell r="C54">
            <v>12705</v>
          </cell>
          <cell r="I54">
            <v>13893</v>
          </cell>
          <cell r="K54">
            <v>15680</v>
          </cell>
          <cell r="M54">
            <v>14169</v>
          </cell>
          <cell r="N54">
            <v>-9.636479591836733E-2</v>
          </cell>
        </row>
        <row r="55">
          <cell r="B55" t="str">
            <v>Marzo</v>
          </cell>
          <cell r="C55">
            <v>5294</v>
          </cell>
          <cell r="I55">
            <v>18087</v>
          </cell>
          <cell r="K55">
            <v>14870</v>
          </cell>
          <cell r="M55">
            <v>17196</v>
          </cell>
          <cell r="N55">
            <v>0.15642232683254886</v>
          </cell>
        </row>
        <row r="56">
          <cell r="B56" t="str">
            <v>Abril</v>
          </cell>
          <cell r="C56">
            <v>0</v>
          </cell>
          <cell r="I56">
            <v>14354</v>
          </cell>
          <cell r="K56">
            <v>13713</v>
          </cell>
        </row>
        <row r="57">
          <cell r="B57" t="str">
            <v>Mayo</v>
          </cell>
          <cell r="C57">
            <v>0</v>
          </cell>
          <cell r="I57">
            <v>16688</v>
          </cell>
          <cell r="K57">
            <v>14967</v>
          </cell>
        </row>
        <row r="58">
          <cell r="B58" t="str">
            <v>Junio</v>
          </cell>
          <cell r="C58">
            <v>0</v>
          </cell>
          <cell r="I58">
            <v>14668</v>
          </cell>
          <cell r="K58">
            <v>15572</v>
          </cell>
        </row>
        <row r="59">
          <cell r="B59" t="str">
            <v>Julio</v>
          </cell>
          <cell r="C59">
            <v>0</v>
          </cell>
          <cell r="I59">
            <v>16466</v>
          </cell>
          <cell r="K59">
            <v>13056</v>
          </cell>
        </row>
        <row r="60">
          <cell r="B60" t="str">
            <v>Agosto</v>
          </cell>
          <cell r="C60">
            <v>7712</v>
          </cell>
          <cell r="I60">
            <v>13548</v>
          </cell>
          <cell r="K60">
            <v>9705</v>
          </cell>
        </row>
        <row r="61">
          <cell r="B61" t="str">
            <v>Septiembre</v>
          </cell>
          <cell r="C61">
            <v>7090</v>
          </cell>
          <cell r="I61">
            <v>15730</v>
          </cell>
          <cell r="K61">
            <v>13601</v>
          </cell>
        </row>
        <row r="62">
          <cell r="B62" t="str">
            <v>Octubre</v>
          </cell>
          <cell r="C62">
            <v>7680</v>
          </cell>
          <cell r="I62">
            <v>16623</v>
          </cell>
          <cell r="K62">
            <v>16019</v>
          </cell>
        </row>
        <row r="63">
          <cell r="B63" t="str">
            <v>Noviembre</v>
          </cell>
          <cell r="C63">
            <v>5836</v>
          </cell>
          <cell r="I63">
            <v>17852</v>
          </cell>
          <cell r="K63">
            <v>19160</v>
          </cell>
        </row>
        <row r="64">
          <cell r="B64" t="str">
            <v>Diciembre</v>
          </cell>
          <cell r="C64">
            <v>4463</v>
          </cell>
          <cell r="I64">
            <v>11703</v>
          </cell>
          <cell r="K64">
            <v>13225</v>
          </cell>
        </row>
        <row r="65">
          <cell r="C65">
            <v>71188</v>
          </cell>
          <cell r="I65">
            <v>181396</v>
          </cell>
          <cell r="K65">
            <v>174490</v>
          </cell>
          <cell r="M65">
            <v>46227</v>
          </cell>
          <cell r="N65">
            <v>1.660362420830408E-2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8601</v>
          </cell>
          <cell r="I75">
            <v>9852</v>
          </cell>
          <cell r="K75">
            <v>10259</v>
          </cell>
          <cell r="M75">
            <v>8258</v>
          </cell>
          <cell r="N75">
            <v>-0.19504825031679496</v>
          </cell>
        </row>
        <row r="76">
          <cell r="B76" t="str">
            <v>Febrero</v>
          </cell>
          <cell r="C76">
            <v>10666</v>
          </cell>
          <cell r="I76">
            <v>9758</v>
          </cell>
          <cell r="K76">
            <v>8762</v>
          </cell>
          <cell r="M76">
            <v>9663</v>
          </cell>
          <cell r="N76">
            <v>0.10283040401734755</v>
          </cell>
        </row>
        <row r="77">
          <cell r="B77" t="str">
            <v>Marzo</v>
          </cell>
          <cell r="C77">
            <v>4206</v>
          </cell>
          <cell r="I77">
            <v>12059</v>
          </cell>
          <cell r="K77">
            <v>10788</v>
          </cell>
          <cell r="M77">
            <v>13746</v>
          </cell>
          <cell r="N77">
            <v>0.27419354838709675</v>
          </cell>
        </row>
        <row r="78">
          <cell r="B78" t="str">
            <v>Abril</v>
          </cell>
          <cell r="C78">
            <v>0</v>
          </cell>
          <cell r="I78">
            <v>10761</v>
          </cell>
          <cell r="K78">
            <v>9063</v>
          </cell>
        </row>
        <row r="79">
          <cell r="B79" t="str">
            <v>Mayo</v>
          </cell>
          <cell r="C79">
            <v>0</v>
          </cell>
          <cell r="I79">
            <v>11521</v>
          </cell>
          <cell r="K79">
            <v>9774</v>
          </cell>
        </row>
        <row r="80">
          <cell r="B80" t="str">
            <v>Junio</v>
          </cell>
          <cell r="C80">
            <v>0</v>
          </cell>
          <cell r="I80">
            <v>11203</v>
          </cell>
          <cell r="K80">
            <v>12643</v>
          </cell>
        </row>
        <row r="81">
          <cell r="B81" t="str">
            <v>Julio</v>
          </cell>
          <cell r="C81">
            <v>0</v>
          </cell>
          <cell r="I81">
            <v>8612</v>
          </cell>
          <cell r="K81">
            <v>17033</v>
          </cell>
        </row>
        <row r="82">
          <cell r="B82" t="str">
            <v>Agosto</v>
          </cell>
          <cell r="C82">
            <v>1941</v>
          </cell>
          <cell r="I82">
            <v>8620</v>
          </cell>
          <cell r="K82">
            <v>11993</v>
          </cell>
        </row>
        <row r="83">
          <cell r="B83" t="str">
            <v>Septiembre</v>
          </cell>
          <cell r="C83">
            <v>2854</v>
          </cell>
          <cell r="I83">
            <v>7357</v>
          </cell>
          <cell r="K83">
            <v>13491</v>
          </cell>
        </row>
        <row r="84">
          <cell r="B84" t="str">
            <v>Octubre</v>
          </cell>
          <cell r="C84">
            <v>4482</v>
          </cell>
          <cell r="I84">
            <v>11841</v>
          </cell>
          <cell r="K84">
            <v>8327</v>
          </cell>
        </row>
        <row r="85">
          <cell r="B85" t="str">
            <v>Noviembre</v>
          </cell>
          <cell r="C85">
            <v>3606</v>
          </cell>
          <cell r="I85">
            <v>8893</v>
          </cell>
          <cell r="K85">
            <v>9954</v>
          </cell>
        </row>
        <row r="86">
          <cell r="B86" t="str">
            <v>Diciembre</v>
          </cell>
          <cell r="C86">
            <v>3366</v>
          </cell>
          <cell r="I86">
            <v>10477</v>
          </cell>
          <cell r="K86">
            <v>11822</v>
          </cell>
        </row>
        <row r="87">
          <cell r="C87">
            <v>45374</v>
          </cell>
          <cell r="I87">
            <v>120954</v>
          </cell>
          <cell r="K87">
            <v>133909</v>
          </cell>
          <cell r="M87">
            <v>31667</v>
          </cell>
          <cell r="N87">
            <v>6.2330168740984293E-2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28069</v>
          </cell>
          <cell r="I97">
            <v>37942</v>
          </cell>
          <cell r="K97">
            <v>37470</v>
          </cell>
          <cell r="M97">
            <v>33957</v>
          </cell>
          <cell r="N97">
            <v>-9.375500400320258E-2</v>
          </cell>
        </row>
        <row r="98">
          <cell r="B98" t="str">
            <v>Febrero</v>
          </cell>
          <cell r="C98">
            <v>28475</v>
          </cell>
          <cell r="I98">
            <v>28543</v>
          </cell>
          <cell r="K98">
            <v>31515</v>
          </cell>
          <cell r="M98">
            <v>28806</v>
          </cell>
          <cell r="N98">
            <v>-8.5959067110899623E-2</v>
          </cell>
        </row>
        <row r="99">
          <cell r="B99" t="str">
            <v>Marzo</v>
          </cell>
          <cell r="C99">
            <v>10752</v>
          </cell>
          <cell r="I99">
            <v>28208</v>
          </cell>
          <cell r="K99">
            <v>32985</v>
          </cell>
          <cell r="M99">
            <v>25810</v>
          </cell>
          <cell r="N99">
            <v>-0.21752311656813705</v>
          </cell>
        </row>
        <row r="100">
          <cell r="B100" t="str">
            <v>Abril</v>
          </cell>
          <cell r="C100">
            <v>0</v>
          </cell>
          <cell r="I100">
            <v>17602</v>
          </cell>
          <cell r="K100">
            <v>23357</v>
          </cell>
        </row>
        <row r="101">
          <cell r="B101" t="str">
            <v>Mayo</v>
          </cell>
          <cell r="C101">
            <v>0</v>
          </cell>
          <cell r="I101">
            <v>14402</v>
          </cell>
          <cell r="K101">
            <v>13575</v>
          </cell>
        </row>
        <row r="102">
          <cell r="B102" t="str">
            <v>Junio</v>
          </cell>
          <cell r="C102">
            <v>0</v>
          </cell>
          <cell r="I102">
            <v>12768</v>
          </cell>
          <cell r="K102">
            <v>11859</v>
          </cell>
        </row>
        <row r="103">
          <cell r="B103" t="str">
            <v>Julio</v>
          </cell>
          <cell r="C103">
            <v>0</v>
          </cell>
          <cell r="I103">
            <v>15329</v>
          </cell>
          <cell r="K103">
            <v>15153</v>
          </cell>
        </row>
        <row r="104">
          <cell r="B104" t="str">
            <v>Agosto</v>
          </cell>
          <cell r="C104">
            <v>5572</v>
          </cell>
          <cell r="I104">
            <v>21205</v>
          </cell>
          <cell r="K104">
            <v>20897</v>
          </cell>
        </row>
        <row r="105">
          <cell r="B105" t="str">
            <v>Septiembre</v>
          </cell>
          <cell r="C105">
            <v>4557</v>
          </cell>
          <cell r="I105">
            <v>17064</v>
          </cell>
          <cell r="K105">
            <v>16062</v>
          </cell>
        </row>
        <row r="106">
          <cell r="B106" t="str">
            <v>Octubre</v>
          </cell>
          <cell r="C106">
            <v>5146</v>
          </cell>
          <cell r="I106">
            <v>20857</v>
          </cell>
          <cell r="K106">
            <v>18778</v>
          </cell>
        </row>
        <row r="107">
          <cell r="B107" t="str">
            <v>Noviembre</v>
          </cell>
          <cell r="C107">
            <v>5365</v>
          </cell>
          <cell r="I107">
            <v>29246</v>
          </cell>
          <cell r="K107">
            <v>24055</v>
          </cell>
        </row>
        <row r="108">
          <cell r="B108" t="str">
            <v>Diciembre</v>
          </cell>
          <cell r="C108">
            <v>5717</v>
          </cell>
          <cell r="I108">
            <v>30946</v>
          </cell>
          <cell r="K108">
            <v>30168</v>
          </cell>
        </row>
        <row r="109">
          <cell r="C109">
            <v>100111</v>
          </cell>
          <cell r="I109">
            <v>274112</v>
          </cell>
          <cell r="K109">
            <v>275874</v>
          </cell>
          <cell r="M109">
            <v>88573</v>
          </cell>
          <cell r="N109">
            <v>-0.13138177895459446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4037</v>
          </cell>
          <cell r="I119">
            <v>5079</v>
          </cell>
          <cell r="K119">
            <v>5741</v>
          </cell>
          <cell r="M119">
            <v>5027</v>
          </cell>
          <cell r="N119">
            <v>-0.12436857690297853</v>
          </cell>
        </row>
        <row r="120">
          <cell r="B120" t="str">
            <v>Febrero</v>
          </cell>
          <cell r="C120">
            <v>3425</v>
          </cell>
          <cell r="I120">
            <v>3403</v>
          </cell>
          <cell r="K120">
            <v>4850</v>
          </cell>
          <cell r="M120">
            <v>3993</v>
          </cell>
          <cell r="N120">
            <v>-0.17670103092783507</v>
          </cell>
        </row>
        <row r="121">
          <cell r="B121" t="str">
            <v>Marzo</v>
          </cell>
          <cell r="C121">
            <v>1454</v>
          </cell>
          <cell r="I121">
            <v>3286</v>
          </cell>
          <cell r="K121">
            <v>4425</v>
          </cell>
          <cell r="M121">
            <v>2634</v>
          </cell>
          <cell r="N121">
            <v>-0.40474576271186435</v>
          </cell>
        </row>
        <row r="122">
          <cell r="B122" t="str">
            <v>Abril</v>
          </cell>
          <cell r="C122">
            <v>0</v>
          </cell>
          <cell r="I122">
            <v>2023</v>
          </cell>
          <cell r="K122">
            <v>3860</v>
          </cell>
        </row>
        <row r="123">
          <cell r="B123" t="str">
            <v>Mayo</v>
          </cell>
          <cell r="C123">
            <v>0</v>
          </cell>
          <cell r="I123">
            <v>1553</v>
          </cell>
          <cell r="K123">
            <v>1323</v>
          </cell>
        </row>
        <row r="124">
          <cell r="B124" t="str">
            <v>Junio</v>
          </cell>
          <cell r="C124">
            <v>0</v>
          </cell>
          <cell r="I124">
            <v>1777</v>
          </cell>
          <cell r="K124">
            <v>1481</v>
          </cell>
        </row>
        <row r="125">
          <cell r="B125" t="str">
            <v>Julio</v>
          </cell>
          <cell r="C125">
            <v>0</v>
          </cell>
          <cell r="I125">
            <v>1965</v>
          </cell>
          <cell r="K125">
            <v>1886</v>
          </cell>
        </row>
        <row r="126">
          <cell r="B126" t="str">
            <v>Agosto</v>
          </cell>
          <cell r="C126">
            <v>231</v>
          </cell>
          <cell r="I126">
            <v>4366</v>
          </cell>
          <cell r="K126">
            <v>2083</v>
          </cell>
        </row>
        <row r="127">
          <cell r="B127" t="str">
            <v>Septiembre</v>
          </cell>
          <cell r="C127">
            <v>271</v>
          </cell>
          <cell r="I127">
            <v>4909</v>
          </cell>
          <cell r="K127">
            <v>2363</v>
          </cell>
        </row>
        <row r="128">
          <cell r="B128" t="str">
            <v>Octubre</v>
          </cell>
          <cell r="C128">
            <v>273</v>
          </cell>
          <cell r="I128">
            <v>4936</v>
          </cell>
          <cell r="K128">
            <v>1826</v>
          </cell>
        </row>
        <row r="129">
          <cell r="B129" t="str">
            <v>Noviembre</v>
          </cell>
          <cell r="C129">
            <v>586</v>
          </cell>
          <cell r="I129">
            <v>3283</v>
          </cell>
          <cell r="K129">
            <v>2998</v>
          </cell>
        </row>
        <row r="130">
          <cell r="B130" t="str">
            <v>Diciembre</v>
          </cell>
          <cell r="C130">
            <v>669</v>
          </cell>
          <cell r="I130">
            <v>3687</v>
          </cell>
          <cell r="K130">
            <v>3685</v>
          </cell>
        </row>
        <row r="131">
          <cell r="C131">
            <v>11431</v>
          </cell>
          <cell r="I131">
            <v>40267</v>
          </cell>
          <cell r="K131">
            <v>36521</v>
          </cell>
          <cell r="M131">
            <v>11654</v>
          </cell>
          <cell r="N131">
            <v>-0.22389451251997872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4131</v>
          </cell>
          <cell r="I141">
            <v>6542</v>
          </cell>
          <cell r="K141">
            <v>6067</v>
          </cell>
          <cell r="M141">
            <v>6090</v>
          </cell>
          <cell r="N141">
            <v>3.791000494478336E-3</v>
          </cell>
        </row>
        <row r="142">
          <cell r="B142" t="str">
            <v>Febrero</v>
          </cell>
          <cell r="C142">
            <v>3220</v>
          </cell>
          <cell r="I142">
            <v>4664</v>
          </cell>
          <cell r="K142">
            <v>4561</v>
          </cell>
          <cell r="M142">
            <v>4794</v>
          </cell>
          <cell r="N142">
            <v>5.1085288313966304E-2</v>
          </cell>
        </row>
        <row r="143">
          <cell r="B143" t="str">
            <v>Marzo</v>
          </cell>
          <cell r="C143">
            <v>1575</v>
          </cell>
          <cell r="I143">
            <v>5403</v>
          </cell>
          <cell r="K143">
            <v>5795</v>
          </cell>
          <cell r="M143">
            <v>4786</v>
          </cell>
          <cell r="N143">
            <v>-0.17411561691113031</v>
          </cell>
        </row>
        <row r="144">
          <cell r="B144" t="str">
            <v>Abril</v>
          </cell>
          <cell r="C144">
            <v>0</v>
          </cell>
          <cell r="I144">
            <v>3248</v>
          </cell>
          <cell r="K144">
            <v>3013</v>
          </cell>
        </row>
        <row r="145">
          <cell r="B145" t="str">
            <v>Mayo</v>
          </cell>
          <cell r="C145">
            <v>0</v>
          </cell>
          <cell r="I145">
            <v>1617</v>
          </cell>
          <cell r="K145">
            <v>1644</v>
          </cell>
        </row>
        <row r="146">
          <cell r="B146" t="str">
            <v>Junio</v>
          </cell>
          <cell r="C146">
            <v>0</v>
          </cell>
          <cell r="I146">
            <v>1064</v>
          </cell>
          <cell r="K146">
            <v>1312</v>
          </cell>
        </row>
        <row r="147">
          <cell r="B147" t="str">
            <v>Julio</v>
          </cell>
          <cell r="C147">
            <v>0</v>
          </cell>
          <cell r="I147">
            <v>1913</v>
          </cell>
          <cell r="K147">
            <v>1547</v>
          </cell>
        </row>
        <row r="148">
          <cell r="B148" t="str">
            <v>Agosto</v>
          </cell>
          <cell r="C148">
            <v>423</v>
          </cell>
          <cell r="I148">
            <v>2985</v>
          </cell>
          <cell r="K148">
            <v>2860</v>
          </cell>
        </row>
        <row r="149">
          <cell r="B149" t="str">
            <v>Septiembre</v>
          </cell>
          <cell r="C149">
            <v>265</v>
          </cell>
          <cell r="I149">
            <v>2184</v>
          </cell>
          <cell r="K149">
            <v>2212</v>
          </cell>
        </row>
        <row r="150">
          <cell r="B150" t="str">
            <v>Octubre</v>
          </cell>
          <cell r="C150">
            <v>260</v>
          </cell>
          <cell r="I150">
            <v>3162</v>
          </cell>
          <cell r="K150">
            <v>3189</v>
          </cell>
        </row>
        <row r="151">
          <cell r="B151" t="str">
            <v>Noviembre</v>
          </cell>
          <cell r="C151">
            <v>688</v>
          </cell>
          <cell r="I151">
            <v>4616</v>
          </cell>
          <cell r="K151">
            <v>4412</v>
          </cell>
        </row>
        <row r="152">
          <cell r="B152" t="str">
            <v>Diciembre</v>
          </cell>
          <cell r="C152">
            <v>611</v>
          </cell>
          <cell r="I152">
            <v>6047</v>
          </cell>
          <cell r="K152">
            <v>5549</v>
          </cell>
        </row>
        <row r="153">
          <cell r="C153">
            <v>11548</v>
          </cell>
          <cell r="I153">
            <v>43445</v>
          </cell>
          <cell r="K153">
            <v>42161</v>
          </cell>
          <cell r="M153">
            <v>15670</v>
          </cell>
          <cell r="N153">
            <v>-4.5850331851671422E-2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1856</v>
          </cell>
          <cell r="I163">
            <v>3344</v>
          </cell>
          <cell r="K163">
            <v>2895</v>
          </cell>
          <cell r="M163">
            <v>2278</v>
          </cell>
          <cell r="N163">
            <v>-0.21312607944732298</v>
          </cell>
        </row>
        <row r="164">
          <cell r="B164" t="str">
            <v>Febrero</v>
          </cell>
          <cell r="C164">
            <v>2151</v>
          </cell>
          <cell r="I164">
            <v>2356</v>
          </cell>
          <cell r="K164">
            <v>2461</v>
          </cell>
          <cell r="M164">
            <v>2576</v>
          </cell>
          <cell r="N164">
            <v>4.6728971962616717E-2</v>
          </cell>
        </row>
        <row r="165">
          <cell r="B165" t="str">
            <v>Marzo</v>
          </cell>
          <cell r="C165">
            <v>911</v>
          </cell>
          <cell r="I165">
            <v>2785</v>
          </cell>
          <cell r="K165">
            <v>2820</v>
          </cell>
          <cell r="M165">
            <v>1872</v>
          </cell>
          <cell r="N165">
            <v>-0.33617021276595749</v>
          </cell>
        </row>
        <row r="166">
          <cell r="B166" t="str">
            <v>Abril</v>
          </cell>
          <cell r="C166">
            <v>0</v>
          </cell>
          <cell r="I166">
            <v>1759</v>
          </cell>
          <cell r="K166">
            <v>1879</v>
          </cell>
        </row>
        <row r="167">
          <cell r="B167" t="str">
            <v>Mayo</v>
          </cell>
          <cell r="C167">
            <v>0</v>
          </cell>
          <cell r="I167">
            <v>2014</v>
          </cell>
          <cell r="K167">
            <v>1952</v>
          </cell>
        </row>
        <row r="168">
          <cell r="B168" t="str">
            <v>Junio</v>
          </cell>
          <cell r="C168">
            <v>0</v>
          </cell>
          <cell r="I168">
            <v>1678</v>
          </cell>
          <cell r="K168">
            <v>905</v>
          </cell>
        </row>
        <row r="169">
          <cell r="B169" t="str">
            <v>Julio</v>
          </cell>
          <cell r="C169">
            <v>0</v>
          </cell>
          <cell r="I169">
            <v>1543</v>
          </cell>
          <cell r="K169">
            <v>1293</v>
          </cell>
        </row>
        <row r="170">
          <cell r="B170" t="str">
            <v>Agosto</v>
          </cell>
          <cell r="C170">
            <v>432</v>
          </cell>
          <cell r="I170">
            <v>3093</v>
          </cell>
          <cell r="K170">
            <v>3962</v>
          </cell>
        </row>
        <row r="171">
          <cell r="B171" t="str">
            <v>Septiembre</v>
          </cell>
          <cell r="C171">
            <v>212</v>
          </cell>
          <cell r="I171">
            <v>1358</v>
          </cell>
          <cell r="K171">
            <v>2078</v>
          </cell>
        </row>
        <row r="172">
          <cell r="B172" t="str">
            <v>Octubre</v>
          </cell>
          <cell r="C172">
            <v>349</v>
          </cell>
          <cell r="I172">
            <v>1685</v>
          </cell>
          <cell r="K172">
            <v>1740</v>
          </cell>
        </row>
        <row r="173">
          <cell r="B173" t="str">
            <v>Noviembre</v>
          </cell>
          <cell r="C173">
            <v>204</v>
          </cell>
          <cell r="I173">
            <v>2852</v>
          </cell>
          <cell r="K173">
            <v>2022</v>
          </cell>
        </row>
        <row r="174">
          <cell r="B174" t="str">
            <v>Diciembre</v>
          </cell>
          <cell r="C174">
            <v>597</v>
          </cell>
          <cell r="I174">
            <v>2270</v>
          </cell>
          <cell r="K174">
            <v>2368</v>
          </cell>
        </row>
        <row r="175">
          <cell r="C175">
            <v>7014</v>
          </cell>
          <cell r="I175">
            <v>26737</v>
          </cell>
          <cell r="K175">
            <v>26375</v>
          </cell>
          <cell r="M175">
            <v>6726</v>
          </cell>
          <cell r="N175">
            <v>-0.17734833659491189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529</v>
          </cell>
          <cell r="I185">
            <v>618</v>
          </cell>
          <cell r="K185">
            <v>796</v>
          </cell>
          <cell r="M185">
            <v>915</v>
          </cell>
          <cell r="N185">
            <v>0.14949748743718594</v>
          </cell>
        </row>
        <row r="186">
          <cell r="B186" t="str">
            <v>Febrero</v>
          </cell>
          <cell r="C186">
            <v>333</v>
          </cell>
          <cell r="I186">
            <v>515</v>
          </cell>
          <cell r="K186">
            <v>580</v>
          </cell>
          <cell r="M186">
            <v>590</v>
          </cell>
          <cell r="N186">
            <v>1.7241379310344751E-2</v>
          </cell>
        </row>
        <row r="187">
          <cell r="B187" t="str">
            <v>Marzo</v>
          </cell>
          <cell r="C187">
            <v>258</v>
          </cell>
          <cell r="I187">
            <v>852</v>
          </cell>
          <cell r="K187">
            <v>529</v>
          </cell>
          <cell r="M187">
            <v>411</v>
          </cell>
          <cell r="N187">
            <v>-0.22306238185255201</v>
          </cell>
        </row>
        <row r="188">
          <cell r="B188" t="str">
            <v>Abril</v>
          </cell>
          <cell r="C188">
            <v>0</v>
          </cell>
          <cell r="I188">
            <v>425</v>
          </cell>
          <cell r="K188">
            <v>432</v>
          </cell>
        </row>
        <row r="189">
          <cell r="B189" t="str">
            <v>Mayo</v>
          </cell>
          <cell r="C189">
            <v>0</v>
          </cell>
          <cell r="I189">
            <v>258</v>
          </cell>
          <cell r="K189">
            <v>367</v>
          </cell>
        </row>
        <row r="190">
          <cell r="B190" t="str">
            <v>junio</v>
          </cell>
          <cell r="C190">
            <v>0</v>
          </cell>
          <cell r="I190">
            <v>221</v>
          </cell>
          <cell r="K190">
            <v>272</v>
          </cell>
        </row>
        <row r="191">
          <cell r="B191" t="str">
            <v>Julio</v>
          </cell>
          <cell r="C191">
            <v>0</v>
          </cell>
          <cell r="I191">
            <v>344</v>
          </cell>
          <cell r="K191">
            <v>325</v>
          </cell>
        </row>
        <row r="192">
          <cell r="B192" t="str">
            <v>Agosto</v>
          </cell>
          <cell r="C192">
            <v>126</v>
          </cell>
          <cell r="I192">
            <v>416</v>
          </cell>
          <cell r="K192">
            <v>463</v>
          </cell>
        </row>
        <row r="193">
          <cell r="B193" t="str">
            <v>Septiembre</v>
          </cell>
          <cell r="C193">
            <v>140</v>
          </cell>
          <cell r="I193">
            <v>288</v>
          </cell>
          <cell r="K193">
            <v>439</v>
          </cell>
        </row>
        <row r="194">
          <cell r="B194" t="str">
            <v>Octubre</v>
          </cell>
          <cell r="C194">
            <v>131</v>
          </cell>
          <cell r="I194">
            <v>386</v>
          </cell>
          <cell r="K194">
            <v>369</v>
          </cell>
        </row>
        <row r="195">
          <cell r="B195" t="str">
            <v>Noviembre</v>
          </cell>
          <cell r="C195">
            <v>98</v>
          </cell>
          <cell r="I195">
            <v>961</v>
          </cell>
          <cell r="K195">
            <v>532</v>
          </cell>
        </row>
        <row r="196">
          <cell r="B196" t="str">
            <v>Diciembre</v>
          </cell>
          <cell r="C196">
            <v>193</v>
          </cell>
          <cell r="I196">
            <v>674</v>
          </cell>
          <cell r="K196">
            <v>812</v>
          </cell>
        </row>
        <row r="197">
          <cell r="C197">
            <v>1919</v>
          </cell>
          <cell r="I197">
            <v>5958</v>
          </cell>
          <cell r="K197">
            <v>5916</v>
          </cell>
          <cell r="M197">
            <v>1916</v>
          </cell>
          <cell r="N197">
            <v>5.7742782152230276E-3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661</v>
          </cell>
          <cell r="I207">
            <v>839</v>
          </cell>
          <cell r="K207">
            <v>913</v>
          </cell>
          <cell r="M207">
            <v>1114</v>
          </cell>
          <cell r="N207">
            <v>0.22015334063526826</v>
          </cell>
        </row>
        <row r="208">
          <cell r="B208" t="str">
            <v>Febrero</v>
          </cell>
          <cell r="C208">
            <v>450</v>
          </cell>
          <cell r="I208">
            <v>647</v>
          </cell>
          <cell r="K208">
            <v>794</v>
          </cell>
          <cell r="M208">
            <v>881</v>
          </cell>
          <cell r="N208">
            <v>0.10957178841309823</v>
          </cell>
        </row>
        <row r="209">
          <cell r="B209" t="str">
            <v>Marzo</v>
          </cell>
          <cell r="C209">
            <v>200</v>
          </cell>
          <cell r="I209">
            <v>645</v>
          </cell>
          <cell r="K209">
            <v>658</v>
          </cell>
          <cell r="M209">
            <v>653</v>
          </cell>
          <cell r="N209">
            <v>-7.5987841945288626E-3</v>
          </cell>
        </row>
        <row r="210">
          <cell r="B210" t="str">
            <v>Abril</v>
          </cell>
          <cell r="C210">
            <v>0</v>
          </cell>
          <cell r="I210">
            <v>482</v>
          </cell>
          <cell r="K210">
            <v>538</v>
          </cell>
        </row>
        <row r="211">
          <cell r="B211" t="str">
            <v>Mayo</v>
          </cell>
          <cell r="C211">
            <v>0</v>
          </cell>
          <cell r="I211">
            <v>431</v>
          </cell>
          <cell r="K211">
            <v>534</v>
          </cell>
        </row>
        <row r="212">
          <cell r="B212" t="str">
            <v>Junio</v>
          </cell>
          <cell r="C212">
            <v>0</v>
          </cell>
          <cell r="I212">
            <v>225</v>
          </cell>
          <cell r="K212">
            <v>267</v>
          </cell>
        </row>
        <row r="213">
          <cell r="B213" t="str">
            <v>Julio</v>
          </cell>
          <cell r="C213">
            <v>0</v>
          </cell>
          <cell r="I213">
            <v>569</v>
          </cell>
          <cell r="K213">
            <v>431</v>
          </cell>
        </row>
        <row r="214">
          <cell r="B214" t="str">
            <v>Agosto</v>
          </cell>
          <cell r="C214">
            <v>77</v>
          </cell>
          <cell r="I214">
            <v>720</v>
          </cell>
          <cell r="K214">
            <v>977</v>
          </cell>
        </row>
        <row r="215">
          <cell r="B215" t="str">
            <v>Septiembre</v>
          </cell>
          <cell r="C215">
            <v>29</v>
          </cell>
          <cell r="I215">
            <v>576</v>
          </cell>
          <cell r="K215">
            <v>351</v>
          </cell>
        </row>
        <row r="216">
          <cell r="B216" t="str">
            <v>Octubre</v>
          </cell>
          <cell r="C216">
            <v>47</v>
          </cell>
          <cell r="I216">
            <v>441</v>
          </cell>
          <cell r="K216">
            <v>517</v>
          </cell>
        </row>
        <row r="217">
          <cell r="B217" t="str">
            <v>Noviembre</v>
          </cell>
          <cell r="C217">
            <v>129</v>
          </cell>
          <cell r="I217">
            <v>827</v>
          </cell>
          <cell r="K217">
            <v>704</v>
          </cell>
        </row>
        <row r="218">
          <cell r="B218" t="str">
            <v>Diciembre</v>
          </cell>
          <cell r="C218">
            <v>101</v>
          </cell>
          <cell r="I218">
            <v>981</v>
          </cell>
          <cell r="K218">
            <v>744</v>
          </cell>
        </row>
        <row r="219">
          <cell r="C219">
            <v>1882</v>
          </cell>
          <cell r="I219">
            <v>7383</v>
          </cell>
          <cell r="K219">
            <v>7428</v>
          </cell>
          <cell r="M219">
            <v>2648</v>
          </cell>
          <cell r="N219">
            <v>0.11966173361522192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738</v>
          </cell>
          <cell r="I229">
            <v>531</v>
          </cell>
          <cell r="K229">
            <v>839</v>
          </cell>
          <cell r="M229">
            <v>555</v>
          </cell>
          <cell r="N229">
            <v>-0.33849821215733011</v>
          </cell>
        </row>
        <row r="230">
          <cell r="B230" t="str">
            <v>Febrero</v>
          </cell>
          <cell r="C230">
            <v>520</v>
          </cell>
          <cell r="I230">
            <v>389</v>
          </cell>
          <cell r="K230">
            <v>667</v>
          </cell>
          <cell r="M230">
            <v>428</v>
          </cell>
          <cell r="N230">
            <v>-0.35832083958020988</v>
          </cell>
        </row>
        <row r="231">
          <cell r="B231" t="str">
            <v>Marzo</v>
          </cell>
          <cell r="C231">
            <v>322</v>
          </cell>
          <cell r="I231">
            <v>538</v>
          </cell>
          <cell r="K231">
            <v>523</v>
          </cell>
          <cell r="M231">
            <v>403</v>
          </cell>
          <cell r="N231">
            <v>-0.22944550669216057</v>
          </cell>
        </row>
        <row r="232">
          <cell r="B232" t="str">
            <v>Abril</v>
          </cell>
          <cell r="C232">
            <v>0</v>
          </cell>
          <cell r="I232">
            <v>210</v>
          </cell>
          <cell r="K232">
            <v>220</v>
          </cell>
        </row>
        <row r="233">
          <cell r="B233" t="str">
            <v>Mayo</v>
          </cell>
          <cell r="C233">
            <v>0</v>
          </cell>
          <cell r="I233">
            <v>51</v>
          </cell>
          <cell r="K233">
            <v>37</v>
          </cell>
        </row>
        <row r="234">
          <cell r="B234" t="str">
            <v>Junio</v>
          </cell>
          <cell r="C234">
            <v>0</v>
          </cell>
          <cell r="I234">
            <v>162</v>
          </cell>
          <cell r="K234">
            <v>228</v>
          </cell>
        </row>
        <row r="235">
          <cell r="B235" t="str">
            <v>Julio</v>
          </cell>
          <cell r="C235">
            <v>0</v>
          </cell>
          <cell r="I235">
            <v>144</v>
          </cell>
          <cell r="K235">
            <v>319</v>
          </cell>
        </row>
        <row r="236">
          <cell r="B236" t="str">
            <v>Agosto</v>
          </cell>
          <cell r="C236">
            <v>11</v>
          </cell>
          <cell r="I236">
            <v>234</v>
          </cell>
          <cell r="K236">
            <v>102</v>
          </cell>
        </row>
        <row r="237">
          <cell r="B237" t="str">
            <v>Septiembre</v>
          </cell>
          <cell r="C237">
            <v>0</v>
          </cell>
          <cell r="I237">
            <v>136</v>
          </cell>
          <cell r="K237">
            <v>55</v>
          </cell>
        </row>
        <row r="238">
          <cell r="B238" t="str">
            <v>Octubre</v>
          </cell>
          <cell r="C238">
            <v>45</v>
          </cell>
          <cell r="I238">
            <v>223</v>
          </cell>
          <cell r="K238">
            <v>251</v>
          </cell>
        </row>
        <row r="239">
          <cell r="B239" t="str">
            <v>Noviembre</v>
          </cell>
          <cell r="C239">
            <v>18</v>
          </cell>
          <cell r="I239">
            <v>445</v>
          </cell>
          <cell r="K239">
            <v>252</v>
          </cell>
        </row>
        <row r="240">
          <cell r="B240" t="str">
            <v>Diciembre</v>
          </cell>
          <cell r="C240">
            <v>13</v>
          </cell>
          <cell r="I240">
            <v>442</v>
          </cell>
          <cell r="K240">
            <v>377</v>
          </cell>
        </row>
        <row r="241">
          <cell r="C241">
            <v>1701</v>
          </cell>
          <cell r="I241">
            <v>3505</v>
          </cell>
          <cell r="K241">
            <v>3870</v>
          </cell>
          <cell r="M241">
            <v>1386</v>
          </cell>
          <cell r="N241">
            <v>-0.31690487925086253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814</v>
          </cell>
          <cell r="I255">
            <v>1003</v>
          </cell>
          <cell r="K255">
            <v>905</v>
          </cell>
          <cell r="M255">
            <v>985</v>
          </cell>
          <cell r="N255">
            <v>8.8397790055248615E-2</v>
          </cell>
        </row>
        <row r="256">
          <cell r="B256" t="str">
            <v>Febrero</v>
          </cell>
          <cell r="C256">
            <v>745</v>
          </cell>
          <cell r="I256">
            <v>608</v>
          </cell>
          <cell r="K256">
            <v>788</v>
          </cell>
          <cell r="M256">
            <v>653</v>
          </cell>
          <cell r="N256">
            <v>-0.17131979695431476</v>
          </cell>
        </row>
        <row r="257">
          <cell r="B257" t="str">
            <v>Marzo</v>
          </cell>
          <cell r="C257">
            <v>339</v>
          </cell>
          <cell r="I257">
            <v>626</v>
          </cell>
          <cell r="K257">
            <v>694</v>
          </cell>
          <cell r="M257">
            <v>528</v>
          </cell>
          <cell r="N257">
            <v>-0.23919308357348701</v>
          </cell>
        </row>
        <row r="258">
          <cell r="B258" t="str">
            <v>Abril</v>
          </cell>
          <cell r="C258">
            <v>0</v>
          </cell>
          <cell r="I258">
            <v>411</v>
          </cell>
          <cell r="K258">
            <v>581</v>
          </cell>
        </row>
        <row r="259">
          <cell r="B259" t="str">
            <v>Mayo</v>
          </cell>
          <cell r="C259">
            <v>0</v>
          </cell>
          <cell r="I259">
            <v>95</v>
          </cell>
          <cell r="K259">
            <v>78</v>
          </cell>
        </row>
        <row r="260">
          <cell r="B260" t="str">
            <v>Junio</v>
          </cell>
          <cell r="C260">
            <v>0</v>
          </cell>
          <cell r="I260">
            <v>78</v>
          </cell>
          <cell r="K260">
            <v>57</v>
          </cell>
        </row>
        <row r="261">
          <cell r="B261" t="str">
            <v>Julio</v>
          </cell>
          <cell r="C261">
            <v>0</v>
          </cell>
          <cell r="I261">
            <v>141</v>
          </cell>
          <cell r="K261">
            <v>175</v>
          </cell>
        </row>
        <row r="262">
          <cell r="B262" t="str">
            <v>Agosto</v>
          </cell>
          <cell r="C262">
            <v>24</v>
          </cell>
          <cell r="I262">
            <v>102</v>
          </cell>
          <cell r="K262">
            <v>168</v>
          </cell>
        </row>
        <row r="263">
          <cell r="B263" t="str">
            <v>Septiembre</v>
          </cell>
          <cell r="C263">
            <v>63</v>
          </cell>
          <cell r="I263">
            <v>105</v>
          </cell>
          <cell r="K263">
            <v>48</v>
          </cell>
        </row>
        <row r="264">
          <cell r="B264" t="str">
            <v>Octubre</v>
          </cell>
          <cell r="C264">
            <v>33</v>
          </cell>
          <cell r="I264">
            <v>452</v>
          </cell>
          <cell r="K264">
            <v>379</v>
          </cell>
        </row>
        <row r="265">
          <cell r="B265" t="str">
            <v>Noviembre</v>
          </cell>
          <cell r="C265">
            <v>49</v>
          </cell>
          <cell r="I265">
            <v>635</v>
          </cell>
          <cell r="K265">
            <v>655</v>
          </cell>
        </row>
        <row r="266">
          <cell r="B266" t="str">
            <v>Diciembre</v>
          </cell>
          <cell r="C266">
            <v>47</v>
          </cell>
          <cell r="I266">
            <v>656</v>
          </cell>
          <cell r="K266">
            <v>889</v>
          </cell>
        </row>
        <row r="267">
          <cell r="C267">
            <v>2155</v>
          </cell>
          <cell r="I267">
            <v>4912</v>
          </cell>
          <cell r="K267">
            <v>5417</v>
          </cell>
          <cell r="M267">
            <v>2166</v>
          </cell>
          <cell r="N267">
            <v>-9.2584834520318404E-2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46163</v>
          </cell>
          <cell r="I9">
            <v>59578</v>
          </cell>
          <cell r="K9">
            <v>62651</v>
          </cell>
          <cell r="M9">
            <v>57077</v>
          </cell>
          <cell r="N9">
            <v>-8.8969050773331615E-2</v>
          </cell>
        </row>
        <row r="10">
          <cell r="A10" t="str">
            <v>feb</v>
          </cell>
          <cell r="B10" t="str">
            <v>Febrero</v>
          </cell>
          <cell r="C10">
            <v>51846</v>
          </cell>
          <cell r="I10">
            <v>52194</v>
          </cell>
          <cell r="K10">
            <v>55957</v>
          </cell>
          <cell r="M10">
            <v>52638</v>
          </cell>
          <cell r="N10">
            <v>-5.9313401361759888E-2</v>
          </cell>
        </row>
        <row r="11">
          <cell r="A11" t="str">
            <v>mar</v>
          </cell>
          <cell r="B11" t="str">
            <v>Marzo</v>
          </cell>
          <cell r="C11">
            <v>20252</v>
          </cell>
          <cell r="I11">
            <v>58354</v>
          </cell>
          <cell r="K11">
            <v>58643</v>
          </cell>
          <cell r="M11">
            <v>56752</v>
          </cell>
          <cell r="N11">
            <v>-3.2245962860017352E-2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42717</v>
          </cell>
          <cell r="K12">
            <v>46133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42611</v>
          </cell>
          <cell r="K13">
            <v>38316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38639</v>
          </cell>
          <cell r="K14">
            <v>40074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40407</v>
          </cell>
          <cell r="K15">
            <v>45242</v>
          </cell>
        </row>
        <row r="16">
          <cell r="A16" t="str">
            <v>ago</v>
          </cell>
          <cell r="B16" t="str">
            <v>Agosto</v>
          </cell>
          <cell r="C16">
            <v>15225</v>
          </cell>
          <cell r="I16">
            <v>43373</v>
          </cell>
          <cell r="K16">
            <v>42595</v>
          </cell>
        </row>
        <row r="17">
          <cell r="A17" t="str">
            <v>sep</v>
          </cell>
          <cell r="B17" t="str">
            <v>Septiembre</v>
          </cell>
          <cell r="C17">
            <v>14501</v>
          </cell>
          <cell r="I17">
            <v>40151</v>
          </cell>
          <cell r="K17">
            <v>43154</v>
          </cell>
        </row>
        <row r="18">
          <cell r="A18" t="str">
            <v>oct</v>
          </cell>
          <cell r="B18" t="str">
            <v>Octubre</v>
          </cell>
          <cell r="C18">
            <v>17308</v>
          </cell>
          <cell r="I18">
            <v>49321</v>
          </cell>
          <cell r="K18">
            <v>43124</v>
          </cell>
        </row>
        <row r="19">
          <cell r="A19" t="str">
            <v>nov</v>
          </cell>
          <cell r="B19" t="str">
            <v>Noviembre</v>
          </cell>
          <cell r="C19">
            <v>14807</v>
          </cell>
          <cell r="I19">
            <v>55991</v>
          </cell>
          <cell r="K19">
            <v>53169</v>
          </cell>
        </row>
        <row r="20">
          <cell r="A20" t="str">
            <v>dic</v>
          </cell>
          <cell r="B20" t="str">
            <v>Diciembre</v>
          </cell>
          <cell r="C20">
            <v>13546</v>
          </cell>
          <cell r="I20">
            <v>53126</v>
          </cell>
          <cell r="K20">
            <v>55215</v>
          </cell>
        </row>
        <row r="21">
          <cell r="C21">
            <v>216673</v>
          </cell>
          <cell r="I21">
            <v>576462</v>
          </cell>
          <cell r="K21">
            <v>584273</v>
          </cell>
          <cell r="M21">
            <v>166467</v>
          </cell>
          <cell r="N21">
            <v>-6.0840277346813298E-2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46163</v>
          </cell>
          <cell r="I31">
            <v>59578</v>
          </cell>
          <cell r="K31">
            <v>62651</v>
          </cell>
          <cell r="M31">
            <v>57077</v>
          </cell>
          <cell r="N31">
            <v>-8.8969050773331615E-2</v>
          </cell>
        </row>
        <row r="32">
          <cell r="B32" t="str">
            <v>Febrero</v>
          </cell>
          <cell r="C32">
            <v>51846</v>
          </cell>
          <cell r="I32">
            <v>52194</v>
          </cell>
          <cell r="K32">
            <v>55957</v>
          </cell>
          <cell r="M32">
            <v>52638</v>
          </cell>
          <cell r="N32">
            <v>-5.9313401361759888E-2</v>
          </cell>
        </row>
        <row r="33">
          <cell r="B33" t="str">
            <v>Marzo</v>
          </cell>
          <cell r="C33">
            <v>20252</v>
          </cell>
          <cell r="I33">
            <v>58354</v>
          </cell>
          <cell r="K33">
            <v>58643</v>
          </cell>
          <cell r="M33">
            <v>56752</v>
          </cell>
          <cell r="N33">
            <v>-3.2245962860017352E-2</v>
          </cell>
        </row>
        <row r="34">
          <cell r="B34" t="str">
            <v>Abril</v>
          </cell>
          <cell r="C34">
            <v>0</v>
          </cell>
          <cell r="I34">
            <v>42717</v>
          </cell>
          <cell r="K34">
            <v>46133</v>
          </cell>
        </row>
        <row r="35">
          <cell r="B35" t="str">
            <v>Mayo</v>
          </cell>
          <cell r="C35">
            <v>0</v>
          </cell>
          <cell r="I35">
            <v>42611</v>
          </cell>
          <cell r="K35">
            <v>38316</v>
          </cell>
        </row>
        <row r="36">
          <cell r="B36" t="str">
            <v>Junio</v>
          </cell>
          <cell r="C36">
            <v>0</v>
          </cell>
          <cell r="I36">
            <v>38639</v>
          </cell>
          <cell r="K36">
            <v>40074</v>
          </cell>
        </row>
        <row r="37">
          <cell r="B37" t="str">
            <v>Julio</v>
          </cell>
          <cell r="C37">
            <v>0</v>
          </cell>
          <cell r="I37">
            <v>40407</v>
          </cell>
          <cell r="K37">
            <v>45242</v>
          </cell>
        </row>
        <row r="38">
          <cell r="B38" t="str">
            <v>Agosto</v>
          </cell>
          <cell r="C38">
            <v>15225</v>
          </cell>
          <cell r="I38">
            <v>43373</v>
          </cell>
          <cell r="K38">
            <v>42595</v>
          </cell>
        </row>
        <row r="39">
          <cell r="B39" t="str">
            <v>Septiembre</v>
          </cell>
          <cell r="C39">
            <v>14501</v>
          </cell>
          <cell r="I39">
            <v>40151</v>
          </cell>
          <cell r="K39">
            <v>43154</v>
          </cell>
        </row>
        <row r="40">
          <cell r="B40" t="str">
            <v>Octubre</v>
          </cell>
          <cell r="C40">
            <v>17308</v>
          </cell>
          <cell r="I40">
            <v>49321</v>
          </cell>
          <cell r="K40">
            <v>43124</v>
          </cell>
        </row>
        <row r="41">
          <cell r="B41" t="str">
            <v>Noviembre</v>
          </cell>
          <cell r="C41">
            <v>14807</v>
          </cell>
          <cell r="I41">
            <v>55991</v>
          </cell>
          <cell r="K41">
            <v>53169</v>
          </cell>
        </row>
        <row r="42">
          <cell r="B42" t="str">
            <v>Diciembre</v>
          </cell>
          <cell r="C42">
            <v>13546</v>
          </cell>
          <cell r="I42">
            <v>53126</v>
          </cell>
          <cell r="K42">
            <v>55215</v>
          </cell>
        </row>
        <row r="43">
          <cell r="C43">
            <v>216673</v>
          </cell>
          <cell r="I43">
            <v>576462</v>
          </cell>
          <cell r="K43">
            <v>584273</v>
          </cell>
          <cell r="M43">
            <v>166467</v>
          </cell>
          <cell r="N43">
            <v>-6.0840277346813298E-2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24068</v>
          </cell>
          <cell r="I53">
            <v>35523</v>
          </cell>
          <cell r="K53">
            <v>36719</v>
          </cell>
          <cell r="M53">
            <v>39716</v>
          </cell>
          <cell r="N53">
            <v>8.1619869822162849E-2</v>
          </cell>
        </row>
        <row r="54">
          <cell r="B54" t="str">
            <v>Febrero</v>
          </cell>
          <cell r="C54">
            <v>26644</v>
          </cell>
          <cell r="I54">
            <v>32889</v>
          </cell>
          <cell r="K54">
            <v>33731</v>
          </cell>
          <cell r="M54">
            <v>36223</v>
          </cell>
          <cell r="N54">
            <v>7.3878627968337662E-2</v>
          </cell>
        </row>
        <row r="55">
          <cell r="B55" t="str">
            <v>Marzo</v>
          </cell>
          <cell r="C55">
            <v>11112</v>
          </cell>
          <cell r="I55">
            <v>34565</v>
          </cell>
          <cell r="K55">
            <v>33512</v>
          </cell>
          <cell r="M55">
            <v>38616</v>
          </cell>
          <cell r="N55">
            <v>0.15230365242301258</v>
          </cell>
        </row>
        <row r="56">
          <cell r="B56" t="str">
            <v>Abril</v>
          </cell>
          <cell r="C56">
            <v>0</v>
          </cell>
          <cell r="I56">
            <v>27273</v>
          </cell>
          <cell r="K56">
            <v>28433</v>
          </cell>
        </row>
        <row r="57">
          <cell r="B57" t="str">
            <v>Mayo</v>
          </cell>
          <cell r="C57">
            <v>0</v>
          </cell>
          <cell r="I57">
            <v>24835</v>
          </cell>
          <cell r="K57">
            <v>22675</v>
          </cell>
        </row>
        <row r="58">
          <cell r="B58" t="str">
            <v>Junio</v>
          </cell>
          <cell r="C58">
            <v>0</v>
          </cell>
          <cell r="I58">
            <v>22412</v>
          </cell>
          <cell r="K58">
            <v>24289</v>
          </cell>
        </row>
        <row r="59">
          <cell r="B59" t="str">
            <v>Julio</v>
          </cell>
          <cell r="C59">
            <v>0</v>
          </cell>
          <cell r="I59">
            <v>26095</v>
          </cell>
          <cell r="K59">
            <v>28719</v>
          </cell>
        </row>
        <row r="60">
          <cell r="B60" t="str">
            <v>Agosto</v>
          </cell>
          <cell r="C60">
            <v>8166</v>
          </cell>
          <cell r="I60">
            <v>29282</v>
          </cell>
          <cell r="K60">
            <v>30070</v>
          </cell>
        </row>
        <row r="61">
          <cell r="B61" t="str">
            <v>Septiembre</v>
          </cell>
          <cell r="C61">
            <v>7660</v>
          </cell>
          <cell r="I61">
            <v>26434</v>
          </cell>
          <cell r="K61">
            <v>29036</v>
          </cell>
        </row>
        <row r="62">
          <cell r="B62" t="str">
            <v>Octubre</v>
          </cell>
          <cell r="C62">
            <v>8994</v>
          </cell>
          <cell r="I62">
            <v>31067</v>
          </cell>
          <cell r="K62">
            <v>29987</v>
          </cell>
        </row>
        <row r="63">
          <cell r="B63" t="str">
            <v>Noviembre</v>
          </cell>
          <cell r="C63">
            <v>8059</v>
          </cell>
          <cell r="I63">
            <v>34767</v>
          </cell>
          <cell r="K63">
            <v>36706</v>
          </cell>
        </row>
        <row r="64">
          <cell r="B64" t="str">
            <v>Diciembre</v>
          </cell>
          <cell r="C64">
            <v>7306</v>
          </cell>
          <cell r="I64">
            <v>32286</v>
          </cell>
          <cell r="K64">
            <v>37306</v>
          </cell>
        </row>
        <row r="65">
          <cell r="C65">
            <v>117055</v>
          </cell>
          <cell r="I65">
            <v>357428</v>
          </cell>
          <cell r="K65">
            <v>371183</v>
          </cell>
          <cell r="M65">
            <v>114555</v>
          </cell>
          <cell r="N65">
            <v>0.10189299936515273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22095</v>
          </cell>
          <cell r="I75">
            <v>24055</v>
          </cell>
          <cell r="K75">
            <v>25932</v>
          </cell>
          <cell r="M75">
            <v>17361</v>
          </cell>
          <cell r="N75">
            <v>-0.33051827857473393</v>
          </cell>
        </row>
        <row r="76">
          <cell r="B76" t="str">
            <v>Febrero</v>
          </cell>
          <cell r="C76">
            <v>25202</v>
          </cell>
          <cell r="I76">
            <v>19305</v>
          </cell>
          <cell r="K76">
            <v>22226</v>
          </cell>
          <cell r="M76">
            <v>16415</v>
          </cell>
          <cell r="N76">
            <v>-0.26145055340592094</v>
          </cell>
        </row>
        <row r="77">
          <cell r="B77" t="str">
            <v>Marzo</v>
          </cell>
          <cell r="C77">
            <v>9140</v>
          </cell>
          <cell r="I77">
            <v>23789</v>
          </cell>
          <cell r="K77">
            <v>25131</v>
          </cell>
          <cell r="M77">
            <v>18136</v>
          </cell>
          <cell r="N77">
            <v>-0.27834149058931201</v>
          </cell>
        </row>
        <row r="78">
          <cell r="B78" t="str">
            <v>Abril</v>
          </cell>
          <cell r="C78">
            <v>0</v>
          </cell>
          <cell r="I78">
            <v>15444</v>
          </cell>
          <cell r="K78">
            <v>17700</v>
          </cell>
        </row>
        <row r="79">
          <cell r="B79" t="str">
            <v>Mayo</v>
          </cell>
          <cell r="C79">
            <v>0</v>
          </cell>
          <cell r="I79">
            <v>17776</v>
          </cell>
          <cell r="K79">
            <v>15641</v>
          </cell>
        </row>
        <row r="80">
          <cell r="B80" t="str">
            <v>Junio</v>
          </cell>
          <cell r="C80">
            <v>0</v>
          </cell>
          <cell r="I80">
            <v>16227</v>
          </cell>
          <cell r="K80">
            <v>15785</v>
          </cell>
        </row>
        <row r="81">
          <cell r="B81" t="str">
            <v>Julio</v>
          </cell>
          <cell r="C81">
            <v>0</v>
          </cell>
          <cell r="I81">
            <v>14312</v>
          </cell>
          <cell r="K81">
            <v>16523</v>
          </cell>
        </row>
        <row r="82">
          <cell r="B82" t="str">
            <v>Agosto</v>
          </cell>
          <cell r="C82">
            <v>7059</v>
          </cell>
          <cell r="I82">
            <v>14091</v>
          </cell>
          <cell r="K82">
            <v>12525</v>
          </cell>
        </row>
        <row r="83">
          <cell r="B83" t="str">
            <v>Septiembre</v>
          </cell>
          <cell r="C83">
            <v>6841</v>
          </cell>
          <cell r="I83">
            <v>13717</v>
          </cell>
          <cell r="K83">
            <v>14118</v>
          </cell>
        </row>
        <row r="84">
          <cell r="B84" t="str">
            <v>Octubre</v>
          </cell>
          <cell r="C84">
            <v>8314</v>
          </cell>
          <cell r="I84">
            <v>18254</v>
          </cell>
          <cell r="K84">
            <v>13137</v>
          </cell>
        </row>
        <row r="85">
          <cell r="B85" t="str">
            <v>Noviembre</v>
          </cell>
          <cell r="C85">
            <v>6748</v>
          </cell>
          <cell r="I85">
            <v>21224</v>
          </cell>
          <cell r="K85">
            <v>16463</v>
          </cell>
        </row>
        <row r="86">
          <cell r="B86" t="str">
            <v>Diciembre</v>
          </cell>
          <cell r="C86">
            <v>6240</v>
          </cell>
          <cell r="I86">
            <v>20840</v>
          </cell>
          <cell r="K86">
            <v>17909</v>
          </cell>
        </row>
        <row r="87">
          <cell r="C87">
            <v>99618</v>
          </cell>
          <cell r="I87">
            <v>219034</v>
          </cell>
          <cell r="K87">
            <v>213090</v>
          </cell>
          <cell r="M87">
            <v>51912</v>
          </cell>
          <cell r="N87">
            <v>-0.29168087980460911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C41EB-29E4-40B0-9C54-068F7749F60A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53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89B87D39-646A-491A-8B0F-1926D1FAF2E7}"/>
    <hyperlink ref="B19" location="'Viajeros entr evol mensu TF'!A1" tooltip="Evolución mensual de viajeros entrentrados en Tenerife según lugar de residencia" display="Evolución mensual de viajeros entrados en Tenerife según lugar de residencia" xr:uid="{09D06907-2966-488E-9470-00D1B3D7A68D}"/>
    <hyperlink ref="B14" location="'Establecim aloj islas cat y tip'!A1" tooltip="Establecimientos alojativos Canarias e islas" display="Establecimientos alojativos Canarias e islas" xr:uid="{61C4EF21-D186-4E9E-AF9C-DB22E2F7BF66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4FC4B04-1A3B-41DF-94D0-A7610117DEE4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0FC6D66C-FF92-40EA-8073-7614E85DA223}"/>
    <hyperlink ref="B37" location="'Pernoctaciones lugar reside'!A1" tooltip="Pernoctaciones registradas en establecimientos alojativos de Canarias e islas según tipología y categoría" display="'Pernoctaciones lugar reside'!A1" xr:uid="{EF5F91DB-F369-4BAF-9790-FEA0371B1473}"/>
    <hyperlink ref="B8" location="'Resumen indicadores (aloj)'!A1" tooltip="Resumen indicadores Tenerife" display="'Resumen indicadores (aloj)'!A1" xr:uid="{61DE64B0-1C02-441C-82B2-344F67D5E50D}"/>
    <hyperlink ref="B9" location="'Resumen indicadores municipios '!A1" tooltip="Resumen indicadores municipios Tenerife" display="Resumen indicadores municipios Tenerife" xr:uid="{6A35632A-BD80-464D-A969-3105D7B6BF8B}"/>
    <hyperlink ref="B20" location="'Viajeros entr evol mensu TF cat'!A1" tooltip="Evolución mensual de viajeros entrentrados en Tenerife según lugar de residencia" display="'Viajeros entr evol mensu TF cat'!A1" xr:uid="{E4A18212-462D-4C23-B3F6-B5FAB0E55011}"/>
    <hyperlink ref="B21" location="'Viajeros entr evol anual TF cat'!A1" tooltip="Evolución mensual de viajeros entrentrados en Tenerife según lugar de residencia" display="'Viajeros entr evol anual TF cat'!A1" xr:uid="{C0E3F655-F3A1-499F-9D5A-85CB0A0867DF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1C8C28E6-C90B-4824-8CBF-B3B86D061E64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94561585-E8CA-4494-A9E8-460B5219860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B315285A-BB77-4AC7-A426-73870DBA2BB9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95B0594-4976-40DE-9031-BE5D9E91671E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F55FD4AB-50D8-4E98-A370-DCD5F0D3E054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61B86627-03CE-440C-983B-3D218ED0B55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358169F9-DE3F-4519-B233-BFE5B8D1E34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B9F0E059-B7CD-45EF-A559-96EC4A89F836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A6A7FE66-B116-43CC-AD35-95CAB501978F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088D8032-F534-47E0-A98A-762A6943C8A5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99A655C3-38E6-4AC9-A6EE-6ED16E73696E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45B3763-833B-4152-BBCE-0C7B41B6EC2B}"/>
    <hyperlink ref="B35" location="'Pernoctaciones evol mensu TF'!A1" tooltip="Evolución mensual de pernoctaciones en Tenerife según lugar de residencia" display="'Pernoctaciones evol mensu TF'!A1" xr:uid="{901D23E7-CDBF-4330-B7F2-A3452C310F13}"/>
    <hyperlink ref="B36" location="'Pernocta evol mensu TF cat'!A1" tooltip="Evolución mensual de pernoctaciones en Tenerife según lugar de residencia" display="'Pernocta evol mensu TF cat'!A1" xr:uid="{9E447BF1-F1E3-437C-A903-2ED569907BA0}"/>
    <hyperlink ref="B38" location="'Pernoctaciones lugar residen ac'!A1" tooltip="Pernoctaciones registradas en establecimientos alojativos de Canarias e islas según tipología y categoría" display="'Pernoctaciones lugar residen ac'!A1" xr:uid="{FB5C3169-78BB-4B3A-83D6-E6CD0CBC8482}"/>
    <hyperlink ref="B39" location="'Pernoctaciones lugar reside año'!A1" tooltip="Pernoctaciones registradas en establecimientos alojativos de Canarias e islas según tipología y categoría" display="'Pernoctaciones lugar reside año'!A1" xr:uid="{A92BFC37-8111-4037-ACBF-174E7C8D7E00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91E49A14-C53C-4526-830E-16EBB617CC2D}"/>
    <hyperlink ref="B41" location="'EM evol menusual lugar resd'!A1" tooltip="Evolución mensual de estancia media en Tenerife según lugar de residencia" display="'EM evol menusual lugar resd'!A1" xr:uid="{825061C5-4847-435A-BB39-616A30DC7F64}"/>
    <hyperlink ref="B42" location="'EM evol mensu TF cat '!A1" tooltip="Evolución mensual de estancia media en Tenerife según lugar de residencia" display="'EM evol mensu TF cat '!A1" xr:uid="{225E95AD-B775-40C7-8452-2BC0CF204DBB}"/>
    <hyperlink ref="B44" location="'tasa de ocupación evol mens'!A1" tooltip="Evolución mensual de estancia media en Tenerife según lugar de residencia" display="'tasa de ocupación evol mens'!A1" xr:uid="{34A5F5B7-AD8C-4CC8-AB5D-E11A9F03EB5A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EF1BAA28-8AE0-4ED1-B91B-E7CC1D7A9F39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B2A23AF9-DE42-4D08-96F6-B5C9CD6C393C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D34C8FF-4E76-45F8-8CD1-C623FEE498BA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498386A-D2BC-4BB2-A245-A74235BC96EB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D6FCB936-ACFD-440B-80D4-77B9FA4E7796}"/>
    <hyperlink ref="B47" location="'ADR municipios'!A1" display="Tarifa media diaria (ADR) Tenerife y municipios" xr:uid="{C5DC2DAB-8F83-4068-B5A4-CDD826ED97C4}"/>
    <hyperlink ref="B48" location="'RevPAR  municipios'!A1" display="Ingresos medios por habitación (RevPar) Tenerife y municipios" xr:uid="{CFE63143-1E94-46C3-9C00-353FCBF6816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7CE30-D4C8-4498-93C8-36AE33C9BDE4}">
  <sheetPr>
    <tabColor theme="7" tint="0.79998168889431442"/>
  </sheetPr>
  <dimension ref="A4:O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251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20553</v>
      </c>
      <c r="D9" s="121">
        <v>0</v>
      </c>
      <c r="E9" s="120">
        <v>4767</v>
      </c>
      <c r="F9" s="121">
        <f t="shared" ref="F9:L21" si="3">IFERROR(E9/C9-1,"-")</f>
        <v>-0.76806305648810391</v>
      </c>
      <c r="G9" s="120">
        <v>14146</v>
      </c>
      <c r="H9" s="121">
        <f t="shared" si="3"/>
        <v>1.9674847912733373</v>
      </c>
      <c r="I9" s="120">
        <v>23609</v>
      </c>
      <c r="J9" s="121">
        <f t="shared" si="3"/>
        <v>0.66895235402233855</v>
      </c>
      <c r="K9" s="120">
        <v>23867</v>
      </c>
      <c r="L9" s="121">
        <f t="shared" si="3"/>
        <v>1.0928035918505552E-2</v>
      </c>
      <c r="M9" s="120">
        <v>24602</v>
      </c>
      <c r="N9" s="121">
        <f t="shared" ref="N9" si="4">IFERROR(M9/K9-1,"-")</f>
        <v>3.0795659278501697E-2</v>
      </c>
    </row>
    <row r="10" spans="1:15" x14ac:dyDescent="0.25">
      <c r="A10" s="1" t="s">
        <v>74</v>
      </c>
      <c r="B10" s="119" t="s">
        <v>75</v>
      </c>
      <c r="C10" s="120">
        <v>23364</v>
      </c>
      <c r="D10" s="121">
        <v>0.11634574036026568</v>
      </c>
      <c r="E10" s="120">
        <v>8041</v>
      </c>
      <c r="F10" s="121">
        <f t="shared" si="3"/>
        <v>-0.65583804143126179</v>
      </c>
      <c r="G10" s="120">
        <v>17059</v>
      </c>
      <c r="H10" s="121">
        <f t="shared" si="3"/>
        <v>1.1215023007088671</v>
      </c>
      <c r="I10" s="120">
        <v>22775</v>
      </c>
      <c r="J10" s="121">
        <f t="shared" si="3"/>
        <v>0.33507239580280213</v>
      </c>
      <c r="K10" s="120">
        <v>22625</v>
      </c>
      <c r="L10" s="121">
        <f t="shared" si="3"/>
        <v>-6.5861690450055299E-3</v>
      </c>
      <c r="M10" s="120">
        <v>24926</v>
      </c>
      <c r="N10" s="121">
        <f>IFERROR(M10/K10-1,"-")</f>
        <v>0.10170165745856363</v>
      </c>
    </row>
    <row r="11" spans="1:15" x14ac:dyDescent="0.25">
      <c r="A11" s="1" t="s">
        <v>76</v>
      </c>
      <c r="B11" s="119" t="s">
        <v>77</v>
      </c>
      <c r="C11" s="120">
        <v>8936</v>
      </c>
      <c r="D11" s="121">
        <v>-0.58969649662518941</v>
      </c>
      <c r="E11" s="120">
        <v>10312</v>
      </c>
      <c r="F11" s="121">
        <f t="shared" si="3"/>
        <v>0.15398388540734098</v>
      </c>
      <c r="G11" s="120">
        <v>20054</v>
      </c>
      <c r="H11" s="121">
        <f t="shared" si="3"/>
        <v>0.94472459270752518</v>
      </c>
      <c r="I11" s="120">
        <v>25174</v>
      </c>
      <c r="J11" s="121">
        <f t="shared" si="3"/>
        <v>0.25531066121472024</v>
      </c>
      <c r="K11" s="120">
        <v>22971</v>
      </c>
      <c r="L11" s="121">
        <f t="shared" si="3"/>
        <v>-8.7510923969174592E-2</v>
      </c>
      <c r="M11" s="120">
        <v>26883</v>
      </c>
      <c r="N11" s="121">
        <f>IFERROR(M11/K11-1,"-")</f>
        <v>0.17030168473292417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9597</v>
      </c>
      <c r="F12" s="121" t="str">
        <f t="shared" si="3"/>
        <v>-</v>
      </c>
      <c r="G12" s="120">
        <v>17340</v>
      </c>
      <c r="H12" s="121">
        <f t="shared" si="3"/>
        <v>0.8068146295717411</v>
      </c>
      <c r="I12" s="120">
        <v>19154</v>
      </c>
      <c r="J12" s="121">
        <f t="shared" si="3"/>
        <v>0.10461361014994242</v>
      </c>
      <c r="K12" s="120">
        <v>19029</v>
      </c>
      <c r="L12" s="121">
        <f t="shared" si="3"/>
        <v>-6.5260519995823385E-3</v>
      </c>
      <c r="M12" s="120">
        <v>20857</v>
      </c>
      <c r="N12" s="121">
        <f>IFERROR(M12/K12-1,"-")</f>
        <v>9.6063902464659234E-2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12545</v>
      </c>
      <c r="F13" s="121" t="str">
        <f t="shared" si="3"/>
        <v>-</v>
      </c>
      <c r="G13" s="120">
        <v>18214</v>
      </c>
      <c r="H13" s="121">
        <f t="shared" si="3"/>
        <v>0.45189318453567151</v>
      </c>
      <c r="I13" s="120">
        <v>17881</v>
      </c>
      <c r="J13" s="121">
        <f t="shared" si="3"/>
        <v>-1.828263972768196E-2</v>
      </c>
      <c r="K13" s="120">
        <v>17439</v>
      </c>
      <c r="L13" s="121">
        <f t="shared" si="3"/>
        <v>-2.4718975448800418E-2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13541</v>
      </c>
      <c r="F14" s="121" t="str">
        <f t="shared" si="3"/>
        <v>-</v>
      </c>
      <c r="G14" s="120">
        <v>17608</v>
      </c>
      <c r="H14" s="121">
        <f t="shared" si="3"/>
        <v>0.30034709401078197</v>
      </c>
      <c r="I14" s="120">
        <v>17983</v>
      </c>
      <c r="J14" s="121">
        <f t="shared" si="3"/>
        <v>2.1297137664697763E-2</v>
      </c>
      <c r="K14" s="120">
        <v>19479</v>
      </c>
      <c r="L14" s="121">
        <f t="shared" si="3"/>
        <v>8.3189679141411288E-2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14398</v>
      </c>
      <c r="F15" s="121" t="str">
        <f t="shared" si="3"/>
        <v>-</v>
      </c>
      <c r="G15" s="120">
        <v>18083</v>
      </c>
      <c r="H15" s="121">
        <f t="shared" si="3"/>
        <v>0.25593832476732881</v>
      </c>
      <c r="I15" s="120">
        <v>16810</v>
      </c>
      <c r="J15" s="121">
        <f t="shared" si="3"/>
        <v>-7.0397611015871275E-2</v>
      </c>
      <c r="K15" s="120">
        <v>21632</v>
      </c>
      <c r="L15" s="121">
        <f t="shared" si="3"/>
        <v>0.28685306365258767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6776</v>
      </c>
      <c r="D16" s="121">
        <v>-0.50873631552236642</v>
      </c>
      <c r="E16" s="120">
        <v>13925</v>
      </c>
      <c r="F16" s="121">
        <f t="shared" si="3"/>
        <v>1.0550472255017711</v>
      </c>
      <c r="G16" s="120">
        <v>15520</v>
      </c>
      <c r="H16" s="121">
        <f t="shared" si="3"/>
        <v>0.1145421903052064</v>
      </c>
      <c r="I16" s="120">
        <v>14993</v>
      </c>
      <c r="J16" s="121">
        <f t="shared" si="3"/>
        <v>-3.39561855670103E-2</v>
      </c>
      <c r="K16" s="120">
        <v>15201</v>
      </c>
      <c r="L16" s="121">
        <f t="shared" si="3"/>
        <v>1.3873140799039563E-2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7423</v>
      </c>
      <c r="D17" s="121">
        <v>-0.53583041520760388</v>
      </c>
      <c r="E17" s="120">
        <v>16473</v>
      </c>
      <c r="F17" s="121">
        <f t="shared" si="3"/>
        <v>1.2191836184830929</v>
      </c>
      <c r="G17" s="120">
        <v>19959</v>
      </c>
      <c r="H17" s="121">
        <f t="shared" si="3"/>
        <v>0.21161901293024954</v>
      </c>
      <c r="I17" s="120">
        <v>15933</v>
      </c>
      <c r="J17" s="121">
        <f t="shared" si="3"/>
        <v>-0.2017135127010371</v>
      </c>
      <c r="K17" s="120">
        <v>19577</v>
      </c>
      <c r="L17" s="121">
        <f t="shared" si="3"/>
        <v>0.22870771355049269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9298</v>
      </c>
      <c r="D18" s="121">
        <v>-0.50216844246934733</v>
      </c>
      <c r="E18" s="120">
        <v>19721</v>
      </c>
      <c r="F18" s="121">
        <f t="shared" si="3"/>
        <v>1.1209937620993764</v>
      </c>
      <c r="G18" s="120">
        <v>21932</v>
      </c>
      <c r="H18" s="121">
        <f t="shared" si="3"/>
        <v>0.11211399016277057</v>
      </c>
      <c r="I18" s="120">
        <v>20553</v>
      </c>
      <c r="J18" s="121">
        <f t="shared" si="3"/>
        <v>-6.2876162684661674E-2</v>
      </c>
      <c r="K18" s="120">
        <v>19337</v>
      </c>
      <c r="L18" s="121">
        <f t="shared" si="3"/>
        <v>-5.9164112295042037E-2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8104</v>
      </c>
      <c r="D19" s="121">
        <v>-0.62628545077242337</v>
      </c>
      <c r="E19" s="120">
        <v>22740</v>
      </c>
      <c r="F19" s="121">
        <f t="shared" si="3"/>
        <v>1.8060217176702862</v>
      </c>
      <c r="G19" s="120">
        <v>25251</v>
      </c>
      <c r="H19" s="121">
        <f t="shared" si="3"/>
        <v>0.11042216358839041</v>
      </c>
      <c r="I19" s="120">
        <v>23667</v>
      </c>
      <c r="J19" s="121">
        <f t="shared" si="3"/>
        <v>-6.2730188903409756E-2</v>
      </c>
      <c r="K19" s="120">
        <v>25085</v>
      </c>
      <c r="L19" s="121">
        <f t="shared" si="3"/>
        <v>5.9914649089449545E-2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6962</v>
      </c>
      <c r="D20" s="121">
        <v>-0.66725612961812364</v>
      </c>
      <c r="E20" s="120">
        <v>18198</v>
      </c>
      <c r="F20" s="121">
        <f t="shared" si="3"/>
        <v>1.6139040505601838</v>
      </c>
      <c r="G20" s="120">
        <v>23965</v>
      </c>
      <c r="H20" s="121">
        <f t="shared" si="3"/>
        <v>0.3169029563688317</v>
      </c>
      <c r="I20" s="120">
        <v>20577</v>
      </c>
      <c r="J20" s="121">
        <f t="shared" si="3"/>
        <v>-0.14137283538493639</v>
      </c>
      <c r="K20" s="120">
        <v>24629</v>
      </c>
      <c r="L20" s="121">
        <f t="shared" si="3"/>
        <v>0.19691889002284113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103516</v>
      </c>
      <c r="D21" s="124">
        <v>-0.53035864165324509</v>
      </c>
      <c r="E21" s="123">
        <v>164258</v>
      </c>
      <c r="F21" s="124">
        <f t="shared" si="3"/>
        <v>0.58678851578499946</v>
      </c>
      <c r="G21" s="123">
        <v>229131</v>
      </c>
      <c r="H21" s="124">
        <f t="shared" si="3"/>
        <v>0.39494575606667559</v>
      </c>
      <c r="I21" s="123">
        <v>239109</v>
      </c>
      <c r="J21" s="124">
        <f t="shared" si="3"/>
        <v>4.3547141155059865E-2</v>
      </c>
      <c r="K21" s="123">
        <v>250871</v>
      </c>
      <c r="L21" s="124">
        <f t="shared" si="3"/>
        <v>4.9190954752853289E-2</v>
      </c>
      <c r="M21" s="123">
        <v>97268</v>
      </c>
      <c r="N21" s="124">
        <v>9.9172806581385942E-2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$C$7</f>
        <v>2020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20/19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20553</v>
      </c>
      <c r="D31" s="121">
        <v>0</v>
      </c>
      <c r="E31" s="120">
        <v>20553</v>
      </c>
      <c r="F31" s="121">
        <f t="shared" ref="F31:L43" si="5">IFERROR(E31/C31-1,"-")</f>
        <v>0</v>
      </c>
      <c r="G31" s="120">
        <v>14146</v>
      </c>
      <c r="H31" s="121">
        <f t="shared" si="5"/>
        <v>-0.31173064759402525</v>
      </c>
      <c r="I31" s="120">
        <v>23609</v>
      </c>
      <c r="J31" s="121">
        <f t="shared" si="5"/>
        <v>0.66895235402233855</v>
      </c>
      <c r="K31" s="120">
        <v>23867</v>
      </c>
      <c r="L31" s="121">
        <f t="shared" si="5"/>
        <v>1.0928035918505552E-2</v>
      </c>
      <c r="M31" s="120">
        <v>24602</v>
      </c>
      <c r="N31" s="121">
        <f t="shared" ref="N31:N34" si="6">IFERROR(M31/K31-1,"-")</f>
        <v>3.0795659278501697E-2</v>
      </c>
    </row>
    <row r="32" spans="1:15" x14ac:dyDescent="0.25">
      <c r="B32" s="119" t="s">
        <v>75</v>
      </c>
      <c r="C32" s="120">
        <v>23364</v>
      </c>
      <c r="D32" s="121">
        <v>0.11634574036026568</v>
      </c>
      <c r="E32" s="120">
        <v>23364</v>
      </c>
      <c r="F32" s="121">
        <f t="shared" si="5"/>
        <v>0</v>
      </c>
      <c r="G32" s="120">
        <v>17059</v>
      </c>
      <c r="H32" s="121">
        <f t="shared" si="5"/>
        <v>-0.2698596130799521</v>
      </c>
      <c r="I32" s="120">
        <v>22775</v>
      </c>
      <c r="J32" s="121">
        <f t="shared" si="5"/>
        <v>0.33507239580280213</v>
      </c>
      <c r="K32" s="120">
        <v>22625</v>
      </c>
      <c r="L32" s="121">
        <f t="shared" si="5"/>
        <v>-6.5861690450055299E-3</v>
      </c>
      <c r="M32" s="120">
        <v>24926</v>
      </c>
      <c r="N32" s="121">
        <f t="shared" si="6"/>
        <v>0.10170165745856363</v>
      </c>
    </row>
    <row r="33" spans="2:15" x14ac:dyDescent="0.25">
      <c r="B33" s="119" t="s">
        <v>77</v>
      </c>
      <c r="C33" s="120">
        <v>8936</v>
      </c>
      <c r="D33" s="121">
        <v>-0.58969649662518941</v>
      </c>
      <c r="E33" s="120">
        <v>8936</v>
      </c>
      <c r="F33" s="121">
        <f t="shared" si="5"/>
        <v>0</v>
      </c>
      <c r="G33" s="120">
        <v>20054</v>
      </c>
      <c r="H33" s="121">
        <f t="shared" si="5"/>
        <v>1.2441808415398388</v>
      </c>
      <c r="I33" s="120">
        <v>25174</v>
      </c>
      <c r="J33" s="121">
        <f t="shared" si="5"/>
        <v>0.25531066121472024</v>
      </c>
      <c r="K33" s="120">
        <v>22971</v>
      </c>
      <c r="L33" s="121">
        <f t="shared" si="5"/>
        <v>-8.7510923969174592E-2</v>
      </c>
      <c r="M33" s="120">
        <v>26883</v>
      </c>
      <c r="N33" s="121">
        <f t="shared" si="6"/>
        <v>0.17030168473292417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0</v>
      </c>
      <c r="F34" s="121" t="str">
        <f t="shared" si="5"/>
        <v>-</v>
      </c>
      <c r="G34" s="120">
        <v>17340</v>
      </c>
      <c r="H34" s="121" t="str">
        <f t="shared" si="5"/>
        <v>-</v>
      </c>
      <c r="I34" s="120">
        <v>19154</v>
      </c>
      <c r="J34" s="121">
        <f t="shared" si="5"/>
        <v>0.10461361014994242</v>
      </c>
      <c r="K34" s="120">
        <v>19029</v>
      </c>
      <c r="L34" s="121">
        <f t="shared" si="5"/>
        <v>-6.5260519995823385E-3</v>
      </c>
      <c r="M34" s="120">
        <v>20857</v>
      </c>
      <c r="N34" s="121">
        <f t="shared" si="6"/>
        <v>9.6063902464659234E-2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0</v>
      </c>
      <c r="F35" s="121" t="str">
        <f t="shared" si="5"/>
        <v>-</v>
      </c>
      <c r="G35" s="120">
        <v>18214</v>
      </c>
      <c r="H35" s="121" t="str">
        <f t="shared" si="5"/>
        <v>-</v>
      </c>
      <c r="I35" s="120">
        <v>17881</v>
      </c>
      <c r="J35" s="121">
        <f t="shared" si="5"/>
        <v>-1.828263972768196E-2</v>
      </c>
      <c r="K35" s="120">
        <v>17439</v>
      </c>
      <c r="L35" s="121">
        <f t="shared" si="5"/>
        <v>-2.4718975448800418E-2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0</v>
      </c>
      <c r="F36" s="121" t="str">
        <f t="shared" si="5"/>
        <v>-</v>
      </c>
      <c r="G36" s="120">
        <v>17608</v>
      </c>
      <c r="H36" s="121" t="str">
        <f t="shared" si="5"/>
        <v>-</v>
      </c>
      <c r="I36" s="120">
        <v>17983</v>
      </c>
      <c r="J36" s="121">
        <f t="shared" si="5"/>
        <v>2.1297137664697763E-2</v>
      </c>
      <c r="K36" s="120">
        <v>19479</v>
      </c>
      <c r="L36" s="121">
        <f t="shared" si="5"/>
        <v>8.3189679141411288E-2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0</v>
      </c>
      <c r="F37" s="121" t="str">
        <f t="shared" si="5"/>
        <v>-</v>
      </c>
      <c r="G37" s="120">
        <v>18083</v>
      </c>
      <c r="H37" s="121" t="str">
        <f t="shared" si="5"/>
        <v>-</v>
      </c>
      <c r="I37" s="120">
        <v>16810</v>
      </c>
      <c r="J37" s="121">
        <f t="shared" si="5"/>
        <v>-7.0397611015871275E-2</v>
      </c>
      <c r="K37" s="120">
        <v>21632</v>
      </c>
      <c r="L37" s="121">
        <f t="shared" si="5"/>
        <v>0.28685306365258767</v>
      </c>
      <c r="M37" s="120"/>
      <c r="N37" s="121"/>
    </row>
    <row r="38" spans="2:15" x14ac:dyDescent="0.25">
      <c r="B38" s="119" t="s">
        <v>87</v>
      </c>
      <c r="C38" s="120">
        <v>6776</v>
      </c>
      <c r="D38" s="121">
        <v>-0.50873631552236642</v>
      </c>
      <c r="E38" s="120">
        <v>6776</v>
      </c>
      <c r="F38" s="121">
        <f t="shared" si="5"/>
        <v>0</v>
      </c>
      <c r="G38" s="120">
        <v>15520</v>
      </c>
      <c r="H38" s="121">
        <f t="shared" si="5"/>
        <v>1.2904368358913811</v>
      </c>
      <c r="I38" s="120">
        <v>14993</v>
      </c>
      <c r="J38" s="121">
        <f t="shared" si="5"/>
        <v>-3.39561855670103E-2</v>
      </c>
      <c r="K38" s="120">
        <v>15201</v>
      </c>
      <c r="L38" s="121">
        <f t="shared" si="5"/>
        <v>1.3873140799039563E-2</v>
      </c>
      <c r="M38" s="120"/>
      <c r="N38" s="121"/>
    </row>
    <row r="39" spans="2:15" x14ac:dyDescent="0.25">
      <c r="B39" s="119" t="s">
        <v>89</v>
      </c>
      <c r="C39" s="120">
        <v>7423</v>
      </c>
      <c r="D39" s="121">
        <v>-0.53583041520760388</v>
      </c>
      <c r="E39" s="120">
        <v>7423</v>
      </c>
      <c r="F39" s="121">
        <f t="shared" si="5"/>
        <v>0</v>
      </c>
      <c r="G39" s="120">
        <v>19959</v>
      </c>
      <c r="H39" s="121">
        <f t="shared" si="5"/>
        <v>1.6888050653374647</v>
      </c>
      <c r="I39" s="120">
        <v>15933</v>
      </c>
      <c r="J39" s="121">
        <f t="shared" si="5"/>
        <v>-0.2017135127010371</v>
      </c>
      <c r="K39" s="120">
        <v>19577</v>
      </c>
      <c r="L39" s="121">
        <f t="shared" si="5"/>
        <v>0.22870771355049269</v>
      </c>
      <c r="M39" s="120"/>
      <c r="N39" s="121"/>
    </row>
    <row r="40" spans="2:15" x14ac:dyDescent="0.25">
      <c r="B40" s="119" t="s">
        <v>91</v>
      </c>
      <c r="C40" s="120">
        <v>9298</v>
      </c>
      <c r="D40" s="121">
        <v>-0.50216844246934733</v>
      </c>
      <c r="E40" s="120">
        <v>9298</v>
      </c>
      <c r="F40" s="121">
        <f t="shared" si="5"/>
        <v>0</v>
      </c>
      <c r="G40" s="120">
        <v>21932</v>
      </c>
      <c r="H40" s="121">
        <f t="shared" si="5"/>
        <v>1.3587868358786834</v>
      </c>
      <c r="I40" s="120">
        <v>20553</v>
      </c>
      <c r="J40" s="121">
        <f t="shared" si="5"/>
        <v>-6.2876162684661674E-2</v>
      </c>
      <c r="K40" s="120">
        <v>19337</v>
      </c>
      <c r="L40" s="121">
        <f t="shared" si="5"/>
        <v>-5.9164112295042037E-2</v>
      </c>
      <c r="M40" s="120"/>
      <c r="N40" s="121"/>
    </row>
    <row r="41" spans="2:15" x14ac:dyDescent="0.25">
      <c r="B41" s="119" t="s">
        <v>93</v>
      </c>
      <c r="C41" s="120">
        <v>8104</v>
      </c>
      <c r="D41" s="121">
        <v>-0.62628545077242337</v>
      </c>
      <c r="E41" s="120">
        <v>8104</v>
      </c>
      <c r="F41" s="121">
        <f t="shared" si="5"/>
        <v>0</v>
      </c>
      <c r="G41" s="120">
        <v>25251</v>
      </c>
      <c r="H41" s="121">
        <f t="shared" si="5"/>
        <v>2.115868706811451</v>
      </c>
      <c r="I41" s="120">
        <v>23667</v>
      </c>
      <c r="J41" s="121">
        <f t="shared" si="5"/>
        <v>-6.2730188903409756E-2</v>
      </c>
      <c r="K41" s="120">
        <v>25085</v>
      </c>
      <c r="L41" s="121">
        <f t="shared" si="5"/>
        <v>5.9914649089449545E-2</v>
      </c>
      <c r="M41" s="120"/>
      <c r="N41" s="121"/>
    </row>
    <row r="42" spans="2:15" x14ac:dyDescent="0.25">
      <c r="B42" s="119" t="s">
        <v>95</v>
      </c>
      <c r="C42" s="120">
        <v>6962</v>
      </c>
      <c r="D42" s="121">
        <v>-0.66725612961812364</v>
      </c>
      <c r="E42" s="120">
        <v>6962</v>
      </c>
      <c r="F42" s="121">
        <f t="shared" si="5"/>
        <v>0</v>
      </c>
      <c r="G42" s="120">
        <v>23965</v>
      </c>
      <c r="H42" s="121">
        <f t="shared" si="5"/>
        <v>2.4422579718471704</v>
      </c>
      <c r="I42" s="120">
        <v>20577</v>
      </c>
      <c r="J42" s="121">
        <f t="shared" si="5"/>
        <v>-0.14137283538493639</v>
      </c>
      <c r="K42" s="120">
        <v>24629</v>
      </c>
      <c r="L42" s="121">
        <f t="shared" si="5"/>
        <v>0.19691889002284113</v>
      </c>
      <c r="M42" s="120"/>
      <c r="N42" s="121"/>
    </row>
    <row r="43" spans="2:15" ht="15.75" x14ac:dyDescent="0.25">
      <c r="B43" s="122" t="s">
        <v>32</v>
      </c>
      <c r="C43" s="123">
        <v>103516</v>
      </c>
      <c r="D43" s="124">
        <v>-0.53035864165324509</v>
      </c>
      <c r="E43" s="123">
        <v>103516</v>
      </c>
      <c r="F43" s="124">
        <f t="shared" si="5"/>
        <v>0</v>
      </c>
      <c r="G43" s="123">
        <v>229131</v>
      </c>
      <c r="H43" s="124">
        <f t="shared" si="5"/>
        <v>1.2134839058696238</v>
      </c>
      <c r="I43" s="123">
        <v>239109</v>
      </c>
      <c r="J43" s="124">
        <f t="shared" si="5"/>
        <v>4.3547141155059865E-2</v>
      </c>
      <c r="K43" s="123">
        <v>250871</v>
      </c>
      <c r="L43" s="124">
        <f t="shared" si="5"/>
        <v>4.9190954752853289E-2</v>
      </c>
      <c r="M43" s="123">
        <v>97268</v>
      </c>
      <c r="N43" s="124">
        <v>9.9172806581385942E-2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$C$7</f>
        <v>2020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20/19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9949</v>
      </c>
      <c r="D53" s="121">
        <v>-7.33047690014903E-2</v>
      </c>
      <c r="E53" s="120">
        <v>9949</v>
      </c>
      <c r="F53" s="121">
        <f t="shared" ref="F53:L65" si="7">IFERROR(E53/C53-1,"-")</f>
        <v>0</v>
      </c>
      <c r="G53" s="120">
        <v>8448</v>
      </c>
      <c r="H53" s="121">
        <f t="shared" si="7"/>
        <v>-0.15086943411398135</v>
      </c>
      <c r="I53" s="120">
        <v>14009</v>
      </c>
      <c r="J53" s="121">
        <f t="shared" si="7"/>
        <v>0.65826231060606055</v>
      </c>
      <c r="K53" s="120">
        <v>13713</v>
      </c>
      <c r="L53" s="121">
        <f t="shared" si="7"/>
        <v>-2.1129274038118373E-2</v>
      </c>
      <c r="M53" s="120">
        <v>15504</v>
      </c>
      <c r="N53" s="121">
        <f t="shared" ref="N53:N56" si="8">IFERROR(M53/K53-1,"-")</f>
        <v>0.13060599431196684</v>
      </c>
    </row>
    <row r="54" spans="1:15" x14ac:dyDescent="0.25">
      <c r="A54" s="1">
        <v>2</v>
      </c>
      <c r="B54" s="119" t="s">
        <v>75</v>
      </c>
      <c r="C54" s="120">
        <v>11543</v>
      </c>
      <c r="D54" s="121">
        <v>8.8551490003772271E-2</v>
      </c>
      <c r="E54" s="120">
        <v>11543</v>
      </c>
      <c r="F54" s="121">
        <f t="shared" si="7"/>
        <v>0</v>
      </c>
      <c r="G54" s="120">
        <v>10670</v>
      </c>
      <c r="H54" s="121">
        <f t="shared" si="7"/>
        <v>-7.5630252100840289E-2</v>
      </c>
      <c r="I54" s="120">
        <v>13831</v>
      </c>
      <c r="J54" s="121">
        <f t="shared" si="7"/>
        <v>0.29625117150890357</v>
      </c>
      <c r="K54" s="120">
        <v>13097</v>
      </c>
      <c r="L54" s="121">
        <f t="shared" si="7"/>
        <v>-5.3069192393897735E-2</v>
      </c>
      <c r="M54" s="120">
        <v>15698</v>
      </c>
      <c r="N54" s="121">
        <f t="shared" si="8"/>
        <v>0.19859509811407183</v>
      </c>
    </row>
    <row r="55" spans="1:15" x14ac:dyDescent="0.25">
      <c r="A55" s="1">
        <v>3</v>
      </c>
      <c r="B55" s="119" t="s">
        <v>77</v>
      </c>
      <c r="C55" s="120">
        <v>4800</v>
      </c>
      <c r="D55" s="121">
        <v>-0.58513396715643906</v>
      </c>
      <c r="E55" s="120">
        <v>4800</v>
      </c>
      <c r="F55" s="121">
        <f t="shared" si="7"/>
        <v>0</v>
      </c>
      <c r="G55" s="120">
        <v>12702</v>
      </c>
      <c r="H55" s="121">
        <f t="shared" si="7"/>
        <v>1.6462500000000002</v>
      </c>
      <c r="I55" s="120">
        <v>15155</v>
      </c>
      <c r="J55" s="121">
        <f t="shared" si="7"/>
        <v>0.19311919382774367</v>
      </c>
      <c r="K55" s="120">
        <v>13219</v>
      </c>
      <c r="L55" s="121">
        <f t="shared" si="7"/>
        <v>-0.1277466182777961</v>
      </c>
      <c r="M55" s="120">
        <v>17327</v>
      </c>
      <c r="N55" s="121">
        <f t="shared" si="8"/>
        <v>0.31076480823057717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7"/>
        <v>-</v>
      </c>
      <c r="G56" s="120">
        <v>11294</v>
      </c>
      <c r="H56" s="121" t="str">
        <f t="shared" si="7"/>
        <v>-</v>
      </c>
      <c r="I56" s="120">
        <v>11713</v>
      </c>
      <c r="J56" s="121">
        <f t="shared" si="7"/>
        <v>3.7099344784841559E-2</v>
      </c>
      <c r="K56" s="120">
        <v>11165</v>
      </c>
      <c r="L56" s="121">
        <f t="shared" si="7"/>
        <v>-4.6785622812259842E-2</v>
      </c>
      <c r="M56" s="120">
        <v>13392</v>
      </c>
      <c r="N56" s="121">
        <f t="shared" si="8"/>
        <v>0.19946260635915802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7"/>
        <v>-</v>
      </c>
      <c r="G57" s="120">
        <v>10870</v>
      </c>
      <c r="H57" s="121" t="str">
        <f t="shared" si="7"/>
        <v>-</v>
      </c>
      <c r="I57" s="120">
        <v>10695</v>
      </c>
      <c r="J57" s="121">
        <f t="shared" si="7"/>
        <v>-1.609935602575896E-2</v>
      </c>
      <c r="K57" s="120">
        <v>10226</v>
      </c>
      <c r="L57" s="121">
        <f t="shared" si="7"/>
        <v>-4.3852267414679735E-2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7"/>
        <v>-</v>
      </c>
      <c r="G58" s="120">
        <v>10141</v>
      </c>
      <c r="H58" s="121" t="str">
        <f t="shared" si="7"/>
        <v>-</v>
      </c>
      <c r="I58" s="120">
        <v>10170</v>
      </c>
      <c r="J58" s="121">
        <f t="shared" si="7"/>
        <v>2.8596785326890917E-3</v>
      </c>
      <c r="K58" s="120">
        <v>11059</v>
      </c>
      <c r="L58" s="121">
        <f t="shared" si="7"/>
        <v>8.7413962635201514E-2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0</v>
      </c>
      <c r="F59" s="121" t="str">
        <f t="shared" si="7"/>
        <v>-</v>
      </c>
      <c r="G59" s="120">
        <v>10838</v>
      </c>
      <c r="H59" s="121" t="str">
        <f t="shared" si="7"/>
        <v>-</v>
      </c>
      <c r="I59" s="120">
        <v>10021</v>
      </c>
      <c r="J59" s="121">
        <f t="shared" si="7"/>
        <v>-7.5382911976379363E-2</v>
      </c>
      <c r="K59" s="120">
        <v>12572</v>
      </c>
      <c r="L59" s="121">
        <f t="shared" si="7"/>
        <v>0.25456541263346977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3541</v>
      </c>
      <c r="D60" s="121">
        <v>-0.46453954332375624</v>
      </c>
      <c r="E60" s="120">
        <v>3541</v>
      </c>
      <c r="F60" s="121">
        <f t="shared" si="7"/>
        <v>0</v>
      </c>
      <c r="G60" s="120">
        <v>8772</v>
      </c>
      <c r="H60" s="121">
        <f t="shared" si="7"/>
        <v>1.4772663089522733</v>
      </c>
      <c r="I60" s="120">
        <v>9451</v>
      </c>
      <c r="J60" s="121">
        <f t="shared" si="7"/>
        <v>7.7405380756953912E-2</v>
      </c>
      <c r="K60" s="120">
        <v>9290</v>
      </c>
      <c r="L60" s="121">
        <f t="shared" si="7"/>
        <v>-1.7035234366733709E-2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3927</v>
      </c>
      <c r="D61" s="121">
        <v>-0.49315952503871963</v>
      </c>
      <c r="E61" s="120">
        <v>3927</v>
      </c>
      <c r="F61" s="121">
        <f t="shared" si="7"/>
        <v>0</v>
      </c>
      <c r="G61" s="120">
        <v>11314</v>
      </c>
      <c r="H61" s="121">
        <f t="shared" si="7"/>
        <v>1.8810797046091166</v>
      </c>
      <c r="I61" s="120">
        <v>9475</v>
      </c>
      <c r="J61" s="121">
        <f t="shared" si="7"/>
        <v>-0.16254198338341874</v>
      </c>
      <c r="K61" s="120">
        <v>12468</v>
      </c>
      <c r="L61" s="121">
        <f t="shared" si="7"/>
        <v>0.31588390501319252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5005</v>
      </c>
      <c r="D62" s="121">
        <v>-0.45276623660616666</v>
      </c>
      <c r="E62" s="120">
        <v>5005</v>
      </c>
      <c r="F62" s="121">
        <f t="shared" si="7"/>
        <v>0</v>
      </c>
      <c r="G62" s="120">
        <v>12410</v>
      </c>
      <c r="H62" s="121">
        <f t="shared" si="7"/>
        <v>1.4795204795204797</v>
      </c>
      <c r="I62" s="120">
        <v>12972</v>
      </c>
      <c r="J62" s="121">
        <f t="shared" si="7"/>
        <v>4.5286059629331188E-2</v>
      </c>
      <c r="K62" s="120">
        <v>12954</v>
      </c>
      <c r="L62" s="121">
        <f t="shared" si="7"/>
        <v>-1.3876040703052483E-3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4492</v>
      </c>
      <c r="D63" s="121">
        <v>-0.60110114554657668</v>
      </c>
      <c r="E63" s="120">
        <v>4492</v>
      </c>
      <c r="F63" s="121">
        <f t="shared" si="7"/>
        <v>0</v>
      </c>
      <c r="G63" s="120">
        <v>14671</v>
      </c>
      <c r="H63" s="121">
        <f t="shared" si="7"/>
        <v>2.2660284951024043</v>
      </c>
      <c r="I63" s="120">
        <v>15154</v>
      </c>
      <c r="J63" s="121">
        <f t="shared" si="7"/>
        <v>3.2922091200327186E-2</v>
      </c>
      <c r="K63" s="120">
        <v>16047</v>
      </c>
      <c r="L63" s="121">
        <f t="shared" si="7"/>
        <v>5.8928335752936434E-2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3684</v>
      </c>
      <c r="D64" s="121">
        <v>-0.62686113643269525</v>
      </c>
      <c r="E64" s="120">
        <v>3684</v>
      </c>
      <c r="F64" s="121">
        <f t="shared" si="7"/>
        <v>0</v>
      </c>
      <c r="G64" s="120">
        <v>13567</v>
      </c>
      <c r="H64" s="121">
        <f t="shared" si="7"/>
        <v>2.6826818675352877</v>
      </c>
      <c r="I64" s="120">
        <v>12991</v>
      </c>
      <c r="J64" s="121">
        <f t="shared" si="7"/>
        <v>-4.2455959313039027E-2</v>
      </c>
      <c r="K64" s="120">
        <v>15417</v>
      </c>
      <c r="L64" s="121">
        <f t="shared" si="7"/>
        <v>0.18674466938649825</v>
      </c>
      <c r="M64" s="120"/>
      <c r="N64" s="121"/>
    </row>
    <row r="65" spans="1:15" ht="15.75" x14ac:dyDescent="0.25">
      <c r="B65" s="122" t="s">
        <v>32</v>
      </c>
      <c r="C65" s="123">
        <v>54788</v>
      </c>
      <c r="D65" s="124">
        <v>-0.50564839210307866</v>
      </c>
      <c r="E65" s="123">
        <v>54788</v>
      </c>
      <c r="F65" s="124">
        <f t="shared" si="7"/>
        <v>0</v>
      </c>
      <c r="G65" s="123">
        <v>135697</v>
      </c>
      <c r="H65" s="124">
        <f t="shared" si="7"/>
        <v>1.4767649850332187</v>
      </c>
      <c r="I65" s="123">
        <v>145637</v>
      </c>
      <c r="J65" s="124">
        <f t="shared" si="7"/>
        <v>7.3251435182796865E-2</v>
      </c>
      <c r="K65" s="123">
        <v>151227</v>
      </c>
      <c r="L65" s="124">
        <f t="shared" si="7"/>
        <v>3.8383103194929769E-2</v>
      </c>
      <c r="M65" s="123">
        <v>61921</v>
      </c>
      <c r="N65" s="124">
        <v>0.20953627378208384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$C$7</f>
        <v>2020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20/19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10604</v>
      </c>
      <c r="D75" s="121">
        <v>8.0167057145767551E-2</v>
      </c>
      <c r="E75" s="120">
        <v>10604</v>
      </c>
      <c r="F75" s="121">
        <f t="shared" ref="F75:L87" si="9">IFERROR(E75/C75-1,"-")</f>
        <v>0</v>
      </c>
      <c r="G75" s="120">
        <v>5698</v>
      </c>
      <c r="H75" s="121">
        <f t="shared" si="9"/>
        <v>-0.46265560165975106</v>
      </c>
      <c r="I75" s="120">
        <v>9600</v>
      </c>
      <c r="J75" s="121">
        <f t="shared" si="9"/>
        <v>0.68480168480168491</v>
      </c>
      <c r="K75" s="120">
        <v>10154</v>
      </c>
      <c r="L75" s="121">
        <f t="shared" si="9"/>
        <v>5.770833333333325E-2</v>
      </c>
      <c r="M75" s="120">
        <v>9098</v>
      </c>
      <c r="N75" s="121">
        <f t="shared" ref="N75:N78" si="10">IFERROR(M75/K75-1,"-")</f>
        <v>-0.10399842426629902</v>
      </c>
    </row>
    <row r="76" spans="1:15" x14ac:dyDescent="0.25">
      <c r="A76" s="1">
        <v>2</v>
      </c>
      <c r="B76" s="119" t="s">
        <v>75</v>
      </c>
      <c r="C76" s="120">
        <v>11821</v>
      </c>
      <c r="D76" s="121">
        <v>0.14489104116222751</v>
      </c>
      <c r="E76" s="120">
        <v>11821</v>
      </c>
      <c r="F76" s="121">
        <f t="shared" si="9"/>
        <v>0</v>
      </c>
      <c r="G76" s="120">
        <v>6389</v>
      </c>
      <c r="H76" s="121">
        <f t="shared" si="9"/>
        <v>-0.45952119110058376</v>
      </c>
      <c r="I76" s="120">
        <v>8944</v>
      </c>
      <c r="J76" s="121">
        <f t="shared" si="9"/>
        <v>0.39990608858976362</v>
      </c>
      <c r="K76" s="120">
        <v>9528</v>
      </c>
      <c r="L76" s="121">
        <f t="shared" si="9"/>
        <v>6.5295169946332665E-2</v>
      </c>
      <c r="M76" s="120">
        <v>9228</v>
      </c>
      <c r="N76" s="121">
        <f t="shared" si="10"/>
        <v>-3.1486146095717871E-2</v>
      </c>
    </row>
    <row r="77" spans="1:15" x14ac:dyDescent="0.25">
      <c r="A77" s="1">
        <v>3</v>
      </c>
      <c r="B77" s="119" t="s">
        <v>77</v>
      </c>
      <c r="C77" s="120">
        <v>4136</v>
      </c>
      <c r="D77" s="121">
        <v>-0.59486727397394457</v>
      </c>
      <c r="E77" s="120">
        <v>4136</v>
      </c>
      <c r="F77" s="121">
        <f t="shared" si="9"/>
        <v>0</v>
      </c>
      <c r="G77" s="120">
        <v>7352</v>
      </c>
      <c r="H77" s="121">
        <f t="shared" si="9"/>
        <v>0.77756286266924568</v>
      </c>
      <c r="I77" s="120">
        <v>10019</v>
      </c>
      <c r="J77" s="121">
        <f t="shared" si="9"/>
        <v>0.36275843307943423</v>
      </c>
      <c r="K77" s="120">
        <v>9752</v>
      </c>
      <c r="L77" s="121">
        <f t="shared" si="9"/>
        <v>-2.6649366204211988E-2</v>
      </c>
      <c r="M77" s="120">
        <v>9556</v>
      </c>
      <c r="N77" s="121">
        <f t="shared" si="10"/>
        <v>-2.0098441345365092E-2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9"/>
        <v>-</v>
      </c>
      <c r="G78" s="120">
        <v>6046</v>
      </c>
      <c r="H78" s="121" t="str">
        <f t="shared" si="9"/>
        <v>-</v>
      </c>
      <c r="I78" s="120">
        <v>7441</v>
      </c>
      <c r="J78" s="121">
        <f t="shared" si="9"/>
        <v>0.23073106185908032</v>
      </c>
      <c r="K78" s="120">
        <v>7864</v>
      </c>
      <c r="L78" s="121">
        <f t="shared" si="9"/>
        <v>5.6847197957263784E-2</v>
      </c>
      <c r="M78" s="120">
        <v>7465</v>
      </c>
      <c r="N78" s="121">
        <f t="shared" si="10"/>
        <v>-5.0737538148524886E-2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9"/>
        <v>-</v>
      </c>
      <c r="G79" s="120">
        <v>7344</v>
      </c>
      <c r="H79" s="121" t="str">
        <f t="shared" si="9"/>
        <v>-</v>
      </c>
      <c r="I79" s="120">
        <v>7186</v>
      </c>
      <c r="J79" s="121">
        <f t="shared" si="9"/>
        <v>-2.1514161220043571E-2</v>
      </c>
      <c r="K79" s="120">
        <v>7213</v>
      </c>
      <c r="L79" s="121">
        <f t="shared" si="9"/>
        <v>3.7573058725299813E-3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9"/>
        <v>-</v>
      </c>
      <c r="G80" s="120">
        <v>7467</v>
      </c>
      <c r="H80" s="121" t="str">
        <f t="shared" si="9"/>
        <v>-</v>
      </c>
      <c r="I80" s="120">
        <v>7813</v>
      </c>
      <c r="J80" s="121">
        <f t="shared" si="9"/>
        <v>4.6337217088522786E-2</v>
      </c>
      <c r="K80" s="120">
        <v>8420</v>
      </c>
      <c r="L80" s="121">
        <f t="shared" si="9"/>
        <v>7.7691027774222432E-2</v>
      </c>
      <c r="M80" s="120"/>
      <c r="N80" s="121"/>
    </row>
    <row r="81" spans="1:14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0</v>
      </c>
      <c r="F81" s="121" t="str">
        <f t="shared" si="9"/>
        <v>-</v>
      </c>
      <c r="G81" s="120">
        <v>7245</v>
      </c>
      <c r="H81" s="121" t="str">
        <f t="shared" si="9"/>
        <v>-</v>
      </c>
      <c r="I81" s="120">
        <v>6789</v>
      </c>
      <c r="J81" s="121">
        <f t="shared" si="9"/>
        <v>-6.2939958592132528E-2</v>
      </c>
      <c r="K81" s="120">
        <v>9060</v>
      </c>
      <c r="L81" s="121">
        <f t="shared" si="9"/>
        <v>0.33451171011931069</v>
      </c>
      <c r="M81" s="120"/>
      <c r="N81" s="121"/>
    </row>
    <row r="82" spans="1:14" x14ac:dyDescent="0.25">
      <c r="A82" s="1">
        <v>8</v>
      </c>
      <c r="B82" s="119" t="s">
        <v>87</v>
      </c>
      <c r="C82" s="120">
        <v>3235</v>
      </c>
      <c r="D82" s="121">
        <v>-0.54944289693593307</v>
      </c>
      <c r="E82" s="120">
        <v>3235</v>
      </c>
      <c r="F82" s="121">
        <f t="shared" si="9"/>
        <v>0</v>
      </c>
      <c r="G82" s="120">
        <v>6748</v>
      </c>
      <c r="H82" s="121">
        <f t="shared" si="9"/>
        <v>1.0859350850077281</v>
      </c>
      <c r="I82" s="120">
        <v>5542</v>
      </c>
      <c r="J82" s="121">
        <f t="shared" si="9"/>
        <v>-0.17871962062833435</v>
      </c>
      <c r="K82" s="120">
        <v>5911</v>
      </c>
      <c r="L82" s="121">
        <f t="shared" si="9"/>
        <v>6.6582461205340948E-2</v>
      </c>
      <c r="M82" s="120"/>
      <c r="N82" s="121"/>
    </row>
    <row r="83" spans="1:14" x14ac:dyDescent="0.25">
      <c r="A83" s="1">
        <v>9</v>
      </c>
      <c r="B83" s="119" t="s">
        <v>89</v>
      </c>
      <c r="C83" s="120">
        <v>3496</v>
      </c>
      <c r="D83" s="121">
        <v>-0.57593401261523525</v>
      </c>
      <c r="E83" s="120">
        <v>3496</v>
      </c>
      <c r="F83" s="121">
        <f t="shared" si="9"/>
        <v>0</v>
      </c>
      <c r="G83" s="120">
        <v>8645</v>
      </c>
      <c r="H83" s="121">
        <f t="shared" si="9"/>
        <v>1.472826086956522</v>
      </c>
      <c r="I83" s="120">
        <v>6458</v>
      </c>
      <c r="J83" s="121">
        <f t="shared" si="9"/>
        <v>-0.25297860034702135</v>
      </c>
      <c r="K83" s="120">
        <v>7109</v>
      </c>
      <c r="L83" s="121">
        <f t="shared" si="9"/>
        <v>0.10080520284917927</v>
      </c>
      <c r="M83" s="120"/>
      <c r="N83" s="121"/>
    </row>
    <row r="84" spans="1:14" x14ac:dyDescent="0.25">
      <c r="A84" s="1">
        <v>10</v>
      </c>
      <c r="B84" s="119" t="s">
        <v>91</v>
      </c>
      <c r="C84" s="120">
        <v>4293</v>
      </c>
      <c r="D84" s="121">
        <v>-0.54957507082152968</v>
      </c>
      <c r="E84" s="120">
        <v>4293</v>
      </c>
      <c r="F84" s="121">
        <f t="shared" si="9"/>
        <v>0</v>
      </c>
      <c r="G84" s="120">
        <v>9522</v>
      </c>
      <c r="H84" s="121">
        <f t="shared" si="9"/>
        <v>1.2180293501048216</v>
      </c>
      <c r="I84" s="120">
        <v>7581</v>
      </c>
      <c r="J84" s="121">
        <f t="shared" si="9"/>
        <v>-0.20384373030875869</v>
      </c>
      <c r="K84" s="120">
        <v>6383</v>
      </c>
      <c r="L84" s="121">
        <f t="shared" si="9"/>
        <v>-0.15802664556127155</v>
      </c>
      <c r="M84" s="120"/>
      <c r="N84" s="121"/>
    </row>
    <row r="85" spans="1:14" x14ac:dyDescent="0.25">
      <c r="A85" s="1">
        <v>11</v>
      </c>
      <c r="B85" s="119" t="s">
        <v>93</v>
      </c>
      <c r="C85" s="120">
        <v>3612</v>
      </c>
      <c r="D85" s="121">
        <v>-0.65349194167306224</v>
      </c>
      <c r="E85" s="120">
        <v>3612</v>
      </c>
      <c r="F85" s="121">
        <f t="shared" si="9"/>
        <v>0</v>
      </c>
      <c r="G85" s="120">
        <v>10580</v>
      </c>
      <c r="H85" s="121">
        <f t="shared" si="9"/>
        <v>1.9291251384274641</v>
      </c>
      <c r="I85" s="120">
        <v>8513</v>
      </c>
      <c r="J85" s="121">
        <f t="shared" si="9"/>
        <v>-0.19536862003780719</v>
      </c>
      <c r="K85" s="120">
        <v>9038</v>
      </c>
      <c r="L85" s="121">
        <f t="shared" si="9"/>
        <v>6.1670386467755245E-2</v>
      </c>
      <c r="M85" s="120"/>
      <c r="N85" s="121"/>
    </row>
    <row r="86" spans="1:14" x14ac:dyDescent="0.25">
      <c r="A86" s="1">
        <v>12</v>
      </c>
      <c r="B86" s="119" t="s">
        <v>95</v>
      </c>
      <c r="C86" s="120">
        <v>3278</v>
      </c>
      <c r="D86" s="121">
        <v>-0.70334841628959277</v>
      </c>
      <c r="E86" s="120">
        <v>3278</v>
      </c>
      <c r="F86" s="121">
        <f t="shared" si="9"/>
        <v>0</v>
      </c>
      <c r="G86" s="120">
        <v>10398</v>
      </c>
      <c r="H86" s="121">
        <f t="shared" si="9"/>
        <v>2.1720561317876754</v>
      </c>
      <c r="I86" s="120">
        <v>7586</v>
      </c>
      <c r="J86" s="121">
        <f t="shared" si="9"/>
        <v>-0.27043662242738986</v>
      </c>
      <c r="K86" s="120">
        <v>9212</v>
      </c>
      <c r="L86" s="121">
        <f t="shared" si="9"/>
        <v>0.21434220933298187</v>
      </c>
      <c r="M86" s="120"/>
      <c r="N86" s="121"/>
    </row>
    <row r="87" spans="1:14" ht="15.75" x14ac:dyDescent="0.25">
      <c r="B87" s="122" t="s">
        <v>32</v>
      </c>
      <c r="C87" s="123">
        <v>48728</v>
      </c>
      <c r="D87" s="124">
        <v>-0.55534871836987965</v>
      </c>
      <c r="E87" s="123">
        <v>48728</v>
      </c>
      <c r="F87" s="124">
        <f t="shared" si="9"/>
        <v>0</v>
      </c>
      <c r="G87" s="123">
        <v>93434</v>
      </c>
      <c r="H87" s="124">
        <f t="shared" si="9"/>
        <v>0.91746018716138567</v>
      </c>
      <c r="I87" s="123">
        <v>93472</v>
      </c>
      <c r="J87" s="124">
        <f t="shared" si="9"/>
        <v>4.0670419761545951E-4</v>
      </c>
      <c r="K87" s="123">
        <v>99644</v>
      </c>
      <c r="L87" s="124">
        <f t="shared" si="9"/>
        <v>6.6030469017459792E-2</v>
      </c>
      <c r="M87" s="123">
        <v>35347</v>
      </c>
      <c r="N87" s="124">
        <v>-5.2308434768620349E-2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3" spans="1:14" x14ac:dyDescent="0.25">
      <c r="M93" s="4"/>
      <c r="N93" s="4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0A137-7AB6-4224-ACCF-581CF7E62CFB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255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250871</v>
      </c>
      <c r="D8" s="121">
        <f t="shared" ref="D8:D10" si="0">C8/C9-1</f>
        <v>4.9190954752853289E-2</v>
      </c>
    </row>
    <row r="9" spans="1:5" x14ac:dyDescent="0.25">
      <c r="A9" s="1"/>
      <c r="B9" s="119">
        <v>2023</v>
      </c>
      <c r="C9" s="120">
        <v>239109</v>
      </c>
      <c r="D9" s="121">
        <f t="shared" si="0"/>
        <v>4.3547141155059865E-2</v>
      </c>
    </row>
    <row r="10" spans="1:5" x14ac:dyDescent="0.25">
      <c r="A10" s="1"/>
      <c r="B10" s="119">
        <v>2022</v>
      </c>
      <c r="C10" s="120">
        <v>229131</v>
      </c>
      <c r="D10" s="121">
        <f t="shared" si="0"/>
        <v>0.39494575606667559</v>
      </c>
    </row>
    <row r="11" spans="1:5" x14ac:dyDescent="0.25">
      <c r="A11" s="1"/>
      <c r="B11" s="119">
        <v>2021</v>
      </c>
      <c r="C11" s="120">
        <v>164258</v>
      </c>
      <c r="D11" s="121">
        <f>C11/C12-1</f>
        <v>0.58678851578499946</v>
      </c>
    </row>
    <row r="12" spans="1:5" x14ac:dyDescent="0.25">
      <c r="A12" s="1" t="s">
        <v>74</v>
      </c>
      <c r="B12" s="119">
        <v>2020</v>
      </c>
      <c r="C12" s="120">
        <v>103516</v>
      </c>
      <c r="D12" s="121">
        <f t="shared" ref="D12:D21" si="1">C12/C13-1</f>
        <v>-0.53035864165324509</v>
      </c>
    </row>
    <row r="13" spans="1:5" x14ac:dyDescent="0.25">
      <c r="A13" s="1" t="s">
        <v>76</v>
      </c>
      <c r="B13" s="119">
        <v>2019</v>
      </c>
      <c r="C13" s="120">
        <v>220415</v>
      </c>
      <c r="D13" s="121">
        <f t="shared" si="1"/>
        <v>-5.1199049541774122E-2</v>
      </c>
    </row>
    <row r="14" spans="1:5" x14ac:dyDescent="0.25">
      <c r="A14" s="1" t="s">
        <v>78</v>
      </c>
      <c r="B14" s="119">
        <v>2018</v>
      </c>
      <c r="C14" s="120">
        <v>232309</v>
      </c>
      <c r="D14" s="121">
        <f t="shared" si="1"/>
        <v>-0.10533734369042713</v>
      </c>
    </row>
    <row r="15" spans="1:5" x14ac:dyDescent="0.25">
      <c r="A15" s="1" t="s">
        <v>80</v>
      </c>
      <c r="B15" s="119">
        <v>2017</v>
      </c>
      <c r="C15" s="120">
        <v>259661</v>
      </c>
      <c r="D15" s="121">
        <f>C15/C16-1</f>
        <v>2.72375541981833E-2</v>
      </c>
    </row>
    <row r="16" spans="1:5" x14ac:dyDescent="0.25">
      <c r="A16" s="1" t="s">
        <v>82</v>
      </c>
      <c r="B16" s="119">
        <v>2016</v>
      </c>
      <c r="C16" s="120">
        <v>252776</v>
      </c>
      <c r="D16" s="121">
        <f>C16/C17-1</f>
        <v>9.7770809899983879E-2</v>
      </c>
    </row>
    <row r="17" spans="1:5" x14ac:dyDescent="0.25">
      <c r="A17" s="1" t="s">
        <v>84</v>
      </c>
      <c r="B17" s="119">
        <v>2015</v>
      </c>
      <c r="C17" s="120">
        <v>230263</v>
      </c>
      <c r="D17" s="121">
        <f t="shared" si="1"/>
        <v>0.1334127456819536</v>
      </c>
    </row>
    <row r="18" spans="1:5" x14ac:dyDescent="0.25">
      <c r="A18" s="1" t="s">
        <v>86</v>
      </c>
      <c r="B18" s="119">
        <v>2014</v>
      </c>
      <c r="C18" s="120">
        <v>203159</v>
      </c>
      <c r="D18" s="121">
        <f t="shared" si="1"/>
        <v>0.13291583948606989</v>
      </c>
    </row>
    <row r="19" spans="1:5" x14ac:dyDescent="0.25">
      <c r="A19" s="1" t="s">
        <v>88</v>
      </c>
      <c r="B19" s="119">
        <v>2013</v>
      </c>
      <c r="C19" s="120">
        <v>179324</v>
      </c>
      <c r="D19" s="121">
        <f t="shared" si="1"/>
        <v>9.5175277879565146E-2</v>
      </c>
    </row>
    <row r="20" spans="1:5" x14ac:dyDescent="0.25">
      <c r="A20" s="1" t="s">
        <v>90</v>
      </c>
      <c r="B20" s="119">
        <v>2012</v>
      </c>
      <c r="C20" s="120">
        <v>163740</v>
      </c>
      <c r="D20" s="121">
        <f>C20/C21-1</f>
        <v>-1.9679453022565241E-2</v>
      </c>
    </row>
    <row r="21" spans="1:5" x14ac:dyDescent="0.25">
      <c r="A21" s="1" t="s">
        <v>92</v>
      </c>
      <c r="B21" s="119">
        <v>2011</v>
      </c>
      <c r="C21" s="120">
        <v>167027</v>
      </c>
      <c r="D21" s="121">
        <f t="shared" si="1"/>
        <v>-5.804228537268985E-2</v>
      </c>
    </row>
    <row r="22" spans="1:5" x14ac:dyDescent="0.25">
      <c r="A22" s="1" t="s">
        <v>94</v>
      </c>
      <c r="B22" s="119">
        <v>2010</v>
      </c>
      <c r="C22" s="120">
        <v>177319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256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250871</v>
      </c>
      <c r="D31" s="121">
        <f t="shared" ref="D31:D44" si="2">C31/C32-1</f>
        <v>4.9190954752853289E-2</v>
      </c>
    </row>
    <row r="32" spans="1:5" x14ac:dyDescent="0.25">
      <c r="B32" s="119">
        <v>2023</v>
      </c>
      <c r="C32" s="120">
        <v>239109</v>
      </c>
      <c r="D32" s="121">
        <f t="shared" si="2"/>
        <v>4.3547141155059865E-2</v>
      </c>
    </row>
    <row r="33" spans="2:4" x14ac:dyDescent="0.25">
      <c r="B33" s="119">
        <v>2022</v>
      </c>
      <c r="C33" s="120">
        <v>229131</v>
      </c>
      <c r="D33" s="121">
        <f t="shared" si="2"/>
        <v>0.39494575606667559</v>
      </c>
    </row>
    <row r="34" spans="2:4" x14ac:dyDescent="0.25">
      <c r="B34" s="119">
        <v>2021</v>
      </c>
      <c r="C34" s="120">
        <v>164258</v>
      </c>
      <c r="D34" s="121">
        <f t="shared" si="2"/>
        <v>0.58678851578499946</v>
      </c>
    </row>
    <row r="35" spans="2:4" x14ac:dyDescent="0.25">
      <c r="B35" s="119">
        <v>2020</v>
      </c>
      <c r="C35" s="120">
        <v>103516</v>
      </c>
      <c r="D35" s="121">
        <f t="shared" si="2"/>
        <v>-0.53035864165324509</v>
      </c>
    </row>
    <row r="36" spans="2:4" x14ac:dyDescent="0.25">
      <c r="B36" s="119">
        <v>2019</v>
      </c>
      <c r="C36" s="120">
        <v>220415</v>
      </c>
      <c r="D36" s="121">
        <f t="shared" si="2"/>
        <v>-5.1199049541774122E-2</v>
      </c>
    </row>
    <row r="37" spans="2:4" x14ac:dyDescent="0.25">
      <c r="B37" s="119">
        <v>2018</v>
      </c>
      <c r="C37" s="120">
        <v>232309</v>
      </c>
      <c r="D37" s="121">
        <f t="shared" si="2"/>
        <v>-0.10533734369042713</v>
      </c>
    </row>
    <row r="38" spans="2:4" x14ac:dyDescent="0.25">
      <c r="B38" s="119">
        <v>2017</v>
      </c>
      <c r="C38" s="120">
        <v>259661</v>
      </c>
      <c r="D38" s="121">
        <f>C38/C39-1</f>
        <v>2.72375541981833E-2</v>
      </c>
    </row>
    <row r="39" spans="2:4" x14ac:dyDescent="0.25">
      <c r="B39" s="119">
        <v>2016</v>
      </c>
      <c r="C39" s="120">
        <v>252776</v>
      </c>
      <c r="D39" s="121">
        <f>C39/C40-1</f>
        <v>9.7770809899983879E-2</v>
      </c>
    </row>
    <row r="40" spans="2:4" x14ac:dyDescent="0.25">
      <c r="B40" s="119">
        <v>2015</v>
      </c>
      <c r="C40" s="120">
        <v>230263</v>
      </c>
      <c r="D40" s="121">
        <f t="shared" si="2"/>
        <v>0.1334127456819536</v>
      </c>
    </row>
    <row r="41" spans="2:4" x14ac:dyDescent="0.25">
      <c r="B41" s="119">
        <v>2014</v>
      </c>
      <c r="C41" s="120">
        <v>203159</v>
      </c>
      <c r="D41" s="121">
        <f t="shared" si="2"/>
        <v>0.13291583948606989</v>
      </c>
    </row>
    <row r="42" spans="2:4" x14ac:dyDescent="0.25">
      <c r="B42" s="119">
        <v>2013</v>
      </c>
      <c r="C42" s="120">
        <v>179324</v>
      </c>
      <c r="D42" s="121">
        <f t="shared" si="2"/>
        <v>9.5175277879565146E-2</v>
      </c>
    </row>
    <row r="43" spans="2:4" x14ac:dyDescent="0.25">
      <c r="B43" s="119">
        <v>2012</v>
      </c>
      <c r="C43" s="120">
        <v>163740</v>
      </c>
      <c r="D43" s="121">
        <f>C43/C44-1</f>
        <v>-1.9679453022565241E-2</v>
      </c>
    </row>
    <row r="44" spans="2:4" x14ac:dyDescent="0.25">
      <c r="B44" s="119">
        <v>2011</v>
      </c>
      <c r="C44" s="120">
        <v>167027</v>
      </c>
      <c r="D44" s="121">
        <f t="shared" si="2"/>
        <v>-5.804228537268985E-2</v>
      </c>
    </row>
    <row r="45" spans="2:4" x14ac:dyDescent="0.25">
      <c r="B45" s="119">
        <v>2010</v>
      </c>
      <c r="C45" s="120">
        <v>177319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257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151227</v>
      </c>
      <c r="D54" s="121">
        <f t="shared" ref="D54:D56" si="3">C54/C55-1</f>
        <v>3.8383103194929769E-2</v>
      </c>
    </row>
    <row r="55" spans="1:5" x14ac:dyDescent="0.25">
      <c r="A55" s="1"/>
      <c r="B55" s="119">
        <v>2023</v>
      </c>
      <c r="C55" s="120">
        <v>145637</v>
      </c>
      <c r="D55" s="121">
        <f t="shared" si="3"/>
        <v>7.3251435182796865E-2</v>
      </c>
    </row>
    <row r="56" spans="1:5" x14ac:dyDescent="0.25">
      <c r="A56" s="1"/>
      <c r="B56" s="119">
        <v>2022</v>
      </c>
      <c r="C56" s="120">
        <v>135697</v>
      </c>
      <c r="D56" s="121">
        <f t="shared" si="3"/>
        <v>0.31816327323593407</v>
      </c>
    </row>
    <row r="57" spans="1:5" x14ac:dyDescent="0.25">
      <c r="A57" s="1"/>
      <c r="B57" s="119">
        <v>2021</v>
      </c>
      <c r="C57" s="120">
        <v>102944</v>
      </c>
      <c r="D57" s="121">
        <f>C57/C58-1</f>
        <v>0.87895159523983346</v>
      </c>
    </row>
    <row r="58" spans="1:5" x14ac:dyDescent="0.25">
      <c r="A58" s="1">
        <v>2</v>
      </c>
      <c r="B58" s="119">
        <v>2020</v>
      </c>
      <c r="C58" s="120">
        <v>54788</v>
      </c>
      <c r="D58" s="121">
        <f t="shared" ref="D58:D67" si="4">C58/C59-1</f>
        <v>-0.50564839210307866</v>
      </c>
    </row>
    <row r="59" spans="1:5" x14ac:dyDescent="0.25">
      <c r="A59" s="1">
        <v>3</v>
      </c>
      <c r="B59" s="119">
        <v>2019</v>
      </c>
      <c r="C59" s="120">
        <v>110828</v>
      </c>
      <c r="D59" s="121">
        <f t="shared" si="4"/>
        <v>-3.9610395237393736E-2</v>
      </c>
    </row>
    <row r="60" spans="1:5" x14ac:dyDescent="0.25">
      <c r="A60" s="1">
        <v>4</v>
      </c>
      <c r="B60" s="119">
        <v>2018</v>
      </c>
      <c r="C60" s="120">
        <v>115399</v>
      </c>
      <c r="D60" s="121">
        <f t="shared" si="4"/>
        <v>0.13766451422092962</v>
      </c>
    </row>
    <row r="61" spans="1:5" x14ac:dyDescent="0.25">
      <c r="A61" s="1">
        <v>5</v>
      </c>
      <c r="B61" s="119">
        <v>2017</v>
      </c>
      <c r="C61" s="120">
        <v>101435</v>
      </c>
      <c r="D61" s="121">
        <f>C61/C62-1</f>
        <v>0.35757113413099928</v>
      </c>
    </row>
    <row r="62" spans="1:5" x14ac:dyDescent="0.25">
      <c r="A62" s="1">
        <v>6</v>
      </c>
      <c r="B62" s="119">
        <v>2016</v>
      </c>
      <c r="C62" s="120">
        <v>74718</v>
      </c>
      <c r="D62" s="121">
        <f>C62/C63-1</f>
        <v>8.7693248318630346E-2</v>
      </c>
    </row>
    <row r="63" spans="1:5" x14ac:dyDescent="0.25">
      <c r="A63" s="1">
        <v>7</v>
      </c>
      <c r="B63" s="119">
        <v>2015</v>
      </c>
      <c r="C63" s="120">
        <v>68694</v>
      </c>
      <c r="D63" s="121">
        <f t="shared" si="4"/>
        <v>0.16598489349062207</v>
      </c>
    </row>
    <row r="64" spans="1:5" x14ac:dyDescent="0.25">
      <c r="A64" s="1">
        <v>8</v>
      </c>
      <c r="B64" s="119">
        <v>2014</v>
      </c>
      <c r="C64" s="120">
        <v>58915</v>
      </c>
      <c r="D64" s="121">
        <f t="shared" si="4"/>
        <v>0.24582364136181001</v>
      </c>
    </row>
    <row r="65" spans="1:5" x14ac:dyDescent="0.25">
      <c r="A65" s="1">
        <v>9</v>
      </c>
      <c r="B65" s="119">
        <v>2013</v>
      </c>
      <c r="C65" s="120">
        <v>47290</v>
      </c>
      <c r="D65" s="121">
        <f t="shared" si="4"/>
        <v>6.2935491121600462E-2</v>
      </c>
    </row>
    <row r="66" spans="1:5" x14ac:dyDescent="0.25">
      <c r="A66" s="1">
        <v>10</v>
      </c>
      <c r="B66" s="119">
        <v>2012</v>
      </c>
      <c r="C66" s="120">
        <v>44490</v>
      </c>
      <c r="D66" s="121">
        <f>C66/C67-1</f>
        <v>0.23893065998329166</v>
      </c>
    </row>
    <row r="67" spans="1:5" x14ac:dyDescent="0.25">
      <c r="A67" s="1">
        <v>11</v>
      </c>
      <c r="B67" s="119">
        <v>2011</v>
      </c>
      <c r="C67" s="120">
        <v>35910</v>
      </c>
      <c r="D67" s="121">
        <f t="shared" si="4"/>
        <v>0.13678812244768745</v>
      </c>
    </row>
    <row r="68" spans="1:5" x14ac:dyDescent="0.25">
      <c r="A68" s="1">
        <v>12</v>
      </c>
      <c r="B68" s="119">
        <v>2010</v>
      </c>
      <c r="C68" s="120">
        <v>31589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99644</v>
      </c>
      <c r="D77" s="121">
        <f t="shared" ref="D77:D83" si="5">C77/C78-1</f>
        <v>6.6030469017459792E-2</v>
      </c>
    </row>
    <row r="78" spans="1:5" x14ac:dyDescent="0.25">
      <c r="A78" s="1"/>
      <c r="B78" s="119">
        <v>2023</v>
      </c>
      <c r="C78" s="120">
        <v>93472</v>
      </c>
      <c r="D78" s="121">
        <f t="shared" si="5"/>
        <v>4.0670419761545951E-4</v>
      </c>
    </row>
    <row r="79" spans="1:5" x14ac:dyDescent="0.25">
      <c r="A79" s="1"/>
      <c r="B79" s="119">
        <v>2022</v>
      </c>
      <c r="C79" s="120">
        <v>93434</v>
      </c>
      <c r="D79" s="121">
        <f t="shared" si="5"/>
        <v>0.52386078220308585</v>
      </c>
    </row>
    <row r="80" spans="1:5" x14ac:dyDescent="0.25">
      <c r="A80" s="1"/>
      <c r="B80" s="119">
        <v>2021</v>
      </c>
      <c r="C80" s="120">
        <v>61314</v>
      </c>
      <c r="D80" s="121">
        <f t="shared" si="5"/>
        <v>0.25829092103102935</v>
      </c>
    </row>
    <row r="81" spans="1:5" x14ac:dyDescent="0.25">
      <c r="A81" s="1">
        <v>2</v>
      </c>
      <c r="B81" s="119">
        <v>2020</v>
      </c>
      <c r="C81" s="120">
        <v>48728</v>
      </c>
      <c r="D81" s="121">
        <f t="shared" si="5"/>
        <v>-0.55534871836987965</v>
      </c>
    </row>
    <row r="82" spans="1:5" x14ac:dyDescent="0.25">
      <c r="A82" s="1">
        <v>3</v>
      </c>
      <c r="B82" s="119">
        <v>2019</v>
      </c>
      <c r="C82" s="120">
        <v>109587</v>
      </c>
      <c r="D82" s="121">
        <f t="shared" si="5"/>
        <v>-6.2637926610212946E-2</v>
      </c>
    </row>
    <row r="83" spans="1:5" x14ac:dyDescent="0.25">
      <c r="A83" s="1">
        <v>4</v>
      </c>
      <c r="B83" s="119">
        <v>2018</v>
      </c>
      <c r="C83" s="120">
        <v>116910</v>
      </c>
      <c r="D83" s="121">
        <f t="shared" si="5"/>
        <v>-0.26112016988358422</v>
      </c>
    </row>
    <row r="84" spans="1:5" x14ac:dyDescent="0.25">
      <c r="A84" s="1">
        <v>5</v>
      </c>
      <c r="B84" s="119">
        <v>2017</v>
      </c>
      <c r="C84" s="120">
        <v>158226</v>
      </c>
      <c r="D84" s="121">
        <f>C84/C85-1</f>
        <v>-0.11137943816059936</v>
      </c>
    </row>
    <row r="85" spans="1:5" x14ac:dyDescent="0.25">
      <c r="A85" s="1">
        <v>6</v>
      </c>
      <c r="B85" s="119">
        <v>2016</v>
      </c>
      <c r="C85" s="120">
        <v>178058</v>
      </c>
      <c r="D85" s="121">
        <f>C85/C86-1</f>
        <v>0.10205546856141967</v>
      </c>
    </row>
    <row r="86" spans="1:5" x14ac:dyDescent="0.25">
      <c r="A86" s="1">
        <v>7</v>
      </c>
      <c r="B86" s="119">
        <v>2015</v>
      </c>
      <c r="C86" s="120">
        <v>161569</v>
      </c>
      <c r="D86" s="121">
        <f t="shared" ref="D86:D88" si="6">C86/C87-1</f>
        <v>0.12010898200271769</v>
      </c>
    </row>
    <row r="87" spans="1:5" x14ac:dyDescent="0.25">
      <c r="A87" s="1">
        <v>8</v>
      </c>
      <c r="B87" s="119">
        <v>2014</v>
      </c>
      <c r="C87" s="120">
        <v>144244</v>
      </c>
      <c r="D87" s="121">
        <f t="shared" si="6"/>
        <v>9.2476180377781381E-2</v>
      </c>
    </row>
    <row r="88" spans="1:5" x14ac:dyDescent="0.25">
      <c r="A88" s="1">
        <v>9</v>
      </c>
      <c r="B88" s="119">
        <v>2013</v>
      </c>
      <c r="C88" s="120">
        <v>132034</v>
      </c>
      <c r="D88" s="121">
        <f t="shared" si="6"/>
        <v>0.10720335429769401</v>
      </c>
    </row>
    <row r="89" spans="1:5" x14ac:dyDescent="0.25">
      <c r="A89" s="1">
        <v>10</v>
      </c>
      <c r="B89" s="119">
        <v>2012</v>
      </c>
      <c r="C89" s="120">
        <v>119250</v>
      </c>
      <c r="D89" s="121">
        <f>C89/C90-1</f>
        <v>-9.0506951806401892E-2</v>
      </c>
    </row>
    <row r="90" spans="1:5" x14ac:dyDescent="0.25">
      <c r="A90" s="1">
        <v>11</v>
      </c>
      <c r="B90" s="119">
        <v>2011</v>
      </c>
      <c r="C90" s="120">
        <v>131117</v>
      </c>
      <c r="D90" s="121">
        <f t="shared" ref="D90" si="7">C90/C91-1</f>
        <v>-0.10027448020311536</v>
      </c>
    </row>
    <row r="91" spans="1:5" x14ac:dyDescent="0.25">
      <c r="A91" s="1">
        <v>12</v>
      </c>
      <c r="B91" s="119">
        <v>2010</v>
      </c>
      <c r="C91" s="120">
        <v>145730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258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 t="s">
        <v>231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231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231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231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231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231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231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231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231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231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231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231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231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231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231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4DFF5-C146-4413-A7C5-CE3DE7677FA9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259</v>
      </c>
      <c r="D5" s="131" t="s">
        <v>232</v>
      </c>
      <c r="E5" s="131" t="s">
        <v>233</v>
      </c>
      <c r="F5" s="131" t="s">
        <v>234</v>
      </c>
      <c r="G5" s="131" t="s">
        <v>235</v>
      </c>
      <c r="H5" s="131" t="s">
        <v>236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abril 2025</v>
      </c>
      <c r="L5" s="14" t="str">
        <f>CONCATENATE("cuota/ total municipio ",RIGHT(H5,2))</f>
        <v>cuota/ total municipio 25</v>
      </c>
      <c r="M5" s="13" t="s">
        <v>260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abril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947316</v>
      </c>
      <c r="D6" s="135">
        <v>263510</v>
      </c>
      <c r="E6" s="135">
        <v>1442150</v>
      </c>
      <c r="F6" s="135">
        <v>1700823</v>
      </c>
      <c r="G6" s="135">
        <v>1787917</v>
      </c>
      <c r="H6" s="135">
        <v>1783504</v>
      </c>
      <c r="I6" s="136">
        <f>IFERROR(H6/G6-1,"-")</f>
        <v>-2.4682353822912395E-3</v>
      </c>
      <c r="J6" s="135">
        <f>IFERROR(H6-G6,"-")</f>
        <v>-4413</v>
      </c>
      <c r="K6" s="136">
        <f t="shared" ref="K6:K57" si="0">IFERROR(H6/$H$6,"-")</f>
        <v>1</v>
      </c>
      <c r="L6" s="137">
        <f>H6/H6</f>
        <v>1</v>
      </c>
      <c r="M6" s="135">
        <v>0</v>
      </c>
      <c r="N6" s="135">
        <v>86160</v>
      </c>
      <c r="O6" s="135">
        <v>425687</v>
      </c>
      <c r="P6" s="135">
        <v>445687</v>
      </c>
      <c r="Q6" s="135">
        <v>437150</v>
      </c>
      <c r="R6" s="135">
        <v>458510</v>
      </c>
      <c r="S6" s="136">
        <f>IFERROR(R6/Q6-1,"-")</f>
        <v>4.8861946700217374E-2</v>
      </c>
      <c r="T6" s="135">
        <f t="shared" ref="T6:T57" si="1">R6-Q6</f>
        <v>21360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200360</v>
      </c>
      <c r="E7" s="139">
        <v>1144158</v>
      </c>
      <c r="F7" s="139">
        <v>1342747</v>
      </c>
      <c r="G7" s="139">
        <v>1397722</v>
      </c>
      <c r="H7" s="139">
        <v>1381589</v>
      </c>
      <c r="I7" s="140">
        <f t="shared" ref="I7:I57" si="2">IFERROR(H7/G7-1,"-")</f>
        <v>-1.1542352484971929E-2</v>
      </c>
      <c r="J7" s="139">
        <f t="shared" ref="J7:J57" si="3">IFERROR(H7-G7,"-")</f>
        <v>-16133</v>
      </c>
      <c r="K7" s="140">
        <f t="shared" si="0"/>
        <v>0.77464866913671071</v>
      </c>
      <c r="L7" s="140">
        <f>H7/H6</f>
        <v>0.77464866913671071</v>
      </c>
      <c r="M7" s="139">
        <v>0</v>
      </c>
      <c r="N7" s="139">
        <v>64473</v>
      </c>
      <c r="O7" s="139">
        <v>337375</v>
      </c>
      <c r="P7" s="139">
        <v>349241</v>
      </c>
      <c r="Q7" s="139">
        <v>338584</v>
      </c>
      <c r="R7" s="139">
        <v>346765</v>
      </c>
      <c r="S7" s="140">
        <f t="shared" ref="S7:S57" si="4">IFERROR(R7/Q7-1,"-")</f>
        <v>2.4162393970181606E-2</v>
      </c>
      <c r="T7" s="139">
        <f t="shared" si="1"/>
        <v>8181</v>
      </c>
      <c r="U7" s="140">
        <f t="shared" ref="U7:U57" si="5">IFERROR(P7/$P$6,"-")</f>
        <v>0.78360149611723029</v>
      </c>
      <c r="V7" s="140">
        <f>IFERROR(R7/R6,"-")</f>
        <v>0.75628666768445618</v>
      </c>
    </row>
    <row r="8" spans="1:22" x14ac:dyDescent="0.25">
      <c r="B8" s="99" t="s">
        <v>142</v>
      </c>
      <c r="C8" s="53">
        <v>575900</v>
      </c>
      <c r="D8" s="53">
        <v>155801</v>
      </c>
      <c r="E8" s="53">
        <v>933260</v>
      </c>
      <c r="F8" s="53">
        <v>1084680</v>
      </c>
      <c r="G8" s="53">
        <v>1145697</v>
      </c>
      <c r="H8" s="53">
        <v>1129689</v>
      </c>
      <c r="I8" s="100">
        <f t="shared" si="2"/>
        <v>-1.3972280629171552E-2</v>
      </c>
      <c r="J8" s="53">
        <f t="shared" si="3"/>
        <v>-16008</v>
      </c>
      <c r="K8" s="100">
        <f t="shared" si="0"/>
        <v>0.63340984937516265</v>
      </c>
      <c r="L8" s="100">
        <f>H8/H6</f>
        <v>0.63340984937516265</v>
      </c>
      <c r="M8" s="53">
        <v>0</v>
      </c>
      <c r="N8" s="53">
        <v>53783</v>
      </c>
      <c r="O8" s="53">
        <v>278008</v>
      </c>
      <c r="P8" s="53">
        <v>281411</v>
      </c>
      <c r="Q8" s="53">
        <v>277514</v>
      </c>
      <c r="R8" s="53">
        <v>287162</v>
      </c>
      <c r="S8" s="100">
        <f t="shared" si="4"/>
        <v>3.4765813616610242E-2</v>
      </c>
      <c r="T8" s="53">
        <f t="shared" si="1"/>
        <v>9648</v>
      </c>
      <c r="U8" s="100">
        <f t="shared" si="5"/>
        <v>0.631409486926924</v>
      </c>
      <c r="V8" s="100">
        <f>IFERROR(R8/R6,"-")</f>
        <v>0.62629386491025274</v>
      </c>
    </row>
    <row r="9" spans="1:22" x14ac:dyDescent="0.25">
      <c r="B9" s="99" t="s">
        <v>144</v>
      </c>
      <c r="C9" s="53">
        <v>148691</v>
      </c>
      <c r="D9" s="53">
        <v>44559</v>
      </c>
      <c r="E9" s="53">
        <v>210898</v>
      </c>
      <c r="F9" s="53">
        <v>258067</v>
      </c>
      <c r="G9" s="53">
        <v>252025</v>
      </c>
      <c r="H9" s="53">
        <v>251900</v>
      </c>
      <c r="I9" s="100">
        <f t="shared" si="2"/>
        <v>-4.9598254141458575E-4</v>
      </c>
      <c r="J9" s="53">
        <f t="shared" si="3"/>
        <v>-125</v>
      </c>
      <c r="K9" s="100">
        <f t="shared" si="0"/>
        <v>0.14123881976154806</v>
      </c>
      <c r="L9" s="100">
        <f>H9/H6</f>
        <v>0.14123881976154806</v>
      </c>
      <c r="M9" s="53">
        <v>0</v>
      </c>
      <c r="N9" s="53">
        <v>10690</v>
      </c>
      <c r="O9" s="53">
        <v>59367</v>
      </c>
      <c r="P9" s="53">
        <v>67830</v>
      </c>
      <c r="Q9" s="53">
        <v>61070</v>
      </c>
      <c r="R9" s="53">
        <v>59603</v>
      </c>
      <c r="S9" s="100">
        <f t="shared" si="4"/>
        <v>-2.4021614540690961E-2</v>
      </c>
      <c r="T9" s="53">
        <f t="shared" si="1"/>
        <v>-1467</v>
      </c>
      <c r="U9" s="100">
        <f t="shared" si="5"/>
        <v>0.1521920091903062</v>
      </c>
      <c r="V9" s="100">
        <f>IFERROR(R9/R6,"-")</f>
        <v>0.12999280277420339</v>
      </c>
    </row>
    <row r="10" spans="1:22" ht="16.5" thickBot="1" x14ac:dyDescent="0.3">
      <c r="B10" s="141" t="s">
        <v>65</v>
      </c>
      <c r="C10" s="142">
        <v>222725</v>
      </c>
      <c r="D10" s="142">
        <v>63150</v>
      </c>
      <c r="E10" s="142">
        <v>297992</v>
      </c>
      <c r="F10" s="142">
        <v>358076</v>
      </c>
      <c r="G10" s="142">
        <v>390195</v>
      </c>
      <c r="H10" s="142">
        <v>401915</v>
      </c>
      <c r="I10" s="143">
        <f t="shared" si="2"/>
        <v>3.0036263919322348E-2</v>
      </c>
      <c r="J10" s="142">
        <f t="shared" si="3"/>
        <v>11720</v>
      </c>
      <c r="K10" s="143">
        <f t="shared" si="0"/>
        <v>0.22535133086328935</v>
      </c>
      <c r="L10" s="143">
        <f>H10/H6</f>
        <v>0.22535133086328935</v>
      </c>
      <c r="M10" s="142">
        <v>0</v>
      </c>
      <c r="N10" s="142">
        <v>21687</v>
      </c>
      <c r="O10" s="142">
        <v>88312</v>
      </c>
      <c r="P10" s="142">
        <v>96446</v>
      </c>
      <c r="Q10" s="142">
        <v>98566</v>
      </c>
      <c r="R10" s="142">
        <v>111745</v>
      </c>
      <c r="S10" s="143">
        <f t="shared" si="4"/>
        <v>0.13370736359393698</v>
      </c>
      <c r="T10" s="142">
        <f t="shared" si="1"/>
        <v>13179</v>
      </c>
      <c r="U10" s="143">
        <f t="shared" si="5"/>
        <v>0.21639850388276974</v>
      </c>
      <c r="V10" s="143">
        <f>IFERROR(R10/R6,"-")</f>
        <v>0.24371333231554382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92300</v>
      </c>
      <c r="E11" s="135">
        <v>537375</v>
      </c>
      <c r="F11" s="135">
        <v>608370</v>
      </c>
      <c r="G11" s="135">
        <v>640291</v>
      </c>
      <c r="H11" s="135">
        <v>618160</v>
      </c>
      <c r="I11" s="136">
        <f t="shared" si="2"/>
        <v>-3.4563971694120288E-2</v>
      </c>
      <c r="J11" s="135">
        <f t="shared" si="3"/>
        <v>-22131</v>
      </c>
      <c r="K11" s="136">
        <f t="shared" si="0"/>
        <v>0.34659860589042696</v>
      </c>
      <c r="L11" s="137">
        <f>H11/H11</f>
        <v>1</v>
      </c>
      <c r="M11" s="135">
        <v>0</v>
      </c>
      <c r="N11" s="135">
        <v>32795</v>
      </c>
      <c r="O11" s="135">
        <v>166226</v>
      </c>
      <c r="P11" s="135">
        <v>167625</v>
      </c>
      <c r="Q11" s="135">
        <v>158852</v>
      </c>
      <c r="R11" s="135">
        <v>165261</v>
      </c>
      <c r="S11" s="136">
        <f t="shared" si="4"/>
        <v>4.0345730617178166E-2</v>
      </c>
      <c r="T11" s="135">
        <f t="shared" si="1"/>
        <v>6409</v>
      </c>
      <c r="U11" s="136">
        <f t="shared" si="5"/>
        <v>0.37610475513084296</v>
      </c>
      <c r="V11" s="137">
        <f>IFERROR(R11/R11,"-")</f>
        <v>1</v>
      </c>
    </row>
    <row r="12" spans="1:22" ht="15.75" x14ac:dyDescent="0.25">
      <c r="A12" s="144">
        <f>G12/$G$11</f>
        <v>0.81219008232194423</v>
      </c>
      <c r="B12" s="138" t="s">
        <v>62</v>
      </c>
      <c r="C12" s="139">
        <v>279824</v>
      </c>
      <c r="D12" s="139">
        <v>72971</v>
      </c>
      <c r="E12" s="139">
        <v>464733</v>
      </c>
      <c r="F12" s="139">
        <v>499042</v>
      </c>
      <c r="G12" s="139">
        <v>520038</v>
      </c>
      <c r="H12" s="139">
        <v>495978</v>
      </c>
      <c r="I12" s="140">
        <f t="shared" si="2"/>
        <v>-4.6265849803283632E-2</v>
      </c>
      <c r="J12" s="139">
        <f t="shared" si="3"/>
        <v>-24060</v>
      </c>
      <c r="K12" s="140">
        <f t="shared" si="0"/>
        <v>0.2780918910190277</v>
      </c>
      <c r="L12" s="140">
        <f>H12/H11</f>
        <v>0.80234567102368315</v>
      </c>
      <c r="M12" s="139">
        <v>0</v>
      </c>
      <c r="N12" s="139">
        <v>25490</v>
      </c>
      <c r="O12" s="139">
        <v>141494</v>
      </c>
      <c r="P12" s="139">
        <v>137810</v>
      </c>
      <c r="Q12" s="139">
        <v>130927</v>
      </c>
      <c r="R12" s="139">
        <v>132941</v>
      </c>
      <c r="S12" s="140">
        <f t="shared" si="4"/>
        <v>1.5382617794649001E-2</v>
      </c>
      <c r="T12" s="139">
        <f t="shared" si="1"/>
        <v>2014</v>
      </c>
      <c r="U12" s="140">
        <f t="shared" si="5"/>
        <v>0.30920803164552702</v>
      </c>
      <c r="V12" s="140">
        <f>IFERROR(R12/R11,"-")</f>
        <v>0.80443056740549801</v>
      </c>
    </row>
    <row r="13" spans="1:22" x14ac:dyDescent="0.25">
      <c r="A13" s="144">
        <f>G13/$G$11</f>
        <v>0.73123001885080374</v>
      </c>
      <c r="B13" s="99" t="s">
        <v>142</v>
      </c>
      <c r="C13" s="53">
        <v>243977</v>
      </c>
      <c r="D13" s="53">
        <v>71173</v>
      </c>
      <c r="E13" s="53">
        <v>414955</v>
      </c>
      <c r="F13" s="53">
        <v>443544</v>
      </c>
      <c r="G13" s="53">
        <v>468200</v>
      </c>
      <c r="H13" s="53">
        <v>443827</v>
      </c>
      <c r="I13" s="100">
        <f t="shared" si="2"/>
        <v>-5.2056813327637785E-2</v>
      </c>
      <c r="J13" s="53">
        <f t="shared" si="3"/>
        <v>-24373</v>
      </c>
      <c r="K13" s="100">
        <f t="shared" si="0"/>
        <v>0.24885113798455175</v>
      </c>
      <c r="L13" s="100">
        <f>H13/H11</f>
        <v>0.71798078167464729</v>
      </c>
      <c r="M13" s="53">
        <v>0</v>
      </c>
      <c r="N13" s="53">
        <v>25134</v>
      </c>
      <c r="O13" s="53">
        <v>126772</v>
      </c>
      <c r="P13" s="53">
        <v>123429</v>
      </c>
      <c r="Q13" s="53">
        <v>117947</v>
      </c>
      <c r="R13" s="53">
        <v>119086</v>
      </c>
      <c r="S13" s="100">
        <f t="shared" si="4"/>
        <v>9.6568797849880816E-3</v>
      </c>
      <c r="T13" s="53">
        <f t="shared" si="1"/>
        <v>1139</v>
      </c>
      <c r="U13" s="100">
        <f t="shared" si="5"/>
        <v>0.27694099222099816</v>
      </c>
      <c r="V13" s="100">
        <f>IFERROR(R13/R11,"-")</f>
        <v>0.72059348545633872</v>
      </c>
    </row>
    <row r="14" spans="1:22" x14ac:dyDescent="0.25">
      <c r="A14" s="144">
        <f>G14/$G$11</f>
        <v>8.0960063471140473E-2</v>
      </c>
      <c r="B14" s="99" t="s">
        <v>144</v>
      </c>
      <c r="C14" s="53">
        <v>35847</v>
      </c>
      <c r="D14" s="53">
        <v>1798</v>
      </c>
      <c r="E14" s="53">
        <v>49778</v>
      </c>
      <c r="F14" s="53">
        <v>55498</v>
      </c>
      <c r="G14" s="53">
        <v>51838</v>
      </c>
      <c r="H14" s="53">
        <v>52151</v>
      </c>
      <c r="I14" s="100">
        <f t="shared" si="2"/>
        <v>6.0380415911107654E-3</v>
      </c>
      <c r="J14" s="53">
        <f t="shared" si="3"/>
        <v>313</v>
      </c>
      <c r="K14" s="100">
        <f t="shared" si="0"/>
        <v>2.9240753034475955E-2</v>
      </c>
      <c r="L14" s="100">
        <f>H14/H11</f>
        <v>8.4364889349035854E-2</v>
      </c>
      <c r="M14" s="53">
        <v>0</v>
      </c>
      <c r="N14" s="53">
        <v>356</v>
      </c>
      <c r="O14" s="53">
        <v>14722</v>
      </c>
      <c r="P14" s="53">
        <v>14381</v>
      </c>
      <c r="Q14" s="53">
        <v>12980</v>
      </c>
      <c r="R14" s="53">
        <v>13855</v>
      </c>
      <c r="S14" s="100">
        <f t="shared" si="4"/>
        <v>6.741140215716479E-2</v>
      </c>
      <c r="T14" s="53">
        <f t="shared" si="1"/>
        <v>875</v>
      </c>
      <c r="U14" s="100">
        <f t="shared" si="5"/>
        <v>3.2267039424528875E-2</v>
      </c>
      <c r="V14" s="100">
        <f>IFERROR(R14/R11,"-")</f>
        <v>8.3837081949159203E-2</v>
      </c>
    </row>
    <row r="15" spans="1:22" ht="16.5" thickBot="1" x14ac:dyDescent="0.3">
      <c r="A15" s="144">
        <f>G15/$G$11</f>
        <v>0.18780991767805577</v>
      </c>
      <c r="B15" s="141" t="s">
        <v>65</v>
      </c>
      <c r="C15" s="142">
        <v>64346</v>
      </c>
      <c r="D15" s="142">
        <v>19329</v>
      </c>
      <c r="E15" s="142">
        <v>72642</v>
      </c>
      <c r="F15" s="142">
        <v>109328</v>
      </c>
      <c r="G15" s="142">
        <v>120253</v>
      </c>
      <c r="H15" s="142">
        <v>122182</v>
      </c>
      <c r="I15" s="143">
        <f t="shared" si="2"/>
        <v>1.6041179845825093E-2</v>
      </c>
      <c r="J15" s="142">
        <f t="shared" si="3"/>
        <v>1929</v>
      </c>
      <c r="K15" s="143">
        <f t="shared" si="0"/>
        <v>6.8506714871399227E-2</v>
      </c>
      <c r="L15" s="143">
        <f>H15/H11</f>
        <v>0.19765432897631682</v>
      </c>
      <c r="M15" s="142">
        <v>0</v>
      </c>
      <c r="N15" s="142">
        <v>7305</v>
      </c>
      <c r="O15" s="142">
        <v>24732</v>
      </c>
      <c r="P15" s="142">
        <v>29815</v>
      </c>
      <c r="Q15" s="142">
        <v>27925</v>
      </c>
      <c r="R15" s="142">
        <v>32320</v>
      </c>
      <c r="S15" s="143">
        <f t="shared" si="4"/>
        <v>0.15738585496866597</v>
      </c>
      <c r="T15" s="142">
        <f t="shared" si="1"/>
        <v>4395</v>
      </c>
      <c r="U15" s="143">
        <f t="shared" si="5"/>
        <v>6.6896723485315931E-2</v>
      </c>
      <c r="V15" s="143">
        <f>IFERROR(R15/R11,"-")</f>
        <v>0.19556943259450202</v>
      </c>
    </row>
    <row r="16" spans="1:22" ht="15.75" x14ac:dyDescent="0.25">
      <c r="A16" s="81"/>
      <c r="B16" s="134" t="s">
        <v>47</v>
      </c>
      <c r="C16" s="135">
        <v>249277</v>
      </c>
      <c r="D16" s="135">
        <v>44784</v>
      </c>
      <c r="E16" s="135">
        <v>376595</v>
      </c>
      <c r="F16" s="135">
        <v>431484</v>
      </c>
      <c r="G16" s="135">
        <v>450886</v>
      </c>
      <c r="H16" s="135">
        <v>462494</v>
      </c>
      <c r="I16" s="136">
        <f t="shared" si="2"/>
        <v>2.5744866773419472E-2</v>
      </c>
      <c r="J16" s="135">
        <f t="shared" si="3"/>
        <v>11608</v>
      </c>
      <c r="K16" s="136">
        <f t="shared" si="0"/>
        <v>0.25931761296862804</v>
      </c>
      <c r="L16" s="137">
        <f>H16/H16</f>
        <v>1</v>
      </c>
      <c r="M16" s="135">
        <v>0</v>
      </c>
      <c r="N16" s="135">
        <v>13736</v>
      </c>
      <c r="O16" s="135">
        <v>110839</v>
      </c>
      <c r="P16" s="135">
        <v>112901</v>
      </c>
      <c r="Q16" s="135">
        <v>113542</v>
      </c>
      <c r="R16" s="135">
        <v>115519</v>
      </c>
      <c r="S16" s="136">
        <f t="shared" si="4"/>
        <v>1.7412058973771849E-2</v>
      </c>
      <c r="T16" s="135">
        <f t="shared" si="1"/>
        <v>1977</v>
      </c>
      <c r="U16" s="136">
        <f t="shared" si="5"/>
        <v>0.25331903331261624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12318</v>
      </c>
      <c r="E17" s="139">
        <v>218561</v>
      </c>
      <c r="F17" s="139">
        <v>261428</v>
      </c>
      <c r="G17" s="139">
        <v>273440</v>
      </c>
      <c r="H17" s="139">
        <v>283406</v>
      </c>
      <c r="I17" s="140">
        <f t="shared" si="2"/>
        <v>3.6446752486834377E-2</v>
      </c>
      <c r="J17" s="139">
        <f t="shared" si="3"/>
        <v>9966</v>
      </c>
      <c r="K17" s="140">
        <f t="shared" si="0"/>
        <v>0.15890404507082687</v>
      </c>
      <c r="L17" s="140">
        <f>H17/H16</f>
        <v>0.61277767927800142</v>
      </c>
      <c r="M17" s="139">
        <v>0</v>
      </c>
      <c r="N17" s="139">
        <v>3295</v>
      </c>
      <c r="O17" s="139">
        <v>66573</v>
      </c>
      <c r="P17" s="139">
        <v>68688</v>
      </c>
      <c r="Q17" s="139">
        <v>67726</v>
      </c>
      <c r="R17" s="139">
        <v>66362</v>
      </c>
      <c r="S17" s="140">
        <f t="shared" si="4"/>
        <v>-2.0139975784779884E-2</v>
      </c>
      <c r="T17" s="139">
        <f t="shared" si="1"/>
        <v>-1364</v>
      </c>
      <c r="U17" s="140">
        <f t="shared" si="5"/>
        <v>0.15411712704207212</v>
      </c>
      <c r="V17" s="140">
        <f>IFERROR(R17/R16,"-")</f>
        <v>0.57446826928903472</v>
      </c>
    </row>
    <row r="18" spans="2:22" x14ac:dyDescent="0.25">
      <c r="B18" s="99" t="s">
        <v>142</v>
      </c>
      <c r="C18" s="53">
        <v>107490</v>
      </c>
      <c r="D18" s="53">
        <v>10159</v>
      </c>
      <c r="E18" s="53">
        <v>164818</v>
      </c>
      <c r="F18" s="53">
        <v>193267</v>
      </c>
      <c r="G18" s="53">
        <v>206850</v>
      </c>
      <c r="H18" s="53">
        <v>217174</v>
      </c>
      <c r="I18" s="100">
        <f t="shared" si="2"/>
        <v>4.9910563210055603E-2</v>
      </c>
      <c r="J18" s="53">
        <f t="shared" si="3"/>
        <v>10324</v>
      </c>
      <c r="K18" s="100">
        <f t="shared" si="0"/>
        <v>0.12176815975742135</v>
      </c>
      <c r="L18" s="100">
        <f>H18/H16</f>
        <v>0.46957149714374674</v>
      </c>
      <c r="M18" s="53">
        <v>0</v>
      </c>
      <c r="N18" s="53">
        <v>2613</v>
      </c>
      <c r="O18" s="53">
        <v>48283</v>
      </c>
      <c r="P18" s="53">
        <v>50475</v>
      </c>
      <c r="Q18" s="53">
        <v>50481</v>
      </c>
      <c r="R18" s="53">
        <v>51490</v>
      </c>
      <c r="S18" s="100">
        <f t="shared" si="4"/>
        <v>1.9987718151383671E-2</v>
      </c>
      <c r="T18" s="53">
        <f t="shared" si="1"/>
        <v>1009</v>
      </c>
      <c r="U18" s="100">
        <f t="shared" si="5"/>
        <v>0.11325212537049544</v>
      </c>
      <c r="V18" s="100">
        <f>IFERROR(R18/R16,"-")</f>
        <v>0.44572754265532077</v>
      </c>
    </row>
    <row r="19" spans="2:22" x14ac:dyDescent="0.25">
      <c r="B19" s="99" t="s">
        <v>144</v>
      </c>
      <c r="C19" s="53">
        <v>39616</v>
      </c>
      <c r="D19" s="53">
        <v>2159</v>
      </c>
      <c r="E19" s="53">
        <v>53743</v>
      </c>
      <c r="F19" s="53">
        <v>68161</v>
      </c>
      <c r="G19" s="53">
        <v>66590</v>
      </c>
      <c r="H19" s="53">
        <v>66232</v>
      </c>
      <c r="I19" s="100">
        <f t="shared" si="2"/>
        <v>-5.3761826100015009E-3</v>
      </c>
      <c r="J19" s="53">
        <f t="shared" si="3"/>
        <v>-358</v>
      </c>
      <c r="K19" s="100">
        <f t="shared" si="0"/>
        <v>3.7135885313405524E-2</v>
      </c>
      <c r="L19" s="100">
        <f>H19/H16</f>
        <v>0.14320618213425471</v>
      </c>
      <c r="M19" s="53">
        <v>0</v>
      </c>
      <c r="N19" s="53">
        <v>682</v>
      </c>
      <c r="O19" s="53">
        <v>18290</v>
      </c>
      <c r="P19" s="53">
        <v>18213</v>
      </c>
      <c r="Q19" s="53">
        <v>17245</v>
      </c>
      <c r="R19" s="53">
        <v>14872</v>
      </c>
      <c r="S19" s="100">
        <f t="shared" si="4"/>
        <v>-0.13760510292838501</v>
      </c>
      <c r="T19" s="53">
        <f t="shared" si="1"/>
        <v>-2373</v>
      </c>
      <c r="U19" s="100">
        <f t="shared" si="5"/>
        <v>4.0865001671576688E-2</v>
      </c>
      <c r="V19" s="100">
        <f>IFERROR(R19/R16,"-")</f>
        <v>0.12874072663371394</v>
      </c>
    </row>
    <row r="20" spans="2:22" ht="16.5" thickBot="1" x14ac:dyDescent="0.3">
      <c r="B20" s="141" t="s">
        <v>65</v>
      </c>
      <c r="C20" s="142">
        <v>102171</v>
      </c>
      <c r="D20" s="142">
        <v>32466</v>
      </c>
      <c r="E20" s="142">
        <v>158034</v>
      </c>
      <c r="F20" s="142">
        <v>170056</v>
      </c>
      <c r="G20" s="142">
        <v>177446</v>
      </c>
      <c r="H20" s="142">
        <v>179088</v>
      </c>
      <c r="I20" s="143">
        <f t="shared" si="2"/>
        <v>9.253519380543862E-3</v>
      </c>
      <c r="J20" s="142">
        <f t="shared" si="3"/>
        <v>1642</v>
      </c>
      <c r="K20" s="143">
        <f t="shared" si="0"/>
        <v>0.10041356789780118</v>
      </c>
      <c r="L20" s="143">
        <f>H20/H16</f>
        <v>0.38722232072199858</v>
      </c>
      <c r="M20" s="142">
        <v>0</v>
      </c>
      <c r="N20" s="142">
        <v>10441</v>
      </c>
      <c r="O20" s="142">
        <v>44266</v>
      </c>
      <c r="P20" s="142">
        <v>44213</v>
      </c>
      <c r="Q20" s="142">
        <v>45816</v>
      </c>
      <c r="R20" s="142">
        <v>49157</v>
      </c>
      <c r="S20" s="143">
        <f t="shared" si="4"/>
        <v>7.292212327571157E-2</v>
      </c>
      <c r="T20" s="142">
        <f t="shared" si="1"/>
        <v>3341</v>
      </c>
      <c r="U20" s="143">
        <f t="shared" si="5"/>
        <v>9.9201906270544121E-2</v>
      </c>
      <c r="V20" s="143">
        <f>IFERROR(R20/R16,"-")</f>
        <v>0.42553173071096528</v>
      </c>
    </row>
    <row r="21" spans="2:22" ht="15.75" x14ac:dyDescent="0.25">
      <c r="B21" s="134" t="s">
        <v>48</v>
      </c>
      <c r="C21" s="135">
        <v>10070</v>
      </c>
      <c r="D21" s="135">
        <v>2365</v>
      </c>
      <c r="E21" s="135">
        <v>11908</v>
      </c>
      <c r="F21" s="135">
        <v>20755</v>
      </c>
      <c r="G21" s="135">
        <v>18984</v>
      </c>
      <c r="H21" s="135">
        <v>15822</v>
      </c>
      <c r="I21" s="136">
        <f t="shared" si="2"/>
        <v>-0.16656131479140324</v>
      </c>
      <c r="J21" s="135">
        <f t="shared" si="3"/>
        <v>-3162</v>
      </c>
      <c r="K21" s="136">
        <f t="shared" si="0"/>
        <v>8.871300540957576E-3</v>
      </c>
      <c r="L21" s="137">
        <f>H21/H21</f>
        <v>1</v>
      </c>
      <c r="M21" s="135">
        <v>0</v>
      </c>
      <c r="N21" s="135">
        <v>596</v>
      </c>
      <c r="O21" s="135">
        <v>2979</v>
      </c>
      <c r="P21" s="135">
        <v>4452</v>
      </c>
      <c r="Q21" s="135">
        <v>3875</v>
      </c>
      <c r="R21" s="135">
        <v>3213</v>
      </c>
      <c r="S21" s="136">
        <f t="shared" si="4"/>
        <v>-0.17083870967741932</v>
      </c>
      <c r="T21" s="135">
        <f t="shared" si="1"/>
        <v>-662</v>
      </c>
      <c r="U21" s="136">
        <f t="shared" si="5"/>
        <v>9.9890730490231928E-3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2365</v>
      </c>
      <c r="E22" s="139">
        <v>11908</v>
      </c>
      <c r="F22" s="139">
        <v>20524</v>
      </c>
      <c r="G22" s="139">
        <v>18751</v>
      </c>
      <c r="H22" s="139">
        <v>15557</v>
      </c>
      <c r="I22" s="140">
        <f t="shared" si="2"/>
        <v>-0.17033758199562687</v>
      </c>
      <c r="J22" s="139">
        <f t="shared" si="3"/>
        <v>-3194</v>
      </c>
      <c r="K22" s="140">
        <f t="shared" si="0"/>
        <v>8.7227166297356214E-3</v>
      </c>
      <c r="L22" s="140">
        <f>H22/H21</f>
        <v>0.98325116925799516</v>
      </c>
      <c r="M22" s="139">
        <v>0</v>
      </c>
      <c r="N22" s="139">
        <v>596</v>
      </c>
      <c r="O22" s="139">
        <v>2979</v>
      </c>
      <c r="P22" s="139">
        <v>4396</v>
      </c>
      <c r="Q22" s="139">
        <v>3828</v>
      </c>
      <c r="R22" s="139">
        <v>3162</v>
      </c>
      <c r="S22" s="140">
        <f t="shared" si="4"/>
        <v>-0.1739811912225705</v>
      </c>
      <c r="T22" s="139">
        <f t="shared" si="1"/>
        <v>-666</v>
      </c>
      <c r="U22" s="140">
        <f t="shared" si="5"/>
        <v>9.8634243314254175E-3</v>
      </c>
      <c r="V22" s="140">
        <f>IFERROR(R22/R21,"-")</f>
        <v>0.98412698412698407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2365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596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9370</v>
      </c>
      <c r="E26" s="135">
        <v>44258</v>
      </c>
      <c r="F26" s="135">
        <v>64172</v>
      </c>
      <c r="G26" s="135">
        <v>78533</v>
      </c>
      <c r="H26" s="135">
        <v>61659</v>
      </c>
      <c r="I26" s="136">
        <f t="shared" si="2"/>
        <v>-0.21486508856149644</v>
      </c>
      <c r="J26" s="135">
        <f t="shared" si="3"/>
        <v>-16874</v>
      </c>
      <c r="K26" s="136">
        <f t="shared" si="0"/>
        <v>3.4571831630318746E-2</v>
      </c>
      <c r="L26" s="137">
        <f>H26/H26</f>
        <v>1</v>
      </c>
      <c r="M26" s="135">
        <v>0</v>
      </c>
      <c r="N26" s="135">
        <v>3629</v>
      </c>
      <c r="O26" s="135">
        <v>13123</v>
      </c>
      <c r="P26" s="135">
        <v>11699</v>
      </c>
      <c r="Q26" s="135">
        <v>17811</v>
      </c>
      <c r="R26" s="135">
        <v>15445</v>
      </c>
      <c r="S26" s="136">
        <f t="shared" si="4"/>
        <v>-0.13283925663915552</v>
      </c>
      <c r="T26" s="135">
        <f t="shared" si="1"/>
        <v>-2366</v>
      </c>
      <c r="U26" s="136">
        <f t="shared" si="5"/>
        <v>2.6249363342435387E-2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9116</v>
      </c>
      <c r="E27" s="139">
        <v>39976</v>
      </c>
      <c r="F27" s="139">
        <v>61153</v>
      </c>
      <c r="G27" s="139">
        <v>64832</v>
      </c>
      <c r="H27" s="139">
        <v>48456</v>
      </c>
      <c r="I27" s="140">
        <f t="shared" si="2"/>
        <v>-0.25259131293188553</v>
      </c>
      <c r="J27" s="139">
        <f t="shared" si="3"/>
        <v>-16376</v>
      </c>
      <c r="K27" s="140">
        <f t="shared" si="0"/>
        <v>2.7168988687437765E-2</v>
      </c>
      <c r="L27" s="140">
        <f>H27/H26</f>
        <v>0.78587067581374981</v>
      </c>
      <c r="M27" s="139">
        <v>0</v>
      </c>
      <c r="N27" s="139">
        <v>3549</v>
      </c>
      <c r="O27" s="139">
        <v>12235</v>
      </c>
      <c r="P27" s="139">
        <v>10715</v>
      </c>
      <c r="Q27" s="139">
        <v>15251</v>
      </c>
      <c r="R27" s="139">
        <v>11996</v>
      </c>
      <c r="S27" s="140">
        <f t="shared" si="4"/>
        <v>-0.21342862763097503</v>
      </c>
      <c r="T27" s="139">
        <f t="shared" si="1"/>
        <v>-3255</v>
      </c>
      <c r="U27" s="140">
        <f t="shared" si="5"/>
        <v>2.4041535876074466E-2</v>
      </c>
      <c r="V27" s="140">
        <f>IFERROR(R27/R26,"-")</f>
        <v>0.77669148591777271</v>
      </c>
    </row>
    <row r="28" spans="2:22" x14ac:dyDescent="0.25">
      <c r="B28" s="99" t="s">
        <v>142</v>
      </c>
      <c r="C28" s="53">
        <v>21395</v>
      </c>
      <c r="D28" s="53">
        <v>9116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3549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27049</v>
      </c>
      <c r="E30" s="135">
        <v>204530</v>
      </c>
      <c r="F30" s="135">
        <v>249495</v>
      </c>
      <c r="G30" s="135">
        <v>274173</v>
      </c>
      <c r="H30" s="135">
        <v>289656</v>
      </c>
      <c r="I30" s="136">
        <f t="shared" si="2"/>
        <v>5.647164381613079E-2</v>
      </c>
      <c r="J30" s="135">
        <f t="shared" si="3"/>
        <v>15483</v>
      </c>
      <c r="K30" s="136">
        <f t="shared" si="0"/>
        <v>0.16240838259964654</v>
      </c>
      <c r="L30" s="137">
        <f>H30/H30</f>
        <v>1</v>
      </c>
      <c r="M30" s="135">
        <v>0</v>
      </c>
      <c r="N30" s="135">
        <v>8112</v>
      </c>
      <c r="O30" s="135">
        <v>60780</v>
      </c>
      <c r="P30" s="135">
        <v>65148</v>
      </c>
      <c r="Q30" s="135">
        <v>66545</v>
      </c>
      <c r="R30" s="135">
        <v>76454</v>
      </c>
      <c r="S30" s="136">
        <f t="shared" si="4"/>
        <v>0.14890675482756022</v>
      </c>
      <c r="T30" s="135">
        <f t="shared" si="1"/>
        <v>9909</v>
      </c>
      <c r="U30" s="136">
        <f t="shared" si="5"/>
        <v>0.14617433310821271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19337</v>
      </c>
      <c r="E31" s="139">
        <v>166227</v>
      </c>
      <c r="F31" s="139">
        <v>202954</v>
      </c>
      <c r="G31" s="139">
        <v>225347</v>
      </c>
      <c r="H31" s="139">
        <v>233629</v>
      </c>
      <c r="I31" s="140">
        <f t="shared" si="2"/>
        <v>3.6752208815737486E-2</v>
      </c>
      <c r="J31" s="139">
        <f t="shared" si="3"/>
        <v>8282</v>
      </c>
      <c r="K31" s="140">
        <f t="shared" si="0"/>
        <v>0.13099437960329777</v>
      </c>
      <c r="L31" s="140">
        <f>H31/H30</f>
        <v>0.80657400502665233</v>
      </c>
      <c r="M31" s="139">
        <v>0</v>
      </c>
      <c r="N31" s="139">
        <v>5604</v>
      </c>
      <c r="O31" s="139">
        <v>49231</v>
      </c>
      <c r="P31" s="139">
        <v>51684</v>
      </c>
      <c r="Q31" s="139">
        <v>51569</v>
      </c>
      <c r="R31" s="139">
        <v>58240</v>
      </c>
      <c r="S31" s="140">
        <f t="shared" si="4"/>
        <v>0.12936066241346555</v>
      </c>
      <c r="T31" s="139">
        <f t="shared" si="1"/>
        <v>6671</v>
      </c>
      <c r="U31" s="140">
        <f t="shared" si="5"/>
        <v>0.11596479143434742</v>
      </c>
      <c r="V31" s="140">
        <f>IFERROR(R31/R30,"-")</f>
        <v>0.76176524446072147</v>
      </c>
    </row>
    <row r="32" spans="2:22" x14ac:dyDescent="0.25">
      <c r="B32" s="99" t="s">
        <v>142</v>
      </c>
      <c r="C32" s="53">
        <v>93394</v>
      </c>
      <c r="D32" s="53">
        <v>11817</v>
      </c>
      <c r="E32" s="53">
        <v>130495</v>
      </c>
      <c r="F32" s="53">
        <v>170259</v>
      </c>
      <c r="G32" s="53">
        <v>190206</v>
      </c>
      <c r="H32" s="53">
        <v>195903</v>
      </c>
      <c r="I32" s="100">
        <f t="shared" si="2"/>
        <v>2.9951736538279539E-2</v>
      </c>
      <c r="J32" s="53">
        <f t="shared" si="3"/>
        <v>5697</v>
      </c>
      <c r="K32" s="100">
        <f t="shared" si="0"/>
        <v>0.10984163758533763</v>
      </c>
      <c r="L32" s="100">
        <f>H32/H30</f>
        <v>0.67632985334327611</v>
      </c>
      <c r="M32" s="53">
        <v>0</v>
      </c>
      <c r="N32" s="53">
        <v>4609</v>
      </c>
      <c r="O32" s="53">
        <v>40420</v>
      </c>
      <c r="P32" s="53">
        <v>43079</v>
      </c>
      <c r="Q32" s="53">
        <v>42442</v>
      </c>
      <c r="R32" s="53">
        <v>48720</v>
      </c>
      <c r="S32" s="100">
        <f t="shared" si="4"/>
        <v>0.14791951368927014</v>
      </c>
      <c r="T32" s="53">
        <f t="shared" si="1"/>
        <v>6278</v>
      </c>
      <c r="U32" s="100">
        <f t="shared" si="5"/>
        <v>9.6657519739189166E-2</v>
      </c>
      <c r="V32" s="100">
        <f>IFERROR(R32/R30,"-")</f>
        <v>0.637245925654642</v>
      </c>
    </row>
    <row r="33" spans="2:22" x14ac:dyDescent="0.25">
      <c r="B33" s="99" t="s">
        <v>144</v>
      </c>
      <c r="C33" s="53">
        <v>22825</v>
      </c>
      <c r="D33" s="53">
        <v>7520</v>
      </c>
      <c r="E33" s="53">
        <v>35732</v>
      </c>
      <c r="F33" s="53">
        <v>32695</v>
      </c>
      <c r="G33" s="53">
        <v>35141</v>
      </c>
      <c r="H33" s="53">
        <v>37726</v>
      </c>
      <c r="I33" s="100">
        <f t="shared" si="2"/>
        <v>7.3560797928345911E-2</v>
      </c>
      <c r="J33" s="53">
        <f t="shared" si="3"/>
        <v>2585</v>
      </c>
      <c r="K33" s="100">
        <f t="shared" si="0"/>
        <v>2.1152742017960149E-2</v>
      </c>
      <c r="L33" s="100">
        <f>H33/H30</f>
        <v>0.13024415168337614</v>
      </c>
      <c r="M33" s="53">
        <v>0</v>
      </c>
      <c r="N33" s="53">
        <v>995</v>
      </c>
      <c r="O33" s="53">
        <v>8811</v>
      </c>
      <c r="P33" s="53">
        <v>8605</v>
      </c>
      <c r="Q33" s="53">
        <v>9127</v>
      </c>
      <c r="R33" s="53">
        <v>9520</v>
      </c>
      <c r="S33" s="100">
        <f t="shared" si="4"/>
        <v>4.3059055549468539E-2</v>
      </c>
      <c r="T33" s="53">
        <f t="shared" si="1"/>
        <v>393</v>
      </c>
      <c r="U33" s="100">
        <f t="shared" si="5"/>
        <v>1.9307271695158262E-2</v>
      </c>
      <c r="V33" s="100">
        <f>IFERROR(R33/R30,"-")</f>
        <v>0.12451931880607947</v>
      </c>
    </row>
    <row r="34" spans="2:22" ht="16.5" thickBot="1" x14ac:dyDescent="0.3">
      <c r="B34" s="141" t="s">
        <v>65</v>
      </c>
      <c r="C34" s="142">
        <v>26023</v>
      </c>
      <c r="D34" s="142">
        <v>7712</v>
      </c>
      <c r="E34" s="142">
        <v>38303</v>
      </c>
      <c r="F34" s="142">
        <v>46541</v>
      </c>
      <c r="G34" s="142">
        <v>48826</v>
      </c>
      <c r="H34" s="142">
        <v>56027</v>
      </c>
      <c r="I34" s="143">
        <f t="shared" si="2"/>
        <v>0.14748289845574081</v>
      </c>
      <c r="J34" s="142">
        <f t="shared" si="3"/>
        <v>7201</v>
      </c>
      <c r="K34" s="143">
        <f t="shared" si="0"/>
        <v>3.1414002996348764E-2</v>
      </c>
      <c r="L34" s="143">
        <f>H34/H30</f>
        <v>0.1934259949733477</v>
      </c>
      <c r="M34" s="142">
        <v>0</v>
      </c>
      <c r="N34" s="142">
        <v>2508</v>
      </c>
      <c r="O34" s="142">
        <v>11549</v>
      </c>
      <c r="P34" s="142">
        <v>13464</v>
      </c>
      <c r="Q34" s="142">
        <v>14976</v>
      </c>
      <c r="R34" s="142">
        <v>18214</v>
      </c>
      <c r="S34" s="143">
        <f t="shared" si="4"/>
        <v>0.2162126068376069</v>
      </c>
      <c r="T34" s="142">
        <f t="shared" si="1"/>
        <v>3238</v>
      </c>
      <c r="U34" s="143">
        <f t="shared" si="5"/>
        <v>3.0209541673865289E-2</v>
      </c>
      <c r="V34" s="143">
        <f>IFERROR(R34/R30,"-")</f>
        <v>0.23823475553927853</v>
      </c>
    </row>
    <row r="35" spans="2:22" ht="15.75" x14ac:dyDescent="0.25">
      <c r="B35" s="134" t="s">
        <v>51</v>
      </c>
      <c r="C35" s="135">
        <v>12754</v>
      </c>
      <c r="D35" s="135">
        <v>6649</v>
      </c>
      <c r="E35" s="135">
        <v>16519</v>
      </c>
      <c r="F35" s="135">
        <v>21489</v>
      </c>
      <c r="G35" s="135">
        <v>20242</v>
      </c>
      <c r="H35" s="135">
        <v>19155</v>
      </c>
      <c r="I35" s="136">
        <f t="shared" si="2"/>
        <v>-5.3700227250271682E-2</v>
      </c>
      <c r="J35" s="135">
        <f t="shared" si="3"/>
        <v>-1087</v>
      </c>
      <c r="K35" s="136">
        <f t="shared" si="0"/>
        <v>1.074009365832653E-2</v>
      </c>
      <c r="L35" s="137">
        <f>H35/H35</f>
        <v>1</v>
      </c>
      <c r="M35" s="135">
        <v>0</v>
      </c>
      <c r="N35" s="135">
        <v>1830</v>
      </c>
      <c r="O35" s="135">
        <v>4075</v>
      </c>
      <c r="P35" s="135">
        <v>5170</v>
      </c>
      <c r="Q35" s="135">
        <v>5054</v>
      </c>
      <c r="R35" s="135">
        <v>4308</v>
      </c>
      <c r="S35" s="136">
        <f t="shared" si="4"/>
        <v>-0.147605856747131</v>
      </c>
      <c r="T35" s="135">
        <f t="shared" si="1"/>
        <v>-746</v>
      </c>
      <c r="U35" s="136">
        <f t="shared" si="5"/>
        <v>1.1600069106794678E-2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6649</v>
      </c>
      <c r="E36" s="139">
        <v>16519</v>
      </c>
      <c r="F36" s="139">
        <v>21489</v>
      </c>
      <c r="G36" s="139">
        <v>20242</v>
      </c>
      <c r="H36" s="139">
        <v>19155</v>
      </c>
      <c r="I36" s="140">
        <f t="shared" si="2"/>
        <v>-5.3700227250271682E-2</v>
      </c>
      <c r="J36" s="139">
        <f t="shared" si="3"/>
        <v>-1087</v>
      </c>
      <c r="K36" s="140">
        <f t="shared" si="0"/>
        <v>1.074009365832653E-2</v>
      </c>
      <c r="L36" s="140">
        <f>H36/H35</f>
        <v>1</v>
      </c>
      <c r="M36" s="139">
        <v>0</v>
      </c>
      <c r="N36" s="139">
        <v>1830</v>
      </c>
      <c r="O36" s="139">
        <v>4075</v>
      </c>
      <c r="P36" s="139">
        <v>5170</v>
      </c>
      <c r="Q36" s="139">
        <v>5054</v>
      </c>
      <c r="R36" s="139">
        <v>4308</v>
      </c>
      <c r="S36" s="140">
        <f t="shared" si="4"/>
        <v>-0.147605856747131</v>
      </c>
      <c r="T36" s="139">
        <f t="shared" si="1"/>
        <v>-746</v>
      </c>
      <c r="U36" s="140">
        <f t="shared" si="5"/>
        <v>1.1600069106794678E-2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3637</v>
      </c>
      <c r="F37" s="53">
        <v>18431</v>
      </c>
      <c r="G37" s="53">
        <v>17304</v>
      </c>
      <c r="H37" s="53">
        <v>16013</v>
      </c>
      <c r="I37" s="100">
        <f t="shared" si="2"/>
        <v>-7.4607027276930138E-2</v>
      </c>
      <c r="J37" s="53">
        <f t="shared" si="3"/>
        <v>-1291</v>
      </c>
      <c r="K37" s="100">
        <f t="shared" si="0"/>
        <v>8.9783930958383055E-3</v>
      </c>
      <c r="L37" s="100">
        <f>H37/H35</f>
        <v>0.83596972069955622</v>
      </c>
      <c r="M37" s="53">
        <v>0</v>
      </c>
      <c r="N37" s="53">
        <v>0</v>
      </c>
      <c r="O37" s="53">
        <v>3637</v>
      </c>
      <c r="P37" s="53">
        <v>4467</v>
      </c>
      <c r="Q37" s="53">
        <v>4407</v>
      </c>
      <c r="R37" s="53">
        <v>3648</v>
      </c>
      <c r="S37" s="100">
        <f t="shared" si="4"/>
        <v>-0.17222600408441113</v>
      </c>
      <c r="T37" s="53">
        <f t="shared" si="1"/>
        <v>-759</v>
      </c>
      <c r="U37" s="100">
        <f t="shared" si="5"/>
        <v>1.0022728955522598E-2</v>
      </c>
      <c r="V37" s="100">
        <f>IFERROR(R37/R35,"-")</f>
        <v>0.84679665738161558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438</v>
      </c>
      <c r="F38" s="53">
        <v>3058</v>
      </c>
      <c r="G38" s="53">
        <v>2938</v>
      </c>
      <c r="H38" s="53">
        <v>3142</v>
      </c>
      <c r="I38" s="100">
        <f t="shared" si="2"/>
        <v>6.9434989788972112E-2</v>
      </c>
      <c r="J38" s="53">
        <f t="shared" si="3"/>
        <v>204</v>
      </c>
      <c r="K38" s="100">
        <f t="shared" si="0"/>
        <v>1.7617005624882254E-3</v>
      </c>
      <c r="L38" s="100">
        <f>H38/H35</f>
        <v>0.16403027930044375</v>
      </c>
      <c r="M38" s="53">
        <v>0</v>
      </c>
      <c r="N38" s="53">
        <v>0</v>
      </c>
      <c r="O38" s="53">
        <v>438</v>
      </c>
      <c r="P38" s="53">
        <v>703</v>
      </c>
      <c r="Q38" s="53">
        <v>647</v>
      </c>
      <c r="R38" s="53">
        <v>660</v>
      </c>
      <c r="S38" s="100">
        <f t="shared" si="4"/>
        <v>2.0092735703245657E-2</v>
      </c>
      <c r="T38" s="53">
        <f t="shared" si="1"/>
        <v>13</v>
      </c>
      <c r="U38" s="100">
        <f t="shared" si="5"/>
        <v>1.577340151272081E-3</v>
      </c>
      <c r="V38" s="100">
        <f>IFERROR(R38/R35,"-")</f>
        <v>0.15320334261838439</v>
      </c>
    </row>
    <row r="39" spans="2:22" ht="15.75" x14ac:dyDescent="0.25">
      <c r="B39" s="134" t="s">
        <v>52</v>
      </c>
      <c r="C39" s="135">
        <v>36009</v>
      </c>
      <c r="D39" s="135">
        <v>13358</v>
      </c>
      <c r="E39" s="135">
        <v>62525</v>
      </c>
      <c r="F39" s="135">
        <v>83965</v>
      </c>
      <c r="G39" s="135">
        <v>76840</v>
      </c>
      <c r="H39" s="135">
        <v>85109</v>
      </c>
      <c r="I39" s="136">
        <f t="shared" si="2"/>
        <v>0.10761322228006254</v>
      </c>
      <c r="J39" s="135">
        <f t="shared" si="3"/>
        <v>8269</v>
      </c>
      <c r="K39" s="136">
        <f t="shared" si="0"/>
        <v>4.7720106038450151E-2</v>
      </c>
      <c r="L39" s="137">
        <f>H39/H39</f>
        <v>1</v>
      </c>
      <c r="M39" s="135">
        <v>0</v>
      </c>
      <c r="N39" s="135">
        <v>5874</v>
      </c>
      <c r="O39" s="135">
        <v>16329</v>
      </c>
      <c r="P39" s="135">
        <v>26292</v>
      </c>
      <c r="Q39" s="135">
        <v>20460</v>
      </c>
      <c r="R39" s="135">
        <v>24747</v>
      </c>
      <c r="S39" s="136">
        <f t="shared" si="4"/>
        <v>0.20953079178885625</v>
      </c>
      <c r="T39" s="135">
        <f t="shared" si="1"/>
        <v>4287</v>
      </c>
      <c r="U39" s="136">
        <f t="shared" si="5"/>
        <v>5.8992072912155843E-2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11408</v>
      </c>
      <c r="E40" s="139">
        <v>54359</v>
      </c>
      <c r="F40" s="139">
        <v>74624</v>
      </c>
      <c r="G40" s="139">
        <v>67457</v>
      </c>
      <c r="H40" s="139">
        <v>74992</v>
      </c>
      <c r="I40" s="140">
        <f t="shared" si="2"/>
        <v>0.11170078716812193</v>
      </c>
      <c r="J40" s="139">
        <f t="shared" si="3"/>
        <v>7535</v>
      </c>
      <c r="K40" s="140">
        <f t="shared" si="0"/>
        <v>4.2047564793799175E-2</v>
      </c>
      <c r="L40" s="140">
        <f>H40/H39</f>
        <v>0.8811289052861625</v>
      </c>
      <c r="M40" s="139">
        <v>0</v>
      </c>
      <c r="N40" s="139">
        <v>5855</v>
      </c>
      <c r="O40" s="139">
        <v>13700</v>
      </c>
      <c r="P40" s="139">
        <v>23480</v>
      </c>
      <c r="Q40" s="139">
        <v>17736</v>
      </c>
      <c r="R40" s="139">
        <v>21495</v>
      </c>
      <c r="S40" s="140">
        <f t="shared" si="4"/>
        <v>0.21194181326116368</v>
      </c>
      <c r="T40" s="139">
        <f t="shared" si="1"/>
        <v>3759</v>
      </c>
      <c r="U40" s="140">
        <f t="shared" si="5"/>
        <v>5.2682712307067517E-2</v>
      </c>
      <c r="V40" s="140">
        <f>IFERROR(R40/R39,"-")</f>
        <v>0.8685901321372288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25</v>
      </c>
      <c r="E43" s="142">
        <v>8166</v>
      </c>
      <c r="F43" s="142">
        <v>9341</v>
      </c>
      <c r="G43" s="142">
        <v>9383</v>
      </c>
      <c r="H43" s="142">
        <v>10117</v>
      </c>
      <c r="I43" s="143">
        <f t="shared" si="2"/>
        <v>7.8226579985079425E-2</v>
      </c>
      <c r="J43" s="142">
        <f t="shared" si="3"/>
        <v>734</v>
      </c>
      <c r="K43" s="143">
        <f t="shared" si="0"/>
        <v>5.6725412446509789E-3</v>
      </c>
      <c r="L43" s="143">
        <f>H43/H39</f>
        <v>0.11887109471383756</v>
      </c>
      <c r="M43" s="142">
        <v>0</v>
      </c>
      <c r="N43" s="142">
        <v>19</v>
      </c>
      <c r="O43" s="142">
        <v>2629</v>
      </c>
      <c r="P43" s="142">
        <v>2812</v>
      </c>
      <c r="Q43" s="142">
        <v>2724</v>
      </c>
      <c r="R43" s="142">
        <v>3252</v>
      </c>
      <c r="S43" s="143">
        <f t="shared" si="4"/>
        <v>0.19383259911894268</v>
      </c>
      <c r="T43" s="142">
        <f t="shared" si="1"/>
        <v>528</v>
      </c>
      <c r="U43" s="143">
        <f t="shared" si="5"/>
        <v>6.309360605088324E-3</v>
      </c>
      <c r="V43" s="143">
        <f>IFERROR(R43/R39,"-")</f>
        <v>0.13140986786277126</v>
      </c>
    </row>
    <row r="44" spans="2:22" ht="15.75" x14ac:dyDescent="0.25">
      <c r="B44" s="134" t="s">
        <v>53</v>
      </c>
      <c r="C44" s="135">
        <v>52853</v>
      </c>
      <c r="D44" s="135">
        <v>32717</v>
      </c>
      <c r="E44" s="135">
        <v>68599</v>
      </c>
      <c r="F44" s="135">
        <v>90712</v>
      </c>
      <c r="G44" s="135">
        <v>88492</v>
      </c>
      <c r="H44" s="135">
        <v>97268</v>
      </c>
      <c r="I44" s="136">
        <f t="shared" si="2"/>
        <v>9.9172806581385942E-2</v>
      </c>
      <c r="J44" s="135">
        <f t="shared" si="3"/>
        <v>8776</v>
      </c>
      <c r="K44" s="136">
        <f t="shared" si="0"/>
        <v>5.4537584440517095E-2</v>
      </c>
      <c r="L44" s="137">
        <f>H44/H44</f>
        <v>1</v>
      </c>
      <c r="M44" s="135">
        <v>0</v>
      </c>
      <c r="N44" s="135">
        <v>9597</v>
      </c>
      <c r="O44" s="135">
        <v>17340</v>
      </c>
      <c r="P44" s="135">
        <v>19154</v>
      </c>
      <c r="Q44" s="135">
        <v>19029</v>
      </c>
      <c r="R44" s="135">
        <v>20857</v>
      </c>
      <c r="S44" s="136">
        <f t="shared" si="4"/>
        <v>9.6063902464659234E-2</v>
      </c>
      <c r="T44" s="135">
        <f t="shared" si="1"/>
        <v>1828</v>
      </c>
      <c r="U44" s="136">
        <f t="shared" si="5"/>
        <v>4.2976348872639319E-2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32717</v>
      </c>
      <c r="E45" s="139">
        <v>68599</v>
      </c>
      <c r="F45" s="139">
        <v>90712</v>
      </c>
      <c r="G45" s="139">
        <v>88492</v>
      </c>
      <c r="H45" s="139">
        <v>97268</v>
      </c>
      <c r="I45" s="140">
        <f t="shared" si="2"/>
        <v>9.9172806581385942E-2</v>
      </c>
      <c r="J45" s="139">
        <f t="shared" si="3"/>
        <v>8776</v>
      </c>
      <c r="K45" s="140">
        <f t="shared" si="0"/>
        <v>5.4537584440517095E-2</v>
      </c>
      <c r="L45" s="140">
        <f>H45/H44</f>
        <v>1</v>
      </c>
      <c r="M45" s="139">
        <v>0</v>
      </c>
      <c r="N45" s="139">
        <v>9597</v>
      </c>
      <c r="O45" s="139">
        <v>17340</v>
      </c>
      <c r="P45" s="139">
        <v>19154</v>
      </c>
      <c r="Q45" s="139">
        <v>19029</v>
      </c>
      <c r="R45" s="139">
        <v>20857</v>
      </c>
      <c r="S45" s="140">
        <f t="shared" si="4"/>
        <v>9.6063902464659234E-2</v>
      </c>
      <c r="T45" s="139">
        <f t="shared" si="1"/>
        <v>1828</v>
      </c>
      <c r="U45" s="140">
        <f t="shared" si="5"/>
        <v>4.2976348872639319E-2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17286</v>
      </c>
      <c r="E46" s="53">
        <v>43114</v>
      </c>
      <c r="F46" s="53">
        <v>54708</v>
      </c>
      <c r="G46" s="53">
        <v>51194</v>
      </c>
      <c r="H46" s="53">
        <v>61921</v>
      </c>
      <c r="I46" s="100">
        <f t="shared" si="2"/>
        <v>0.20953627378208384</v>
      </c>
      <c r="J46" s="53">
        <f t="shared" si="3"/>
        <v>10727</v>
      </c>
      <c r="K46" s="100">
        <f t="shared" si="0"/>
        <v>3.4718733459526863E-2</v>
      </c>
      <c r="L46" s="100">
        <f>H46/H44</f>
        <v>0.63660196570300609</v>
      </c>
      <c r="M46" s="53">
        <v>0</v>
      </c>
      <c r="N46" s="53">
        <v>6275</v>
      </c>
      <c r="O46" s="53">
        <v>11294</v>
      </c>
      <c r="P46" s="53">
        <v>11713</v>
      </c>
      <c r="Q46" s="53">
        <v>11165</v>
      </c>
      <c r="R46" s="53">
        <v>13392</v>
      </c>
      <c r="S46" s="100">
        <f t="shared" si="4"/>
        <v>0.19946260635915802</v>
      </c>
      <c r="T46" s="53">
        <f t="shared" si="1"/>
        <v>2227</v>
      </c>
      <c r="U46" s="100">
        <f t="shared" si="5"/>
        <v>2.6280775521834832E-2</v>
      </c>
      <c r="V46" s="100">
        <f>IFERROR(R46/R44,"-")</f>
        <v>0.64208658963417553</v>
      </c>
    </row>
    <row r="47" spans="2:22" ht="15.75" thickBot="1" x14ac:dyDescent="0.3">
      <c r="B47" s="99" t="s">
        <v>144</v>
      </c>
      <c r="C47" s="53">
        <v>26561</v>
      </c>
      <c r="D47" s="53">
        <v>15431</v>
      </c>
      <c r="E47" s="53">
        <v>25485</v>
      </c>
      <c r="F47" s="53">
        <v>36004</v>
      </c>
      <c r="G47" s="53">
        <v>37298</v>
      </c>
      <c r="H47" s="53">
        <v>35347</v>
      </c>
      <c r="I47" s="100">
        <f t="shared" si="2"/>
        <v>-5.2308434768620349E-2</v>
      </c>
      <c r="J47" s="53">
        <f t="shared" si="3"/>
        <v>-1951</v>
      </c>
      <c r="K47" s="100">
        <f t="shared" si="0"/>
        <v>1.9818850980990229E-2</v>
      </c>
      <c r="L47" s="100">
        <f>H47/H44</f>
        <v>0.36339803429699385</v>
      </c>
      <c r="M47" s="53">
        <v>0</v>
      </c>
      <c r="N47" s="53">
        <v>3322</v>
      </c>
      <c r="O47" s="53">
        <v>6046</v>
      </c>
      <c r="P47" s="53">
        <v>7441</v>
      </c>
      <c r="Q47" s="53">
        <v>7864</v>
      </c>
      <c r="R47" s="53">
        <v>7465</v>
      </c>
      <c r="S47" s="100">
        <f t="shared" si="4"/>
        <v>-5.0737538148524886E-2</v>
      </c>
      <c r="T47" s="53">
        <f t="shared" si="1"/>
        <v>-399</v>
      </c>
      <c r="U47" s="100">
        <f t="shared" si="5"/>
        <v>1.6695573350804488E-2</v>
      </c>
      <c r="V47" s="100">
        <f>IFERROR(R47/R44,"-")</f>
        <v>0.35791341036582441</v>
      </c>
    </row>
    <row r="48" spans="2:22" ht="15.75" x14ac:dyDescent="0.25">
      <c r="B48" s="134" t="s">
        <v>54</v>
      </c>
      <c r="C48" s="135">
        <v>52299</v>
      </c>
      <c r="D48" s="135">
        <v>23234</v>
      </c>
      <c r="E48" s="135">
        <v>83389</v>
      </c>
      <c r="F48" s="135">
        <v>90749</v>
      </c>
      <c r="G48" s="135">
        <v>96132</v>
      </c>
      <c r="H48" s="135">
        <v>93370</v>
      </c>
      <c r="I48" s="136">
        <f t="shared" si="2"/>
        <v>-2.8731327757666514E-2</v>
      </c>
      <c r="J48" s="135">
        <f t="shared" si="3"/>
        <v>-2762</v>
      </c>
      <c r="K48" s="136">
        <f t="shared" si="0"/>
        <v>5.2351999210542843E-2</v>
      </c>
      <c r="L48" s="137">
        <f>H48/H48</f>
        <v>1</v>
      </c>
      <c r="M48" s="135">
        <v>0</v>
      </c>
      <c r="N48" s="135">
        <v>6463</v>
      </c>
      <c r="O48" s="135">
        <v>23894</v>
      </c>
      <c r="P48" s="135">
        <v>23484</v>
      </c>
      <c r="Q48" s="135">
        <v>22205</v>
      </c>
      <c r="R48" s="135">
        <v>23503</v>
      </c>
      <c r="S48" s="136">
        <f t="shared" si="4"/>
        <v>5.845530285971634E-2</v>
      </c>
      <c r="T48" s="135">
        <f t="shared" si="1"/>
        <v>1298</v>
      </c>
      <c r="U48" s="136">
        <f t="shared" si="5"/>
        <v>5.269168721546736E-2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19943</v>
      </c>
      <c r="E49" s="139">
        <v>67593</v>
      </c>
      <c r="F49" s="139">
        <v>74096</v>
      </c>
      <c r="G49" s="139">
        <v>79076</v>
      </c>
      <c r="H49" s="139">
        <v>76025</v>
      </c>
      <c r="I49" s="140">
        <f t="shared" si="2"/>
        <v>-3.8583135211695097E-2</v>
      </c>
      <c r="J49" s="139">
        <f t="shared" si="3"/>
        <v>-3051</v>
      </c>
      <c r="K49" s="140">
        <f t="shared" si="0"/>
        <v>4.2626761700562489E-2</v>
      </c>
      <c r="L49" s="140">
        <f>H49/H48</f>
        <v>0.81423369390596556</v>
      </c>
      <c r="M49" s="139">
        <v>0</v>
      </c>
      <c r="N49" s="139">
        <v>5151</v>
      </c>
      <c r="O49" s="139">
        <v>19923</v>
      </c>
      <c r="P49" s="139">
        <v>19332</v>
      </c>
      <c r="Q49" s="139">
        <v>18488</v>
      </c>
      <c r="R49" s="139">
        <v>19232</v>
      </c>
      <c r="S49" s="140">
        <f t="shared" si="4"/>
        <v>4.0242319342276067E-2</v>
      </c>
      <c r="T49" s="139">
        <f t="shared" si="1"/>
        <v>744</v>
      </c>
      <c r="U49" s="140">
        <f t="shared" si="5"/>
        <v>4.3375732296432247E-2</v>
      </c>
      <c r="V49" s="140">
        <f>IFERROR(R49/R48,"-")</f>
        <v>0.81827851763604642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52720</v>
      </c>
      <c r="F50" s="53">
        <v>59541</v>
      </c>
      <c r="G50" s="53">
        <v>62407</v>
      </c>
      <c r="H50" s="53">
        <v>60556</v>
      </c>
      <c r="I50" s="100">
        <f t="shared" si="2"/>
        <v>-2.9660134279808403E-2</v>
      </c>
      <c r="J50" s="53">
        <f t="shared" si="3"/>
        <v>-1851</v>
      </c>
      <c r="K50" s="100">
        <f t="shared" si="0"/>
        <v>3.395338614323265E-2</v>
      </c>
      <c r="L50" s="100">
        <f>H50/H48</f>
        <v>0.64855949448430972</v>
      </c>
      <c r="M50" s="53">
        <v>0</v>
      </c>
      <c r="N50" s="53">
        <v>0</v>
      </c>
      <c r="O50" s="53">
        <v>16004</v>
      </c>
      <c r="P50" s="53">
        <v>15420</v>
      </c>
      <c r="Q50" s="53">
        <v>14826</v>
      </c>
      <c r="R50" s="53">
        <v>15532</v>
      </c>
      <c r="S50" s="100">
        <f t="shared" si="4"/>
        <v>4.7619047619047672E-2</v>
      </c>
      <c r="T50" s="53">
        <f t="shared" si="1"/>
        <v>706</v>
      </c>
      <c r="U50" s="100">
        <f t="shared" si="5"/>
        <v>3.4598271881387609E-2</v>
      </c>
      <c r="V50" s="100">
        <f>IFERROR(R50/R48,"-")</f>
        <v>0.66085180615240613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14873</v>
      </c>
      <c r="F51" s="53">
        <v>14555</v>
      </c>
      <c r="G51" s="53">
        <v>16669</v>
      </c>
      <c r="H51" s="53">
        <v>15469</v>
      </c>
      <c r="I51" s="100">
        <f t="shared" si="2"/>
        <v>-7.1989921411002467E-2</v>
      </c>
      <c r="J51" s="53">
        <f t="shared" si="3"/>
        <v>-1200</v>
      </c>
      <c r="K51" s="100">
        <f t="shared" si="0"/>
        <v>8.6733755573298408E-3</v>
      </c>
      <c r="L51" s="100">
        <f>H51/H48</f>
        <v>0.16567419942165579</v>
      </c>
      <c r="M51" s="53">
        <v>0</v>
      </c>
      <c r="N51" s="53">
        <v>0</v>
      </c>
      <c r="O51" s="53">
        <v>3919</v>
      </c>
      <c r="P51" s="53">
        <v>3912</v>
      </c>
      <c r="Q51" s="53">
        <v>3662</v>
      </c>
      <c r="R51" s="53">
        <v>3700</v>
      </c>
      <c r="S51" s="100">
        <f t="shared" si="4"/>
        <v>1.0376843255051948E-2</v>
      </c>
      <c r="T51" s="53">
        <f t="shared" si="1"/>
        <v>38</v>
      </c>
      <c r="U51" s="100">
        <f t="shared" si="5"/>
        <v>8.7774604150446384E-3</v>
      </c>
      <c r="V51" s="100">
        <f>IFERROR(R51/R48,"-")</f>
        <v>0.15742671148364037</v>
      </c>
    </row>
    <row r="52" spans="2:22" ht="16.5" thickBot="1" x14ac:dyDescent="0.3">
      <c r="B52" s="141" t="s">
        <v>65</v>
      </c>
      <c r="C52" s="142">
        <v>13012</v>
      </c>
      <c r="D52" s="142">
        <v>3291</v>
      </c>
      <c r="E52" s="142">
        <v>15796</v>
      </c>
      <c r="F52" s="142">
        <v>16653</v>
      </c>
      <c r="G52" s="142">
        <v>17056</v>
      </c>
      <c r="H52" s="142">
        <v>17345</v>
      </c>
      <c r="I52" s="143">
        <f t="shared" si="2"/>
        <v>1.6944183864915585E-2</v>
      </c>
      <c r="J52" s="142">
        <f t="shared" si="3"/>
        <v>289</v>
      </c>
      <c r="K52" s="143">
        <f t="shared" si="0"/>
        <v>9.7252375099803525E-3</v>
      </c>
      <c r="L52" s="143">
        <f>H52/H48</f>
        <v>0.18576630609403449</v>
      </c>
      <c r="M52" s="142">
        <v>0</v>
      </c>
      <c r="N52" s="142">
        <v>1312</v>
      </c>
      <c r="O52" s="142">
        <v>3971</v>
      </c>
      <c r="P52" s="142">
        <v>4152</v>
      </c>
      <c r="Q52" s="142">
        <v>3717</v>
      </c>
      <c r="R52" s="142">
        <v>4271</v>
      </c>
      <c r="S52" s="143">
        <f t="shared" si="4"/>
        <v>0.14904492870594566</v>
      </c>
      <c r="T52" s="142">
        <f t="shared" si="1"/>
        <v>554</v>
      </c>
      <c r="U52" s="143">
        <f t="shared" si="5"/>
        <v>9.315954919035108E-3</v>
      </c>
      <c r="V52" s="143">
        <f>IFERROR(R52/R48,"-")</f>
        <v>0.18172148236395355</v>
      </c>
    </row>
    <row r="53" spans="2:22" ht="15.75" x14ac:dyDescent="0.25">
      <c r="B53" s="134" t="s">
        <v>55</v>
      </c>
      <c r="C53" s="135">
        <f t="shared" ref="C53:H56" si="6">C6-C11-C16-C21-C26-C30-C35-C39-C44-C48</f>
        <v>23569</v>
      </c>
      <c r="D53" s="135">
        <f t="shared" si="6"/>
        <v>11684</v>
      </c>
      <c r="E53" s="135">
        <f t="shared" si="6"/>
        <v>36452</v>
      </c>
      <c r="F53" s="135">
        <f t="shared" si="6"/>
        <v>39632</v>
      </c>
      <c r="G53" s="135">
        <f t="shared" si="6"/>
        <v>43344</v>
      </c>
      <c r="H53" s="135">
        <f t="shared" si="6"/>
        <v>40811</v>
      </c>
      <c r="I53" s="136">
        <f t="shared" si="2"/>
        <v>-5.8439461055740161E-2</v>
      </c>
      <c r="J53" s="135">
        <f t="shared" si="3"/>
        <v>-2533</v>
      </c>
      <c r="K53" s="136">
        <f t="shared" si="0"/>
        <v>2.288248302218554E-2</v>
      </c>
      <c r="L53" s="137">
        <f>H53/H53</f>
        <v>1</v>
      </c>
      <c r="M53" s="135">
        <v>0</v>
      </c>
      <c r="N53" s="135">
        <v>3528</v>
      </c>
      <c r="O53" s="135">
        <v>10102</v>
      </c>
      <c r="P53" s="135">
        <v>9762</v>
      </c>
      <c r="Q53" s="135">
        <v>9777</v>
      </c>
      <c r="R53" s="135">
        <v>9203</v>
      </c>
      <c r="S53" s="136">
        <f t="shared" si="4"/>
        <v>-5.87092155057789E-2</v>
      </c>
      <c r="T53" s="135">
        <f t="shared" si="1"/>
        <v>-574</v>
      </c>
      <c r="U53" s="136">
        <f t="shared" si="5"/>
        <v>2.1903263949812311E-2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13536</v>
      </c>
      <c r="E54" s="139">
        <f t="shared" si="6"/>
        <v>35683</v>
      </c>
      <c r="F54" s="139">
        <f t="shared" si="6"/>
        <v>36725</v>
      </c>
      <c r="G54" s="139">
        <f t="shared" si="6"/>
        <v>40047</v>
      </c>
      <c r="H54" s="139">
        <f t="shared" si="6"/>
        <v>37123</v>
      </c>
      <c r="I54" s="140">
        <f t="shared" si="2"/>
        <v>-7.3014208305241302E-2</v>
      </c>
      <c r="J54" s="139">
        <f t="shared" si="3"/>
        <v>-2924</v>
      </c>
      <c r="K54" s="140">
        <f t="shared" si="0"/>
        <v>2.081464353317963E-2</v>
      </c>
      <c r="L54" s="140">
        <f>H54/H53</f>
        <v>0.90963220700301395</v>
      </c>
      <c r="M54" s="139">
        <v>0</v>
      </c>
      <c r="N54" s="139">
        <v>3506</v>
      </c>
      <c r="O54" s="139">
        <v>9825</v>
      </c>
      <c r="P54" s="139">
        <v>8812</v>
      </c>
      <c r="Q54" s="139">
        <v>8976</v>
      </c>
      <c r="R54" s="139">
        <v>8172</v>
      </c>
      <c r="S54" s="140">
        <f t="shared" si="4"/>
        <v>-8.9572192513369009E-2</v>
      </c>
      <c r="T54" s="139">
        <f t="shared" si="1"/>
        <v>-804</v>
      </c>
      <c r="U54" s="140">
        <f t="shared" si="5"/>
        <v>1.9771723204850041E-2</v>
      </c>
      <c r="V54" s="140">
        <f>IFERROR(R54/R53,"-")</f>
        <v>0.88797131370205373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36250</v>
      </c>
      <c r="E55" s="53">
        <f t="shared" si="6"/>
        <v>123521</v>
      </c>
      <c r="F55" s="53">
        <f t="shared" si="6"/>
        <v>144930</v>
      </c>
      <c r="G55" s="53">
        <f t="shared" si="6"/>
        <v>149536</v>
      </c>
      <c r="H55" s="53">
        <f t="shared" si="6"/>
        <v>134295</v>
      </c>
      <c r="I55" s="100">
        <f t="shared" si="2"/>
        <v>-0.10192194521720521</v>
      </c>
      <c r="J55" s="53">
        <f t="shared" si="3"/>
        <v>-15241</v>
      </c>
      <c r="K55" s="100">
        <f t="shared" si="0"/>
        <v>7.5298401349254057E-2</v>
      </c>
      <c r="L55" s="100">
        <f>H55/H53</f>
        <v>3.29065693072946</v>
      </c>
      <c r="M55" s="53">
        <v>0</v>
      </c>
      <c r="N55" s="53">
        <v>3094</v>
      </c>
      <c r="O55" s="53">
        <v>7065</v>
      </c>
      <c r="P55" s="53">
        <v>6530</v>
      </c>
      <c r="Q55" s="53">
        <v>6204</v>
      </c>
      <c r="R55" s="53">
        <v>6205</v>
      </c>
      <c r="S55" s="100">
        <f t="shared" si="4"/>
        <v>1.6118633139905469E-4</v>
      </c>
      <c r="T55" s="53">
        <f t="shared" si="1"/>
        <v>1</v>
      </c>
      <c r="U55" s="100">
        <f t="shared" si="5"/>
        <v>1.4651537962740668E-2</v>
      </c>
      <c r="V55" s="100">
        <f>IFERROR(R55/R53,"-")</f>
        <v>0.6742366619580572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15286</v>
      </c>
      <c r="E56" s="53">
        <f t="shared" si="6"/>
        <v>30849</v>
      </c>
      <c r="F56" s="53">
        <f t="shared" si="6"/>
        <v>48096</v>
      </c>
      <c r="G56" s="53">
        <f t="shared" si="6"/>
        <v>41551</v>
      </c>
      <c r="H56" s="53">
        <f t="shared" si="6"/>
        <v>41833</v>
      </c>
      <c r="I56" s="100">
        <f t="shared" si="2"/>
        <v>6.7868402685855589E-3</v>
      </c>
      <c r="J56" s="53">
        <f t="shared" si="3"/>
        <v>282</v>
      </c>
      <c r="K56" s="100">
        <f t="shared" si="0"/>
        <v>2.3455512294898131E-2</v>
      </c>
      <c r="L56" s="100">
        <f>H56/H53</f>
        <v>1.0250422680159761</v>
      </c>
      <c r="M56" s="53">
        <v>0</v>
      </c>
      <c r="N56" s="53">
        <v>412</v>
      </c>
      <c r="O56" s="53">
        <v>2760</v>
      </c>
      <c r="P56" s="53">
        <v>2282</v>
      </c>
      <c r="Q56" s="53">
        <v>2772</v>
      </c>
      <c r="R56" s="53">
        <v>1967</v>
      </c>
      <c r="S56" s="100">
        <f t="shared" si="4"/>
        <v>-0.29040404040404044</v>
      </c>
      <c r="T56" s="53">
        <f t="shared" si="1"/>
        <v>-805</v>
      </c>
      <c r="U56" s="100">
        <f t="shared" si="5"/>
        <v>5.1201852421093727E-3</v>
      </c>
      <c r="V56" s="100">
        <f>IFERROR(R56/R53,"-")</f>
        <v>0.21373465174399653</v>
      </c>
    </row>
    <row r="57" spans="2:22" ht="15.75" x14ac:dyDescent="0.25">
      <c r="B57" s="141" t="s">
        <v>65</v>
      </c>
      <c r="C57" s="142">
        <f>C53-C54</f>
        <v>1175</v>
      </c>
      <c r="D57" s="142">
        <f t="shared" ref="D57:H57" si="7">D53-D54</f>
        <v>-1852</v>
      </c>
      <c r="E57" s="142">
        <f t="shared" si="7"/>
        <v>769</v>
      </c>
      <c r="F57" s="142">
        <f t="shared" si="7"/>
        <v>2907</v>
      </c>
      <c r="G57" s="142">
        <f t="shared" si="7"/>
        <v>3297</v>
      </c>
      <c r="H57" s="142">
        <f t="shared" si="7"/>
        <v>3688</v>
      </c>
      <c r="I57" s="143">
        <f t="shared" si="2"/>
        <v>0.11859265999393398</v>
      </c>
      <c r="J57" s="142">
        <f t="shared" si="3"/>
        <v>391</v>
      </c>
      <c r="K57" s="143">
        <f t="shared" si="0"/>
        <v>2.0678394890059119E-3</v>
      </c>
      <c r="L57" s="143">
        <f>H57/H53</f>
        <v>9.0367792996986107E-2</v>
      </c>
      <c r="M57" s="142">
        <v>0</v>
      </c>
      <c r="N57" s="142">
        <v>102</v>
      </c>
      <c r="O57" s="142">
        <v>1165</v>
      </c>
      <c r="P57" s="142">
        <v>1934</v>
      </c>
      <c r="Q57" s="142">
        <v>3361</v>
      </c>
      <c r="R57" s="142">
        <v>4480</v>
      </c>
      <c r="S57" s="143">
        <f t="shared" si="4"/>
        <v>0.33293662600416551</v>
      </c>
      <c r="T57" s="142">
        <f t="shared" si="1"/>
        <v>1119</v>
      </c>
      <c r="U57" s="143">
        <f t="shared" si="5"/>
        <v>4.339368211323193E-3</v>
      </c>
      <c r="V57" s="143">
        <f>IFERROR(R57/R53,"-")</f>
        <v>0.48679778333152235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A98E8-FF98-4D56-9EE4-C81D80277C7C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261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53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220415</v>
      </c>
      <c r="P8" s="159">
        <v>103516</v>
      </c>
      <c r="Q8" s="159">
        <v>164258</v>
      </c>
      <c r="R8" s="159">
        <v>229131</v>
      </c>
      <c r="S8" s="159">
        <v>239109</v>
      </c>
      <c r="T8" s="159">
        <v>250871</v>
      </c>
      <c r="U8" s="160">
        <f>IFERROR(T8/S8-1,"-")</f>
        <v>4.9190954752853289E-2</v>
      </c>
      <c r="V8" s="159">
        <f>T8-S8</f>
        <v>11762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120142</v>
      </c>
      <c r="P9" s="162">
        <v>61571</v>
      </c>
      <c r="Q9" s="162">
        <v>104557</v>
      </c>
      <c r="R9" s="162">
        <v>134886</v>
      </c>
      <c r="S9" s="162">
        <v>146430</v>
      </c>
      <c r="T9" s="162">
        <v>156566</v>
      </c>
      <c r="U9" s="163">
        <f>IFERROR(T9/S9-1,"-")</f>
        <v>6.9220788089872309E-2</v>
      </c>
      <c r="V9" s="162">
        <f t="shared" ref="V9:V19" si="2">T9-S9</f>
        <v>10136</v>
      </c>
      <c r="W9" s="163">
        <f>T9/T$8</f>
        <v>0.6240896715842007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61076</v>
      </c>
      <c r="P10" s="166">
        <v>27791</v>
      </c>
      <c r="Q10" s="166">
        <v>53247</v>
      </c>
      <c r="R10" s="166">
        <v>69865</v>
      </c>
      <c r="S10" s="166">
        <v>66121</v>
      </c>
      <c r="T10" s="166">
        <v>75793</v>
      </c>
      <c r="U10" s="167">
        <f>IFERROR(T10/S10-1,"-")</f>
        <v>0.14627727953297742</v>
      </c>
      <c r="V10" s="166">
        <f t="shared" si="2"/>
        <v>9672</v>
      </c>
      <c r="W10" s="167">
        <f>T10/T$8</f>
        <v>0.30211941595481345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59066</v>
      </c>
      <c r="P11" s="166">
        <v>33780</v>
      </c>
      <c r="Q11" s="166">
        <v>51310</v>
      </c>
      <c r="R11" s="166">
        <v>65021</v>
      </c>
      <c r="S11" s="166">
        <v>80309</v>
      </c>
      <c r="T11" s="166">
        <v>80773</v>
      </c>
      <c r="U11" s="167">
        <f>IFERROR(T11/S11-1,"-")</f>
        <v>5.7776836967213807E-3</v>
      </c>
      <c r="V11" s="166">
        <f t="shared" si="2"/>
        <v>464</v>
      </c>
      <c r="W11" s="167">
        <f>T11/T$8</f>
        <v>0.32197025562938719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100273</v>
      </c>
      <c r="P12" s="162">
        <v>41945</v>
      </c>
      <c r="Q12" s="162">
        <v>59701</v>
      </c>
      <c r="R12" s="162">
        <v>94245</v>
      </c>
      <c r="S12" s="162">
        <v>92679</v>
      </c>
      <c r="T12" s="162">
        <v>94305</v>
      </c>
      <c r="U12" s="163">
        <f>IFERROR(T12/S12-1,"-")</f>
        <v>1.7544427540219454E-2</v>
      </c>
      <c r="V12" s="162">
        <f t="shared" si="2"/>
        <v>1626</v>
      </c>
      <c r="W12" s="163">
        <f>T12/T$8</f>
        <v>0.37591032841579936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10460</v>
      </c>
      <c r="P13" s="166">
        <v>3941</v>
      </c>
      <c r="Q13" s="166">
        <v>3336</v>
      </c>
      <c r="R13" s="166">
        <v>9917</v>
      </c>
      <c r="S13" s="166">
        <v>11646</v>
      </c>
      <c r="T13" s="166">
        <v>10656</v>
      </c>
      <c r="U13" s="167">
        <f t="shared" ref="U13:U20" si="4">IFERROR(T13/S13-1,"-")</f>
        <v>-8.5007727975270453E-2</v>
      </c>
      <c r="V13" s="166">
        <f t="shared" si="2"/>
        <v>-990</v>
      </c>
      <c r="W13" s="167">
        <f t="shared" ref="W13:W20" si="5">T13/T$8</f>
        <v>4.2476013568726559E-2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9550</v>
      </c>
      <c r="P14" s="166">
        <v>4053</v>
      </c>
      <c r="Q14" s="166">
        <v>7314</v>
      </c>
      <c r="R14" s="166">
        <v>11261</v>
      </c>
      <c r="S14" s="166">
        <v>13316</v>
      </c>
      <c r="T14" s="166">
        <v>13127</v>
      </c>
      <c r="U14" s="167">
        <f t="shared" si="4"/>
        <v>-1.4193451486932962E-2</v>
      </c>
      <c r="V14" s="166">
        <f t="shared" si="2"/>
        <v>-189</v>
      </c>
      <c r="W14" s="167">
        <f t="shared" si="5"/>
        <v>5.2325697270708849E-2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6709</v>
      </c>
      <c r="P15" s="166">
        <v>2906</v>
      </c>
      <c r="Q15" s="166">
        <v>7134</v>
      </c>
      <c r="R15" s="166">
        <v>8524</v>
      </c>
      <c r="S15" s="166">
        <v>8756</v>
      </c>
      <c r="T15" s="166">
        <v>8567</v>
      </c>
      <c r="U15" s="167">
        <f t="shared" si="4"/>
        <v>-2.1585198720877163E-2</v>
      </c>
      <c r="V15" s="166">
        <f t="shared" si="2"/>
        <v>-189</v>
      </c>
      <c r="W15" s="167">
        <f t="shared" si="5"/>
        <v>3.4149024797605142E-2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1866</v>
      </c>
      <c r="P16" s="166">
        <v>784</v>
      </c>
      <c r="Q16" s="166">
        <v>1333</v>
      </c>
      <c r="R16" s="166">
        <v>2573</v>
      </c>
      <c r="S16" s="166">
        <v>2637</v>
      </c>
      <c r="T16" s="166">
        <v>2356</v>
      </c>
      <c r="U16" s="167">
        <f t="shared" si="4"/>
        <v>-0.10656048540007579</v>
      </c>
      <c r="V16" s="166">
        <f t="shared" si="2"/>
        <v>-281</v>
      </c>
      <c r="W16" s="167">
        <f t="shared" si="5"/>
        <v>9.3912807777702476E-3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1484</v>
      </c>
      <c r="P17" s="166">
        <v>812</v>
      </c>
      <c r="Q17" s="166">
        <v>1357</v>
      </c>
      <c r="R17" s="166">
        <v>1836</v>
      </c>
      <c r="S17" s="166">
        <v>1934</v>
      </c>
      <c r="T17" s="166">
        <v>2091</v>
      </c>
      <c r="U17" s="167">
        <f t="shared" si="4"/>
        <v>8.1178903826266913E-2</v>
      </c>
      <c r="V17" s="166">
        <f t="shared" si="2"/>
        <v>157</v>
      </c>
      <c r="W17" s="167">
        <f t="shared" si="5"/>
        <v>8.3349609958903188E-3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1623</v>
      </c>
      <c r="P18" s="166">
        <v>678</v>
      </c>
      <c r="Q18" s="166">
        <v>555</v>
      </c>
      <c r="R18" s="166">
        <v>1075</v>
      </c>
      <c r="S18" s="166">
        <v>1341</v>
      </c>
      <c r="T18" s="166">
        <v>1334</v>
      </c>
      <c r="U18" s="167">
        <f t="shared" si="4"/>
        <v>-5.2199850857569396E-3</v>
      </c>
      <c r="V18" s="166">
        <f t="shared" si="2"/>
        <v>-7</v>
      </c>
      <c r="W18" s="167">
        <f t="shared" si="5"/>
        <v>5.3174739208597249E-3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2681</v>
      </c>
      <c r="P19" s="166">
        <v>1097</v>
      </c>
      <c r="Q19" s="166">
        <v>919</v>
      </c>
      <c r="R19" s="166">
        <v>1885</v>
      </c>
      <c r="S19" s="166">
        <v>2455</v>
      </c>
      <c r="T19" s="166">
        <v>2493</v>
      </c>
      <c r="U19" s="167">
        <f t="shared" si="4"/>
        <v>1.5478615071283119E-2</v>
      </c>
      <c r="V19" s="166">
        <f t="shared" si="2"/>
        <v>38</v>
      </c>
      <c r="W19" s="167">
        <f t="shared" si="5"/>
        <v>9.9373781744402506E-3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65900</v>
      </c>
      <c r="P20" s="171">
        <f t="shared" si="7"/>
        <v>27674</v>
      </c>
      <c r="Q20" s="171">
        <f t="shared" si="7"/>
        <v>37753</v>
      </c>
      <c r="R20" s="171">
        <f t="shared" si="7"/>
        <v>57174</v>
      </c>
      <c r="S20" s="171">
        <f t="shared" si="7"/>
        <v>50594</v>
      </c>
      <c r="T20" s="171">
        <f t="shared" si="7"/>
        <v>53681</v>
      </c>
      <c r="U20" s="172">
        <f t="shared" si="4"/>
        <v>6.1015140135193935E-2</v>
      </c>
      <c r="V20" s="171">
        <f>T20-S20</f>
        <v>3087</v>
      </c>
      <c r="W20" s="172">
        <f t="shared" si="5"/>
        <v>0.21397849890979825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14126-3853-436C-ACDF-017142CFD261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261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260</v>
      </c>
      <c r="D9" s="174" t="s">
        <v>226</v>
      </c>
      <c r="E9" s="174" t="s">
        <v>227</v>
      </c>
      <c r="F9" s="174" t="s">
        <v>228</v>
      </c>
      <c r="G9" s="174" t="s">
        <v>229</v>
      </c>
      <c r="H9" s="174" t="s">
        <v>230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260</v>
      </c>
      <c r="O9" s="174" t="s">
        <v>226</v>
      </c>
      <c r="P9" s="174" t="s">
        <v>227</v>
      </c>
      <c r="Q9" s="174" t="s">
        <v>228</v>
      </c>
      <c r="R9" s="174" t="s">
        <v>229</v>
      </c>
      <c r="S9" s="174" t="s">
        <v>230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53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0</v>
      </c>
      <c r="D11" s="178">
        <v>86160</v>
      </c>
      <c r="E11" s="178">
        <v>425687</v>
      </c>
      <c r="F11" s="178">
        <v>445687</v>
      </c>
      <c r="G11" s="178">
        <v>437150</v>
      </c>
      <c r="H11" s="178">
        <v>458510</v>
      </c>
      <c r="I11" s="179">
        <f t="shared" ref="I11:I23" si="0">IFERROR(H11/G11-1,"-")</f>
        <v>4.8861946700217374E-2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9597</v>
      </c>
      <c r="P11" s="178">
        <v>17340</v>
      </c>
      <c r="Q11" s="178">
        <v>19154</v>
      </c>
      <c r="R11" s="178">
        <v>19029</v>
      </c>
      <c r="S11" s="179">
        <f t="shared" ref="S11:S23" si="1">IFERROR(R11/Q11-1,"-")</f>
        <v>-6.5260519995823385E-3</v>
      </c>
      <c r="T11" s="179">
        <f>R11/R11</f>
        <v>1</v>
      </c>
    </row>
    <row r="12" spans="1:20" x14ac:dyDescent="0.25">
      <c r="B12" s="161" t="s">
        <v>99</v>
      </c>
      <c r="C12" s="162">
        <v>0</v>
      </c>
      <c r="D12" s="162">
        <v>46938</v>
      </c>
      <c r="E12" s="162">
        <v>90297</v>
      </c>
      <c r="F12" s="162">
        <v>94971</v>
      </c>
      <c r="G12" s="162">
        <v>76630</v>
      </c>
      <c r="H12" s="162">
        <v>91529</v>
      </c>
      <c r="I12" s="163">
        <f t="shared" si="0"/>
        <v>0.19442776980294929</v>
      </c>
      <c r="J12" s="163">
        <f>H12/H11</f>
        <v>0.19962269089005694</v>
      </c>
      <c r="K12" s="81"/>
      <c r="L12" s="81"/>
      <c r="M12" s="161" t="s">
        <v>99</v>
      </c>
      <c r="N12" s="162">
        <v>0</v>
      </c>
      <c r="O12" s="162">
        <v>6233</v>
      </c>
      <c r="P12" s="162">
        <v>10703</v>
      </c>
      <c r="Q12" s="162">
        <v>12270</v>
      </c>
      <c r="R12" s="162">
        <v>11832</v>
      </c>
      <c r="S12" s="163">
        <f t="shared" si="1"/>
        <v>-3.5696821515892374E-2</v>
      </c>
      <c r="T12" s="163">
        <f>R12/R11</f>
        <v>0.62178779757212677</v>
      </c>
    </row>
    <row r="13" spans="1:20" x14ac:dyDescent="0.25">
      <c r="B13" s="165" t="s">
        <v>105</v>
      </c>
      <c r="C13" s="166">
        <v>0</v>
      </c>
      <c r="D13" s="166">
        <v>32388</v>
      </c>
      <c r="E13" s="166">
        <v>41117</v>
      </c>
      <c r="F13" s="166">
        <v>41859</v>
      </c>
      <c r="G13" s="166">
        <v>27094</v>
      </c>
      <c r="H13" s="166">
        <v>34005</v>
      </c>
      <c r="I13" s="167">
        <f t="shared" si="0"/>
        <v>0.25507492433749168</v>
      </c>
      <c r="J13" s="167">
        <f>H13/H11</f>
        <v>7.4164140367712808E-2</v>
      </c>
      <c r="K13" s="81"/>
      <c r="L13" s="81"/>
      <c r="M13" s="165" t="s">
        <v>105</v>
      </c>
      <c r="N13" s="166">
        <v>0</v>
      </c>
      <c r="O13" s="166">
        <v>3070</v>
      </c>
      <c r="P13" s="166">
        <v>6233</v>
      </c>
      <c r="Q13" s="166">
        <v>5675</v>
      </c>
      <c r="R13" s="166">
        <v>4760</v>
      </c>
      <c r="S13" s="167">
        <f t="shared" si="1"/>
        <v>-0.16123348017621142</v>
      </c>
      <c r="T13" s="167">
        <f>R13/R11</f>
        <v>0.25014451626464868</v>
      </c>
    </row>
    <row r="14" spans="1:20" x14ac:dyDescent="0.25">
      <c r="B14" s="165" t="s">
        <v>102</v>
      </c>
      <c r="C14" s="166">
        <v>0</v>
      </c>
      <c r="D14" s="166">
        <v>14550</v>
      </c>
      <c r="E14" s="166">
        <v>49180</v>
      </c>
      <c r="F14" s="166">
        <v>53112</v>
      </c>
      <c r="G14" s="166">
        <v>49536</v>
      </c>
      <c r="H14" s="166">
        <v>57524</v>
      </c>
      <c r="I14" s="167">
        <f t="shared" si="0"/>
        <v>0.16125645994832039</v>
      </c>
      <c r="J14" s="167">
        <f>H14/H11</f>
        <v>0.12545855052234411</v>
      </c>
      <c r="K14" s="81"/>
      <c r="L14" s="81"/>
      <c r="M14" s="165" t="s">
        <v>102</v>
      </c>
      <c r="N14" s="166">
        <v>0</v>
      </c>
      <c r="O14" s="166">
        <v>3163</v>
      </c>
      <c r="P14" s="166">
        <v>4470</v>
      </c>
      <c r="Q14" s="166">
        <v>6595</v>
      </c>
      <c r="R14" s="166">
        <v>7072</v>
      </c>
      <c r="S14" s="167">
        <f t="shared" si="1"/>
        <v>7.232752084912808E-2</v>
      </c>
      <c r="T14" s="167">
        <f>R14/R11</f>
        <v>0.37164328130747804</v>
      </c>
    </row>
    <row r="15" spans="1:20" x14ac:dyDescent="0.25">
      <c r="B15" s="161" t="s">
        <v>109</v>
      </c>
      <c r="C15" s="162">
        <v>0</v>
      </c>
      <c r="D15" s="162">
        <v>39222</v>
      </c>
      <c r="E15" s="162">
        <v>335390</v>
      </c>
      <c r="F15" s="162">
        <v>350716</v>
      </c>
      <c r="G15" s="162">
        <v>360520</v>
      </c>
      <c r="H15" s="162">
        <v>366981</v>
      </c>
      <c r="I15" s="163">
        <f t="shared" si="0"/>
        <v>1.7921335848219311E-2</v>
      </c>
      <c r="J15" s="163">
        <f>H15/H11</f>
        <v>0.80037730910994309</v>
      </c>
      <c r="K15" s="81"/>
      <c r="L15" s="81"/>
      <c r="M15" s="161" t="s">
        <v>109</v>
      </c>
      <c r="N15" s="162">
        <v>0</v>
      </c>
      <c r="O15" s="162">
        <v>3364</v>
      </c>
      <c r="P15" s="162">
        <v>6637</v>
      </c>
      <c r="Q15" s="162">
        <v>6884</v>
      </c>
      <c r="R15" s="162">
        <v>7197</v>
      </c>
      <c r="S15" s="163">
        <f t="shared" si="1"/>
        <v>4.5467751307379345E-2</v>
      </c>
      <c r="T15" s="163">
        <f>R15/R11</f>
        <v>0.37821220242787323</v>
      </c>
    </row>
    <row r="16" spans="1:20" x14ac:dyDescent="0.25">
      <c r="B16" s="165" t="s">
        <v>112</v>
      </c>
      <c r="C16" s="166">
        <v>0</v>
      </c>
      <c r="D16" s="166">
        <v>1761</v>
      </c>
      <c r="E16" s="166">
        <v>150506</v>
      </c>
      <c r="F16" s="166">
        <v>154996</v>
      </c>
      <c r="G16" s="166">
        <v>171234</v>
      </c>
      <c r="H16" s="166">
        <v>170641</v>
      </c>
      <c r="I16" s="167">
        <f t="shared" si="0"/>
        <v>-3.4630972820818284E-3</v>
      </c>
      <c r="J16" s="167">
        <f>H16/H11</f>
        <v>0.37216418398726309</v>
      </c>
      <c r="K16" s="81"/>
      <c r="L16" s="81"/>
      <c r="M16" s="165" t="s">
        <v>112</v>
      </c>
      <c r="N16" s="166">
        <v>0</v>
      </c>
      <c r="O16" s="166">
        <v>84</v>
      </c>
      <c r="P16" s="166">
        <v>609</v>
      </c>
      <c r="Q16" s="166">
        <v>609</v>
      </c>
      <c r="R16" s="166">
        <v>736</v>
      </c>
      <c r="S16" s="167">
        <f t="shared" si="1"/>
        <v>0.20853858784893275</v>
      </c>
      <c r="T16" s="167">
        <f>R16/R11</f>
        <v>3.8677807556886858E-2</v>
      </c>
    </row>
    <row r="17" spans="1:20" x14ac:dyDescent="0.25">
      <c r="B17" s="165" t="s">
        <v>115</v>
      </c>
      <c r="C17" s="166">
        <v>0</v>
      </c>
      <c r="D17" s="166">
        <v>4409</v>
      </c>
      <c r="E17" s="166">
        <v>37005</v>
      </c>
      <c r="F17" s="166">
        <v>38212</v>
      </c>
      <c r="G17" s="166">
        <v>35145</v>
      </c>
      <c r="H17" s="166">
        <v>39088</v>
      </c>
      <c r="I17" s="167">
        <f t="shared" si="0"/>
        <v>0.11219234599516281</v>
      </c>
      <c r="J17" s="167">
        <f>H17/H11</f>
        <v>8.5250049071994072E-2</v>
      </c>
      <c r="K17" s="81"/>
      <c r="L17" s="81"/>
      <c r="M17" s="165" t="s">
        <v>115</v>
      </c>
      <c r="N17" s="166">
        <v>0</v>
      </c>
      <c r="O17" s="166">
        <v>331</v>
      </c>
      <c r="P17" s="166">
        <v>852</v>
      </c>
      <c r="Q17" s="166">
        <v>1142</v>
      </c>
      <c r="R17" s="166">
        <v>987</v>
      </c>
      <c r="S17" s="167">
        <f t="shared" si="1"/>
        <v>-0.13572679509632224</v>
      </c>
      <c r="T17" s="167">
        <f>R17/R11</f>
        <v>5.1868201166640392E-2</v>
      </c>
    </row>
    <row r="18" spans="1:20" x14ac:dyDescent="0.25">
      <c r="B18" s="165" t="s">
        <v>118</v>
      </c>
      <c r="C18" s="166">
        <v>0</v>
      </c>
      <c r="D18" s="166">
        <v>5631</v>
      </c>
      <c r="E18" s="166">
        <v>19383</v>
      </c>
      <c r="F18" s="166">
        <v>22867</v>
      </c>
      <c r="G18" s="166">
        <v>23873</v>
      </c>
      <c r="H18" s="166">
        <v>20179</v>
      </c>
      <c r="I18" s="167">
        <f t="shared" si="0"/>
        <v>-0.15473547522305531</v>
      </c>
      <c r="J18" s="167">
        <f>H18/H11</f>
        <v>4.4009945257464399E-2</v>
      </c>
      <c r="K18" s="81"/>
      <c r="L18" s="81"/>
      <c r="M18" s="165" t="s">
        <v>118</v>
      </c>
      <c r="N18" s="166">
        <v>0</v>
      </c>
      <c r="O18" s="166">
        <v>552</v>
      </c>
      <c r="P18" s="166">
        <v>591</v>
      </c>
      <c r="Q18" s="166">
        <v>615</v>
      </c>
      <c r="R18" s="166">
        <v>585</v>
      </c>
      <c r="S18" s="167">
        <f t="shared" si="1"/>
        <v>-4.8780487804878092E-2</v>
      </c>
      <c r="T18" s="167">
        <f>R18/R11</f>
        <v>3.074255084344947E-2</v>
      </c>
    </row>
    <row r="19" spans="1:20" x14ac:dyDescent="0.25">
      <c r="B19" s="165" t="s">
        <v>125</v>
      </c>
      <c r="C19" s="166">
        <v>0</v>
      </c>
      <c r="D19" s="166">
        <v>581</v>
      </c>
      <c r="E19" s="166">
        <v>17808</v>
      </c>
      <c r="F19" s="166">
        <v>16612</v>
      </c>
      <c r="G19" s="166">
        <v>16553</v>
      </c>
      <c r="H19" s="166">
        <v>14395</v>
      </c>
      <c r="I19" s="167">
        <f t="shared" si="0"/>
        <v>-0.13036911738053525</v>
      </c>
      <c r="J19" s="167">
        <f>H19/H11</f>
        <v>3.1395171315783732E-2</v>
      </c>
      <c r="K19" s="81"/>
      <c r="L19" s="81"/>
      <c r="M19" s="165" t="s">
        <v>125</v>
      </c>
      <c r="N19" s="166">
        <v>0</v>
      </c>
      <c r="O19" s="166">
        <v>49</v>
      </c>
      <c r="P19" s="166">
        <v>157</v>
      </c>
      <c r="Q19" s="166">
        <v>160</v>
      </c>
      <c r="R19" s="166">
        <v>191</v>
      </c>
      <c r="S19" s="167">
        <f t="shared" si="1"/>
        <v>0.19375000000000009</v>
      </c>
      <c r="T19" s="167">
        <f>R19/R11</f>
        <v>1.0037311471963845E-2</v>
      </c>
    </row>
    <row r="20" spans="1:20" x14ac:dyDescent="0.25">
      <c r="B20" s="165" t="s">
        <v>121</v>
      </c>
      <c r="C20" s="166">
        <v>0</v>
      </c>
      <c r="D20" s="166">
        <v>1296</v>
      </c>
      <c r="E20" s="166">
        <v>15015</v>
      </c>
      <c r="F20" s="166">
        <v>12403</v>
      </c>
      <c r="G20" s="166">
        <v>13645</v>
      </c>
      <c r="H20" s="166">
        <v>12207</v>
      </c>
      <c r="I20" s="167">
        <f t="shared" si="0"/>
        <v>-0.10538658849395388</v>
      </c>
      <c r="J20" s="167">
        <f>H20/H11</f>
        <v>2.6623192514885173E-2</v>
      </c>
      <c r="K20" s="81"/>
      <c r="L20" s="81"/>
      <c r="M20" s="165" t="s">
        <v>121</v>
      </c>
      <c r="N20" s="166">
        <v>0</v>
      </c>
      <c r="O20" s="166">
        <v>31</v>
      </c>
      <c r="P20" s="166">
        <v>118</v>
      </c>
      <c r="Q20" s="166">
        <v>119</v>
      </c>
      <c r="R20" s="166">
        <v>107</v>
      </c>
      <c r="S20" s="167">
        <f t="shared" si="1"/>
        <v>-0.10084033613445376</v>
      </c>
      <c r="T20" s="167">
        <f>R20/R11</f>
        <v>5.6229964790582791E-3</v>
      </c>
    </row>
    <row r="21" spans="1:20" x14ac:dyDescent="0.25">
      <c r="B21" s="165" t="s">
        <v>130</v>
      </c>
      <c r="C21" s="166">
        <v>0</v>
      </c>
      <c r="D21" s="166">
        <v>78</v>
      </c>
      <c r="E21" s="166">
        <v>5291</v>
      </c>
      <c r="F21" s="166">
        <v>5293</v>
      </c>
      <c r="G21" s="166">
        <v>3593</v>
      </c>
      <c r="H21" s="166">
        <v>5475</v>
      </c>
      <c r="I21" s="167">
        <f t="shared" si="0"/>
        <v>0.52379627052602284</v>
      </c>
      <c r="J21" s="167">
        <f>H21/H11</f>
        <v>1.1940851889817016E-2</v>
      </c>
      <c r="K21" s="81"/>
      <c r="L21" s="81"/>
      <c r="M21" s="165" t="s">
        <v>130</v>
      </c>
      <c r="N21" s="166">
        <v>0</v>
      </c>
      <c r="O21" s="166">
        <v>9</v>
      </c>
      <c r="P21" s="166">
        <v>101</v>
      </c>
      <c r="Q21" s="166">
        <v>121</v>
      </c>
      <c r="R21" s="166">
        <v>105</v>
      </c>
      <c r="S21" s="167">
        <f t="shared" si="1"/>
        <v>-0.13223140495867769</v>
      </c>
      <c r="T21" s="167">
        <f>R21/R11</f>
        <v>5.5178937411319564E-3</v>
      </c>
    </row>
    <row r="22" spans="1:20" x14ac:dyDescent="0.25">
      <c r="A22" s="169"/>
      <c r="B22" s="165" t="s">
        <v>133</v>
      </c>
      <c r="C22" s="166">
        <v>0</v>
      </c>
      <c r="D22" s="166">
        <v>248</v>
      </c>
      <c r="E22" s="166">
        <v>4370</v>
      </c>
      <c r="F22" s="166">
        <v>5653</v>
      </c>
      <c r="G22" s="166">
        <v>3875</v>
      </c>
      <c r="H22" s="166">
        <v>3931</v>
      </c>
      <c r="I22" s="167">
        <f t="shared" si="0"/>
        <v>1.4451612903225719E-2</v>
      </c>
      <c r="J22" s="167">
        <f>H22/H11</f>
        <v>8.5734226080129115E-3</v>
      </c>
      <c r="K22" s="81"/>
      <c r="L22" s="81"/>
      <c r="M22" s="165" t="s">
        <v>133</v>
      </c>
      <c r="N22" s="166">
        <v>0</v>
      </c>
      <c r="O22" s="166">
        <v>35</v>
      </c>
      <c r="P22" s="166">
        <v>203</v>
      </c>
      <c r="Q22" s="166">
        <v>279</v>
      </c>
      <c r="R22" s="166">
        <v>205</v>
      </c>
      <c r="S22" s="167">
        <f t="shared" si="1"/>
        <v>-0.26523297491039421</v>
      </c>
      <c r="T22" s="167">
        <f>R22/R11</f>
        <v>1.0773030637448106E-2</v>
      </c>
    </row>
    <row r="23" spans="1:20" x14ac:dyDescent="0.25">
      <c r="B23" s="170" t="s">
        <v>147</v>
      </c>
      <c r="C23" s="171">
        <f t="shared" ref="C23:H23" si="2">C15-SUM(C16:C22)</f>
        <v>0</v>
      </c>
      <c r="D23" s="171">
        <f t="shared" si="2"/>
        <v>25218</v>
      </c>
      <c r="E23" s="171">
        <f t="shared" si="2"/>
        <v>86012</v>
      </c>
      <c r="F23" s="171">
        <f t="shared" si="2"/>
        <v>94680</v>
      </c>
      <c r="G23" s="171">
        <f t="shared" si="2"/>
        <v>92602</v>
      </c>
      <c r="H23" s="171">
        <f t="shared" si="2"/>
        <v>101065</v>
      </c>
      <c r="I23" s="172">
        <f t="shared" si="0"/>
        <v>9.1391114662750184E-2</v>
      </c>
      <c r="J23" s="172">
        <f>H23/H11</f>
        <v>0.2204204924647227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2273</v>
      </c>
      <c r="P23" s="171">
        <f>P15-SUM(P16:P22)</f>
        <v>4006</v>
      </c>
      <c r="Q23" s="171">
        <f>Q15-SUM(Q16:Q22)</f>
        <v>3839</v>
      </c>
      <c r="R23" s="171">
        <f>R15-SUM(R16:R22)</f>
        <v>4281</v>
      </c>
      <c r="S23" s="172">
        <f t="shared" si="1"/>
        <v>0.11513414951810375</v>
      </c>
      <c r="T23" s="172">
        <f>R23/R11</f>
        <v>0.22497241053129435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32795</v>
      </c>
      <c r="E25" s="178">
        <v>166226</v>
      </c>
      <c r="F25" s="178">
        <v>167625</v>
      </c>
      <c r="G25" s="178">
        <v>158852</v>
      </c>
      <c r="H25" s="178">
        <v>165261</v>
      </c>
      <c r="I25" s="179">
        <f t="shared" ref="I25:I37" si="3">IFERROR(H25/G25-1,"-")</f>
        <v>4.0345730617178166E-2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17832</v>
      </c>
      <c r="E26" s="162">
        <v>17904</v>
      </c>
      <c r="F26" s="162">
        <v>18211</v>
      </c>
      <c r="G26" s="162">
        <v>9038</v>
      </c>
      <c r="H26" s="162">
        <v>13044</v>
      </c>
      <c r="I26" s="163">
        <f t="shared" si="3"/>
        <v>0.44323965479088301</v>
      </c>
      <c r="J26" s="163">
        <f>H26/H25</f>
        <v>7.8929693031023651E-2</v>
      </c>
    </row>
    <row r="27" spans="1:20" x14ac:dyDescent="0.25">
      <c r="B27" s="165" t="s">
        <v>105</v>
      </c>
      <c r="C27" s="166">
        <v>0</v>
      </c>
      <c r="D27" s="166">
        <v>11503</v>
      </c>
      <c r="E27" s="166">
        <v>8523</v>
      </c>
      <c r="F27" s="166">
        <v>8009</v>
      </c>
      <c r="G27" s="166">
        <v>3675</v>
      </c>
      <c r="H27" s="166">
        <v>5706</v>
      </c>
      <c r="I27" s="167">
        <f t="shared" si="3"/>
        <v>0.55265306122448976</v>
      </c>
      <c r="J27" s="167">
        <f>H27/H25</f>
        <v>3.4527202425254595E-2</v>
      </c>
    </row>
    <row r="28" spans="1:20" x14ac:dyDescent="0.25">
      <c r="B28" s="165" t="s">
        <v>102</v>
      </c>
      <c r="C28" s="166">
        <v>0</v>
      </c>
      <c r="D28" s="166">
        <v>6329</v>
      </c>
      <c r="E28" s="166">
        <v>9381</v>
      </c>
      <c r="F28" s="166">
        <v>10202</v>
      </c>
      <c r="G28" s="166">
        <v>5363</v>
      </c>
      <c r="H28" s="166">
        <v>7338</v>
      </c>
      <c r="I28" s="167">
        <f t="shared" si="3"/>
        <v>0.36826403132575058</v>
      </c>
      <c r="J28" s="167">
        <f>H28/H25</f>
        <v>4.4402490605769056E-2</v>
      </c>
    </row>
    <row r="29" spans="1:20" x14ac:dyDescent="0.25">
      <c r="B29" s="161" t="s">
        <v>109</v>
      </c>
      <c r="C29" s="162">
        <v>0</v>
      </c>
      <c r="D29" s="162">
        <v>14963</v>
      </c>
      <c r="E29" s="162">
        <v>148322</v>
      </c>
      <c r="F29" s="162">
        <v>149414</v>
      </c>
      <c r="G29" s="162">
        <v>149814</v>
      </c>
      <c r="H29" s="162">
        <v>152217</v>
      </c>
      <c r="I29" s="163">
        <f t="shared" si="3"/>
        <v>1.6039889462934109E-2</v>
      </c>
      <c r="J29" s="163">
        <f>H29/H25</f>
        <v>0.92107030696897629</v>
      </c>
    </row>
    <row r="30" spans="1:20" x14ac:dyDescent="0.25">
      <c r="B30" s="165" t="s">
        <v>112</v>
      </c>
      <c r="C30" s="166">
        <v>0</v>
      </c>
      <c r="D30" s="166">
        <v>623</v>
      </c>
      <c r="E30" s="166">
        <v>70374</v>
      </c>
      <c r="F30" s="166">
        <v>71874</v>
      </c>
      <c r="G30" s="166">
        <v>77936</v>
      </c>
      <c r="H30" s="166">
        <v>79345</v>
      </c>
      <c r="I30" s="167">
        <f t="shared" si="3"/>
        <v>1.8078936563334036E-2</v>
      </c>
      <c r="J30" s="167">
        <f>H30/H25</f>
        <v>0.48011932639884786</v>
      </c>
    </row>
    <row r="31" spans="1:20" x14ac:dyDescent="0.25">
      <c r="B31" s="165" t="s">
        <v>115</v>
      </c>
      <c r="C31" s="166">
        <v>0</v>
      </c>
      <c r="D31" s="166">
        <v>1668</v>
      </c>
      <c r="E31" s="166">
        <v>16678</v>
      </c>
      <c r="F31" s="166">
        <v>16933</v>
      </c>
      <c r="G31" s="166">
        <v>15438</v>
      </c>
      <c r="H31" s="166">
        <v>15537</v>
      </c>
      <c r="I31" s="167">
        <f t="shared" si="3"/>
        <v>6.4127477652544673E-3</v>
      </c>
      <c r="J31" s="167">
        <f>H31/H25</f>
        <v>9.4014921850890415E-2</v>
      </c>
    </row>
    <row r="32" spans="1:20" x14ac:dyDescent="0.25">
      <c r="B32" s="165" t="s">
        <v>118</v>
      </c>
      <c r="C32" s="166">
        <v>0</v>
      </c>
      <c r="D32" s="166">
        <v>1871</v>
      </c>
      <c r="E32" s="166">
        <v>6947</v>
      </c>
      <c r="F32" s="166">
        <v>7486</v>
      </c>
      <c r="G32" s="166">
        <v>6246</v>
      </c>
      <c r="H32" s="166">
        <v>4843</v>
      </c>
      <c r="I32" s="167">
        <f t="shared" si="3"/>
        <v>-0.22462375920589173</v>
      </c>
      <c r="J32" s="167">
        <f>H32/H25</f>
        <v>2.9305159717053629E-2</v>
      </c>
    </row>
    <row r="33" spans="2:10" x14ac:dyDescent="0.25">
      <c r="B33" s="165" t="s">
        <v>125</v>
      </c>
      <c r="C33" s="166">
        <v>0</v>
      </c>
      <c r="D33" s="166">
        <v>228</v>
      </c>
      <c r="E33" s="166">
        <v>8867</v>
      </c>
      <c r="F33" s="166">
        <v>7779</v>
      </c>
      <c r="G33" s="166">
        <v>7219</v>
      </c>
      <c r="H33" s="166">
        <v>6741</v>
      </c>
      <c r="I33" s="167">
        <f t="shared" si="3"/>
        <v>-6.621415708546885E-2</v>
      </c>
      <c r="J33" s="167">
        <f>H33/H25</f>
        <v>4.0790023054441155E-2</v>
      </c>
    </row>
    <row r="34" spans="2:10" x14ac:dyDescent="0.25">
      <c r="B34" s="165" t="s">
        <v>121</v>
      </c>
      <c r="C34" s="166">
        <v>0</v>
      </c>
      <c r="D34" s="166">
        <v>798</v>
      </c>
      <c r="E34" s="166">
        <v>8738</v>
      </c>
      <c r="F34" s="166">
        <v>6859</v>
      </c>
      <c r="G34" s="166">
        <v>7570</v>
      </c>
      <c r="H34" s="166">
        <v>7164</v>
      </c>
      <c r="I34" s="167">
        <f t="shared" si="3"/>
        <v>-5.3632760898282728E-2</v>
      </c>
      <c r="J34" s="167">
        <f>H34/H25</f>
        <v>4.3349610615934793E-2</v>
      </c>
    </row>
    <row r="35" spans="2:10" x14ac:dyDescent="0.25">
      <c r="B35" s="165" t="s">
        <v>130</v>
      </c>
      <c r="C35" s="166">
        <v>0</v>
      </c>
      <c r="D35" s="166">
        <v>27</v>
      </c>
      <c r="E35" s="166">
        <v>2608</v>
      </c>
      <c r="F35" s="166">
        <v>2116</v>
      </c>
      <c r="G35" s="166">
        <v>1591</v>
      </c>
      <c r="H35" s="166">
        <v>2194</v>
      </c>
      <c r="I35" s="167">
        <f t="shared" si="3"/>
        <v>0.3790069138906349</v>
      </c>
      <c r="J35" s="167">
        <f>H35/H25</f>
        <v>1.3275969526990639E-2</v>
      </c>
    </row>
    <row r="36" spans="2:10" x14ac:dyDescent="0.25">
      <c r="B36" s="165" t="s">
        <v>133</v>
      </c>
      <c r="C36" s="166">
        <v>0</v>
      </c>
      <c r="D36" s="166">
        <v>80</v>
      </c>
      <c r="E36" s="166">
        <v>1648</v>
      </c>
      <c r="F36" s="166">
        <v>1900</v>
      </c>
      <c r="G36" s="166">
        <v>1351</v>
      </c>
      <c r="H36" s="166">
        <v>1682</v>
      </c>
      <c r="I36" s="167">
        <f t="shared" si="3"/>
        <v>0.2450037009622501</v>
      </c>
      <c r="J36" s="167">
        <f>H36/H25</f>
        <v>1.0177839901731201E-2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9668</v>
      </c>
      <c r="E37" s="171">
        <f t="shared" si="4"/>
        <v>32462</v>
      </c>
      <c r="F37" s="171">
        <f t="shared" si="4"/>
        <v>34467</v>
      </c>
      <c r="G37" s="171">
        <f t="shared" si="4"/>
        <v>32463</v>
      </c>
      <c r="H37" s="171">
        <f t="shared" si="4"/>
        <v>34711</v>
      </c>
      <c r="I37" s="172">
        <f t="shared" si="3"/>
        <v>6.9248067030157401E-2</v>
      </c>
      <c r="J37" s="172">
        <f>H37/H25</f>
        <v>0.21003745590308665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13736</v>
      </c>
      <c r="E39" s="178">
        <v>110839</v>
      </c>
      <c r="F39" s="178">
        <v>112901</v>
      </c>
      <c r="G39" s="178">
        <v>113542</v>
      </c>
      <c r="H39" s="178">
        <v>115519</v>
      </c>
      <c r="I39" s="179">
        <f t="shared" ref="I39:I51" si="5">IFERROR(H39/G39-1,"-")</f>
        <v>1.7412058973771849E-2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5396</v>
      </c>
      <c r="E40" s="162">
        <v>13370</v>
      </c>
      <c r="F40" s="162">
        <v>12713</v>
      </c>
      <c r="G40" s="162">
        <v>8246</v>
      </c>
      <c r="H40" s="162">
        <v>12728</v>
      </c>
      <c r="I40" s="163">
        <f t="shared" si="5"/>
        <v>0.54353626000485078</v>
      </c>
      <c r="J40" s="163">
        <f>H40/H39</f>
        <v>0.11018100918463629</v>
      </c>
    </row>
    <row r="41" spans="2:10" x14ac:dyDescent="0.25">
      <c r="B41" s="165" t="s">
        <v>105</v>
      </c>
      <c r="C41" s="166">
        <v>0</v>
      </c>
      <c r="D41" s="166">
        <v>4608</v>
      </c>
      <c r="E41" s="166">
        <v>5124</v>
      </c>
      <c r="F41" s="166">
        <v>5699</v>
      </c>
      <c r="G41" s="166">
        <v>3939</v>
      </c>
      <c r="H41" s="166">
        <v>6175</v>
      </c>
      <c r="I41" s="167">
        <f t="shared" si="5"/>
        <v>0.56765676567656764</v>
      </c>
      <c r="J41" s="167">
        <f>H41/H39</f>
        <v>5.3454410097040314E-2</v>
      </c>
    </row>
    <row r="42" spans="2:10" x14ac:dyDescent="0.25">
      <c r="B42" s="165" t="s">
        <v>102</v>
      </c>
      <c r="C42" s="166">
        <v>0</v>
      </c>
      <c r="D42" s="166">
        <v>788</v>
      </c>
      <c r="E42" s="166">
        <v>8246</v>
      </c>
      <c r="F42" s="166">
        <v>7014</v>
      </c>
      <c r="G42" s="166">
        <v>4307</v>
      </c>
      <c r="H42" s="166">
        <v>6553</v>
      </c>
      <c r="I42" s="167">
        <f t="shared" si="5"/>
        <v>0.52147666589273278</v>
      </c>
      <c r="J42" s="167">
        <f>H42/H39</f>
        <v>5.6726599087595982E-2</v>
      </c>
    </row>
    <row r="43" spans="2:10" x14ac:dyDescent="0.25">
      <c r="B43" s="161" t="s">
        <v>109</v>
      </c>
      <c r="C43" s="162">
        <v>0</v>
      </c>
      <c r="D43" s="162">
        <v>8340</v>
      </c>
      <c r="E43" s="162">
        <v>97469</v>
      </c>
      <c r="F43" s="162">
        <v>100188</v>
      </c>
      <c r="G43" s="162">
        <v>105296</v>
      </c>
      <c r="H43" s="162">
        <v>102791</v>
      </c>
      <c r="I43" s="163">
        <f t="shared" si="5"/>
        <v>-2.3790077495821293E-2</v>
      </c>
      <c r="J43" s="163">
        <f>H43/H39</f>
        <v>0.88981899081536375</v>
      </c>
    </row>
    <row r="44" spans="2:10" x14ac:dyDescent="0.25">
      <c r="B44" s="165" t="s">
        <v>112</v>
      </c>
      <c r="C44" s="166">
        <v>0</v>
      </c>
      <c r="D44" s="166">
        <v>159</v>
      </c>
      <c r="E44" s="166">
        <v>48714</v>
      </c>
      <c r="F44" s="166">
        <v>48998</v>
      </c>
      <c r="G44" s="166">
        <v>57738</v>
      </c>
      <c r="H44" s="166">
        <v>52845</v>
      </c>
      <c r="I44" s="167">
        <f t="shared" si="5"/>
        <v>-8.4744882053413684E-2</v>
      </c>
      <c r="J44" s="167">
        <f>H44/H39</f>
        <v>0.45745721483046081</v>
      </c>
    </row>
    <row r="45" spans="2:10" x14ac:dyDescent="0.25">
      <c r="B45" s="165" t="s">
        <v>115</v>
      </c>
      <c r="C45" s="166">
        <v>0</v>
      </c>
      <c r="D45" s="166">
        <v>547</v>
      </c>
      <c r="E45" s="166">
        <v>3884</v>
      </c>
      <c r="F45" s="166">
        <v>3848</v>
      </c>
      <c r="G45" s="166">
        <v>3449</v>
      </c>
      <c r="H45" s="166">
        <v>4586</v>
      </c>
      <c r="I45" s="167">
        <f t="shared" si="5"/>
        <v>0.32966077123803994</v>
      </c>
      <c r="J45" s="167">
        <f>H45/H39</f>
        <v>3.9699097118222976E-2</v>
      </c>
    </row>
    <row r="46" spans="2:10" x14ac:dyDescent="0.25">
      <c r="B46" s="165" t="s">
        <v>118</v>
      </c>
      <c r="C46" s="166">
        <v>0</v>
      </c>
      <c r="D46" s="166">
        <v>810</v>
      </c>
      <c r="E46" s="166">
        <v>2669</v>
      </c>
      <c r="F46" s="166">
        <v>3420</v>
      </c>
      <c r="G46" s="166">
        <v>3021</v>
      </c>
      <c r="H46" s="166">
        <v>2612</v>
      </c>
      <c r="I46" s="167">
        <f t="shared" si="5"/>
        <v>-0.13538563389606095</v>
      </c>
      <c r="J46" s="167">
        <f>H46/H39</f>
        <v>2.2610999056432275E-2</v>
      </c>
    </row>
    <row r="47" spans="2:10" x14ac:dyDescent="0.25">
      <c r="B47" s="165" t="s">
        <v>125</v>
      </c>
      <c r="C47" s="166">
        <v>0</v>
      </c>
      <c r="D47" s="166">
        <v>98</v>
      </c>
      <c r="E47" s="166">
        <v>6026</v>
      </c>
      <c r="F47" s="166">
        <v>5451</v>
      </c>
      <c r="G47" s="166">
        <v>5828</v>
      </c>
      <c r="H47" s="166">
        <v>4484</v>
      </c>
      <c r="I47" s="167">
        <f t="shared" si="5"/>
        <v>-0.23061084420041178</v>
      </c>
      <c r="J47" s="167">
        <f>H47/H39</f>
        <v>3.8816125485850811E-2</v>
      </c>
    </row>
    <row r="48" spans="2:10" x14ac:dyDescent="0.25">
      <c r="B48" s="165" t="s">
        <v>121</v>
      </c>
      <c r="C48" s="166">
        <v>0</v>
      </c>
      <c r="D48" s="166">
        <v>181</v>
      </c>
      <c r="E48" s="166">
        <v>3784</v>
      </c>
      <c r="F48" s="166">
        <v>3844</v>
      </c>
      <c r="G48" s="166">
        <v>4173</v>
      </c>
      <c r="H48" s="166">
        <v>2803</v>
      </c>
      <c r="I48" s="167">
        <f t="shared" si="5"/>
        <v>-0.32830098250659001</v>
      </c>
      <c r="J48" s="167">
        <f>H48/H39</f>
        <v>2.4264406720972308E-2</v>
      </c>
    </row>
    <row r="49" spans="2:10" x14ac:dyDescent="0.25">
      <c r="B49" s="165" t="s">
        <v>130</v>
      </c>
      <c r="C49" s="166">
        <v>0</v>
      </c>
      <c r="D49" s="166">
        <v>7</v>
      </c>
      <c r="E49" s="166">
        <v>1581</v>
      </c>
      <c r="F49" s="166">
        <v>2016</v>
      </c>
      <c r="G49" s="166">
        <v>1220</v>
      </c>
      <c r="H49" s="166">
        <v>2096</v>
      </c>
      <c r="I49" s="167">
        <f t="shared" si="5"/>
        <v>0.71803278688524586</v>
      </c>
      <c r="J49" s="167">
        <f>H49/H39</f>
        <v>1.8144201386784856E-2</v>
      </c>
    </row>
    <row r="50" spans="2:10" x14ac:dyDescent="0.25">
      <c r="B50" s="165" t="s">
        <v>133</v>
      </c>
      <c r="C50" s="166">
        <v>0</v>
      </c>
      <c r="D50" s="166">
        <v>92</v>
      </c>
      <c r="E50" s="166">
        <v>1598</v>
      </c>
      <c r="F50" s="166">
        <v>2079</v>
      </c>
      <c r="G50" s="166">
        <v>1201</v>
      </c>
      <c r="H50" s="166">
        <v>1353</v>
      </c>
      <c r="I50" s="167">
        <f t="shared" si="5"/>
        <v>0.12656119900083262</v>
      </c>
      <c r="J50" s="167">
        <f>H50/H39</f>
        <v>1.1712359005877821E-2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6446</v>
      </c>
      <c r="E51" s="171">
        <f t="shared" si="6"/>
        <v>29213</v>
      </c>
      <c r="F51" s="171">
        <f t="shared" si="6"/>
        <v>30532</v>
      </c>
      <c r="G51" s="171">
        <f t="shared" si="6"/>
        <v>28666</v>
      </c>
      <c r="H51" s="171">
        <f t="shared" si="6"/>
        <v>32012</v>
      </c>
      <c r="I51" s="172">
        <f t="shared" si="5"/>
        <v>0.11672364473592411</v>
      </c>
      <c r="J51" s="172">
        <f>H51/H39</f>
        <v>0.27711458721076188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596</v>
      </c>
      <c r="E53" s="178">
        <v>2979</v>
      </c>
      <c r="F53" s="178">
        <v>4452</v>
      </c>
      <c r="G53" s="178">
        <v>3875</v>
      </c>
      <c r="H53" s="178">
        <v>3213</v>
      </c>
      <c r="I53" s="179">
        <f t="shared" ref="I53:I65" si="7">IFERROR(H53/G53-1,"-")</f>
        <v>-0.17083870967741932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149</v>
      </c>
      <c r="E54" s="162">
        <v>241</v>
      </c>
      <c r="F54" s="162">
        <v>1949</v>
      </c>
      <c r="G54" s="162">
        <v>1208</v>
      </c>
      <c r="H54" s="162">
        <v>698</v>
      </c>
      <c r="I54" s="163">
        <f t="shared" si="7"/>
        <v>-0.42218543046357615</v>
      </c>
      <c r="J54" s="163">
        <f>H54/H53</f>
        <v>0.21724245253657018</v>
      </c>
    </row>
    <row r="55" spans="2:10" x14ac:dyDescent="0.25">
      <c r="B55" s="165" t="s">
        <v>105</v>
      </c>
      <c r="C55" s="166">
        <v>0</v>
      </c>
      <c r="D55" s="166">
        <v>65</v>
      </c>
      <c r="E55" s="166">
        <v>30</v>
      </c>
      <c r="F55" s="166">
        <v>1472</v>
      </c>
      <c r="G55" s="166">
        <v>970</v>
      </c>
      <c r="H55" s="166">
        <v>545</v>
      </c>
      <c r="I55" s="167">
        <f t="shared" si="7"/>
        <v>-0.43814432989690721</v>
      </c>
      <c r="J55" s="167">
        <f>H55/H53</f>
        <v>0.16962340491752256</v>
      </c>
    </row>
    <row r="56" spans="2:10" x14ac:dyDescent="0.25">
      <c r="B56" s="165" t="s">
        <v>102</v>
      </c>
      <c r="C56" s="166">
        <v>0</v>
      </c>
      <c r="D56" s="166">
        <v>84</v>
      </c>
      <c r="E56" s="166">
        <v>211</v>
      </c>
      <c r="F56" s="166">
        <v>477</v>
      </c>
      <c r="G56" s="166">
        <v>238</v>
      </c>
      <c r="H56" s="166">
        <v>153</v>
      </c>
      <c r="I56" s="167">
        <f t="shared" si="7"/>
        <v>-0.3571428571428571</v>
      </c>
      <c r="J56" s="167">
        <f>H56/H53</f>
        <v>4.7619047619047616E-2</v>
      </c>
    </row>
    <row r="57" spans="2:10" x14ac:dyDescent="0.25">
      <c r="B57" s="161" t="s">
        <v>109</v>
      </c>
      <c r="C57" s="162">
        <v>0</v>
      </c>
      <c r="D57" s="162">
        <v>447</v>
      </c>
      <c r="E57" s="162">
        <v>2738</v>
      </c>
      <c r="F57" s="162">
        <v>2503</v>
      </c>
      <c r="G57" s="162">
        <v>2667</v>
      </c>
      <c r="H57" s="162">
        <v>2515</v>
      </c>
      <c r="I57" s="163">
        <f t="shared" si="7"/>
        <v>-5.6992875890513717E-2</v>
      </c>
      <c r="J57" s="163">
        <f>H57/H53</f>
        <v>0.78275754746342985</v>
      </c>
    </row>
    <row r="58" spans="2:10" x14ac:dyDescent="0.25">
      <c r="B58" s="165" t="s">
        <v>112</v>
      </c>
      <c r="C58" s="166">
        <v>0</v>
      </c>
      <c r="D58" s="166">
        <v>3</v>
      </c>
      <c r="E58" s="166">
        <v>834</v>
      </c>
      <c r="F58" s="166">
        <v>631</v>
      </c>
      <c r="G58" s="166">
        <v>770</v>
      </c>
      <c r="H58" s="166">
        <v>887</v>
      </c>
      <c r="I58" s="167">
        <f t="shared" si="7"/>
        <v>0.15194805194805205</v>
      </c>
      <c r="J58" s="167">
        <f>H58/H53</f>
        <v>0.27606598194833487</v>
      </c>
    </row>
    <row r="59" spans="2:10" x14ac:dyDescent="0.25">
      <c r="B59" s="165" t="s">
        <v>115</v>
      </c>
      <c r="C59" s="166">
        <v>0</v>
      </c>
      <c r="D59" s="166">
        <v>171</v>
      </c>
      <c r="E59" s="166">
        <v>809</v>
      </c>
      <c r="F59" s="166">
        <v>460</v>
      </c>
      <c r="G59" s="166">
        <v>529</v>
      </c>
      <c r="H59" s="166">
        <v>554</v>
      </c>
      <c r="I59" s="167">
        <f t="shared" si="7"/>
        <v>4.7258979206049156E-2</v>
      </c>
      <c r="J59" s="167">
        <f>H59/H53</f>
        <v>0.17242452536570183</v>
      </c>
    </row>
    <row r="60" spans="2:10" x14ac:dyDescent="0.25">
      <c r="B60" s="165" t="s">
        <v>118</v>
      </c>
      <c r="C60" s="166">
        <v>0</v>
      </c>
      <c r="D60" s="166">
        <v>42</v>
      </c>
      <c r="E60" s="166">
        <v>309</v>
      </c>
      <c r="F60" s="166">
        <v>315</v>
      </c>
      <c r="G60" s="166">
        <v>215</v>
      </c>
      <c r="H60" s="166">
        <v>161</v>
      </c>
      <c r="I60" s="167">
        <f t="shared" si="7"/>
        <v>-0.25116279069767444</v>
      </c>
      <c r="J60" s="167">
        <f>H60/H53</f>
        <v>5.0108932461873638E-2</v>
      </c>
    </row>
    <row r="61" spans="2:10" x14ac:dyDescent="0.25">
      <c r="B61" s="165" t="s">
        <v>125</v>
      </c>
      <c r="C61" s="166">
        <v>0</v>
      </c>
      <c r="D61" s="166">
        <v>9</v>
      </c>
      <c r="E61" s="166">
        <v>50</v>
      </c>
      <c r="F61" s="166">
        <v>61</v>
      </c>
      <c r="G61" s="166">
        <v>104</v>
      </c>
      <c r="H61" s="166">
        <v>59</v>
      </c>
      <c r="I61" s="167">
        <f t="shared" si="7"/>
        <v>-0.43269230769230771</v>
      </c>
      <c r="J61" s="167">
        <f>H61/H53</f>
        <v>1.8362900715841891E-2</v>
      </c>
    </row>
    <row r="62" spans="2:10" x14ac:dyDescent="0.25">
      <c r="B62" s="165" t="s">
        <v>121</v>
      </c>
      <c r="C62" s="166">
        <v>0</v>
      </c>
      <c r="D62" s="166">
        <v>9</v>
      </c>
      <c r="E62" s="166">
        <v>71</v>
      </c>
      <c r="F62" s="166">
        <v>67</v>
      </c>
      <c r="G62" s="166">
        <v>45</v>
      </c>
      <c r="H62" s="166">
        <v>69</v>
      </c>
      <c r="I62" s="167">
        <f t="shared" si="7"/>
        <v>0.53333333333333344</v>
      </c>
      <c r="J62" s="167">
        <f>H62/H53</f>
        <v>2.1475256769374416E-2</v>
      </c>
    </row>
    <row r="63" spans="2:10" x14ac:dyDescent="0.25">
      <c r="B63" s="165" t="s">
        <v>130</v>
      </c>
      <c r="C63" s="166">
        <v>0</v>
      </c>
      <c r="D63" s="166">
        <v>6</v>
      </c>
      <c r="E63" s="166">
        <v>3</v>
      </c>
      <c r="F63" s="166">
        <v>14</v>
      </c>
      <c r="G63" s="166">
        <v>2</v>
      </c>
      <c r="H63" s="166">
        <v>16</v>
      </c>
      <c r="I63" s="167">
        <f t="shared" si="7"/>
        <v>7</v>
      </c>
      <c r="J63" s="167">
        <f>H63/H53</f>
        <v>4.9797696856520388E-3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7</v>
      </c>
      <c r="F64" s="166">
        <v>13</v>
      </c>
      <c r="G64" s="166">
        <v>8</v>
      </c>
      <c r="H64" s="166">
        <v>7</v>
      </c>
      <c r="I64" s="167">
        <f t="shared" si="7"/>
        <v>-0.125</v>
      </c>
      <c r="J64" s="167">
        <f>H64/H53</f>
        <v>2.1786492374727671E-3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204</v>
      </c>
      <c r="E65" s="171">
        <f t="shared" si="8"/>
        <v>655</v>
      </c>
      <c r="F65" s="171">
        <f t="shared" si="8"/>
        <v>942</v>
      </c>
      <c r="G65" s="171">
        <f t="shared" si="8"/>
        <v>994</v>
      </c>
      <c r="H65" s="171">
        <f t="shared" si="8"/>
        <v>762</v>
      </c>
      <c r="I65" s="172">
        <f t="shared" si="7"/>
        <v>-0.2334004024144869</v>
      </c>
      <c r="J65" s="172">
        <f>H65/H53</f>
        <v>0.23716153127917833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3629</v>
      </c>
      <c r="E67" s="178">
        <v>13123</v>
      </c>
      <c r="F67" s="178">
        <v>11699</v>
      </c>
      <c r="G67" s="178">
        <v>17811</v>
      </c>
      <c r="H67" s="178">
        <v>15445</v>
      </c>
      <c r="I67" s="179">
        <f t="shared" ref="I67:I79" si="9">IFERROR(H67/G67-1,"-")</f>
        <v>-0.13283925663915552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1304</v>
      </c>
      <c r="E68" s="162">
        <v>2937</v>
      </c>
      <c r="F68" s="162">
        <v>234</v>
      </c>
      <c r="G68" s="162">
        <v>3515</v>
      </c>
      <c r="H68" s="162">
        <v>1985</v>
      </c>
      <c r="I68" s="163">
        <f t="shared" si="9"/>
        <v>-0.43527738264580373</v>
      </c>
      <c r="J68" s="163">
        <f>H68/H67</f>
        <v>0.12852055681450308</v>
      </c>
    </row>
    <row r="69" spans="2:10" x14ac:dyDescent="0.25">
      <c r="B69" s="165" t="s">
        <v>105</v>
      </c>
      <c r="C69" s="166">
        <v>0</v>
      </c>
      <c r="D69" s="166">
        <v>1287</v>
      </c>
      <c r="E69" s="166">
        <v>2225</v>
      </c>
      <c r="F69" s="166">
        <v>65</v>
      </c>
      <c r="G69" s="166">
        <v>188</v>
      </c>
      <c r="H69" s="166">
        <v>400</v>
      </c>
      <c r="I69" s="167">
        <f t="shared" si="9"/>
        <v>1.1276595744680851</v>
      </c>
      <c r="J69" s="167">
        <f>H69/H67</f>
        <v>2.5898348980252509E-2</v>
      </c>
    </row>
    <row r="70" spans="2:10" x14ac:dyDescent="0.25">
      <c r="B70" s="165" t="s">
        <v>102</v>
      </c>
      <c r="C70" s="166">
        <v>0</v>
      </c>
      <c r="D70" s="166">
        <v>17</v>
      </c>
      <c r="E70" s="166">
        <v>712</v>
      </c>
      <c r="F70" s="166">
        <v>169</v>
      </c>
      <c r="G70" s="166">
        <v>3327</v>
      </c>
      <c r="H70" s="166">
        <v>1585</v>
      </c>
      <c r="I70" s="167">
        <f t="shared" si="9"/>
        <v>-0.52359483017733699</v>
      </c>
      <c r="J70" s="167">
        <f>H70/H67</f>
        <v>0.10262220783425056</v>
      </c>
    </row>
    <row r="71" spans="2:10" x14ac:dyDescent="0.25">
      <c r="B71" s="161" t="s">
        <v>109</v>
      </c>
      <c r="C71" s="162">
        <v>0</v>
      </c>
      <c r="D71" s="162">
        <v>2325</v>
      </c>
      <c r="E71" s="162">
        <v>10186</v>
      </c>
      <c r="F71" s="162">
        <v>11465</v>
      </c>
      <c r="G71" s="162">
        <v>14296</v>
      </c>
      <c r="H71" s="162">
        <v>13460</v>
      </c>
      <c r="I71" s="163">
        <f t="shared" si="9"/>
        <v>-5.8477895914941236E-2</v>
      </c>
      <c r="J71" s="163">
        <f>H71/H67</f>
        <v>0.87147944318549697</v>
      </c>
    </row>
    <row r="72" spans="2:10" x14ac:dyDescent="0.25">
      <c r="B72" s="165" t="s">
        <v>112</v>
      </c>
      <c r="C72" s="166">
        <v>0</v>
      </c>
      <c r="D72" s="166">
        <v>472</v>
      </c>
      <c r="E72" s="166">
        <v>5565</v>
      </c>
      <c r="F72" s="166">
        <v>4974</v>
      </c>
      <c r="G72" s="166">
        <v>6138</v>
      </c>
      <c r="H72" s="166">
        <v>6900</v>
      </c>
      <c r="I72" s="167">
        <f t="shared" si="9"/>
        <v>0.1241446725317692</v>
      </c>
      <c r="J72" s="167">
        <f>H72/H67</f>
        <v>0.44674651990935577</v>
      </c>
    </row>
    <row r="73" spans="2:10" x14ac:dyDescent="0.25">
      <c r="B73" s="165" t="s">
        <v>115</v>
      </c>
      <c r="C73" s="166">
        <v>0</v>
      </c>
      <c r="D73" s="166">
        <v>180</v>
      </c>
      <c r="E73" s="166">
        <v>1225</v>
      </c>
      <c r="F73" s="166">
        <v>928</v>
      </c>
      <c r="G73" s="166">
        <v>394</v>
      </c>
      <c r="H73" s="166">
        <v>1100</v>
      </c>
      <c r="I73" s="167">
        <f t="shared" si="9"/>
        <v>1.7918781725888326</v>
      </c>
      <c r="J73" s="167">
        <f>H73/H67</f>
        <v>7.1220459695694405E-2</v>
      </c>
    </row>
    <row r="74" spans="2:10" x14ac:dyDescent="0.25">
      <c r="B74" s="165" t="s">
        <v>118</v>
      </c>
      <c r="C74" s="166">
        <v>0</v>
      </c>
      <c r="D74" s="166">
        <v>213</v>
      </c>
      <c r="E74" s="166">
        <v>1024</v>
      </c>
      <c r="F74" s="166">
        <v>1035</v>
      </c>
      <c r="G74" s="166">
        <v>3026</v>
      </c>
      <c r="H74" s="166">
        <v>925</v>
      </c>
      <c r="I74" s="167">
        <f t="shared" si="9"/>
        <v>-0.69431592861863844</v>
      </c>
      <c r="J74" s="167">
        <f>H74/H67</f>
        <v>5.988993201683393E-2</v>
      </c>
    </row>
    <row r="75" spans="2:10" x14ac:dyDescent="0.25">
      <c r="B75" s="165" t="s">
        <v>125</v>
      </c>
      <c r="C75" s="166">
        <v>0</v>
      </c>
      <c r="D75" s="166">
        <v>18</v>
      </c>
      <c r="E75" s="166">
        <v>77</v>
      </c>
      <c r="F75" s="166">
        <v>427</v>
      </c>
      <c r="G75" s="166">
        <v>459</v>
      </c>
      <c r="H75" s="166">
        <v>432</v>
      </c>
      <c r="I75" s="167">
        <f t="shared" si="9"/>
        <v>-5.8823529411764719E-2</v>
      </c>
      <c r="J75" s="167">
        <f>H75/H67</f>
        <v>2.7970216898672708E-2</v>
      </c>
    </row>
    <row r="76" spans="2:10" x14ac:dyDescent="0.25">
      <c r="B76" s="165" t="s">
        <v>121</v>
      </c>
      <c r="C76" s="166">
        <v>0</v>
      </c>
      <c r="D76" s="166">
        <v>41</v>
      </c>
      <c r="E76" s="166">
        <v>426</v>
      </c>
      <c r="F76" s="166">
        <v>268</v>
      </c>
      <c r="G76" s="166">
        <v>177</v>
      </c>
      <c r="H76" s="166">
        <v>298</v>
      </c>
      <c r="I76" s="167">
        <f t="shared" si="9"/>
        <v>0.68361581920903958</v>
      </c>
      <c r="J76" s="167">
        <f>H76/H67</f>
        <v>1.9294269990288118E-2</v>
      </c>
    </row>
    <row r="77" spans="2:10" x14ac:dyDescent="0.25">
      <c r="B77" s="165" t="s">
        <v>130</v>
      </c>
      <c r="C77" s="166">
        <v>0</v>
      </c>
      <c r="D77" s="166">
        <v>1</v>
      </c>
      <c r="E77" s="166">
        <v>98</v>
      </c>
      <c r="F77" s="166">
        <v>191</v>
      </c>
      <c r="G77" s="166">
        <v>94</v>
      </c>
      <c r="H77" s="166">
        <v>203</v>
      </c>
      <c r="I77" s="167">
        <f t="shared" si="9"/>
        <v>1.1595744680851063</v>
      </c>
      <c r="J77" s="167">
        <f>H77/H67</f>
        <v>1.3143412107478148E-2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</v>
      </c>
      <c r="F78" s="166">
        <v>186</v>
      </c>
      <c r="G78" s="166">
        <v>276</v>
      </c>
      <c r="H78" s="166">
        <v>192</v>
      </c>
      <c r="I78" s="167">
        <f t="shared" si="9"/>
        <v>-0.30434782608695654</v>
      </c>
      <c r="J78" s="167">
        <f>H78/H67</f>
        <v>1.2431207510521205E-2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1400</v>
      </c>
      <c r="E79" s="171">
        <f t="shared" si="10"/>
        <v>1770</v>
      </c>
      <c r="F79" s="171">
        <f t="shared" si="10"/>
        <v>3456</v>
      </c>
      <c r="G79" s="171">
        <f t="shared" si="10"/>
        <v>3732</v>
      </c>
      <c r="H79" s="171">
        <f t="shared" si="10"/>
        <v>3410</v>
      </c>
      <c r="I79" s="172">
        <f t="shared" si="9"/>
        <v>-8.6280814576634501E-2</v>
      </c>
      <c r="J79" s="172">
        <f>H79/H67</f>
        <v>0.22078342505665263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8112</v>
      </c>
      <c r="E81" s="178">
        <v>60780</v>
      </c>
      <c r="F81" s="178">
        <v>65148</v>
      </c>
      <c r="G81" s="178">
        <v>66545</v>
      </c>
      <c r="H81" s="178">
        <v>76454</v>
      </c>
      <c r="I81" s="179">
        <f t="shared" ref="I81:I93" si="11">IFERROR(H81/G81-1,"-")</f>
        <v>0.14890675482756022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4130</v>
      </c>
      <c r="E82" s="162">
        <v>29771</v>
      </c>
      <c r="F82" s="162">
        <v>30357</v>
      </c>
      <c r="G82" s="162">
        <v>29692</v>
      </c>
      <c r="H82" s="162">
        <v>35629</v>
      </c>
      <c r="I82" s="163">
        <f t="shared" si="11"/>
        <v>0.19995284925232393</v>
      </c>
      <c r="J82" s="163">
        <f>H82/H81</f>
        <v>0.46601878253590395</v>
      </c>
    </row>
    <row r="83" spans="2:10" x14ac:dyDescent="0.25">
      <c r="B83" s="165" t="s">
        <v>105</v>
      </c>
      <c r="C83" s="166">
        <v>0</v>
      </c>
      <c r="D83" s="166">
        <v>1621</v>
      </c>
      <c r="E83" s="166">
        <v>9991</v>
      </c>
      <c r="F83" s="166">
        <v>9086</v>
      </c>
      <c r="G83" s="166">
        <v>7985</v>
      </c>
      <c r="H83" s="166">
        <v>8064</v>
      </c>
      <c r="I83" s="167">
        <f t="shared" si="11"/>
        <v>9.8935504070132296E-3</v>
      </c>
      <c r="J83" s="167">
        <f>H83/H81</f>
        <v>0.10547518769456143</v>
      </c>
    </row>
    <row r="84" spans="2:10" x14ac:dyDescent="0.25">
      <c r="B84" s="165" t="s">
        <v>102</v>
      </c>
      <c r="C84" s="166">
        <v>0</v>
      </c>
      <c r="D84" s="166">
        <v>2509</v>
      </c>
      <c r="E84" s="166">
        <v>19780</v>
      </c>
      <c r="F84" s="166">
        <v>21271</v>
      </c>
      <c r="G84" s="166">
        <v>21707</v>
      </c>
      <c r="H84" s="166">
        <v>27565</v>
      </c>
      <c r="I84" s="167">
        <f t="shared" si="11"/>
        <v>0.26986686322384479</v>
      </c>
      <c r="J84" s="167">
        <f>H84/H81</f>
        <v>0.36054359484134252</v>
      </c>
    </row>
    <row r="85" spans="2:10" x14ac:dyDescent="0.25">
      <c r="B85" s="161" t="s">
        <v>109</v>
      </c>
      <c r="C85" s="162">
        <v>0</v>
      </c>
      <c r="D85" s="162">
        <v>3982</v>
      </c>
      <c r="E85" s="162">
        <v>31009</v>
      </c>
      <c r="F85" s="162">
        <v>34791</v>
      </c>
      <c r="G85" s="162">
        <v>36853</v>
      </c>
      <c r="H85" s="162">
        <v>40825</v>
      </c>
      <c r="I85" s="163">
        <f t="shared" si="11"/>
        <v>0.10777955661682892</v>
      </c>
      <c r="J85" s="163">
        <f>H85/H81</f>
        <v>0.5339812174640961</v>
      </c>
    </row>
    <row r="86" spans="2:10" x14ac:dyDescent="0.25">
      <c r="B86" s="165" t="s">
        <v>112</v>
      </c>
      <c r="C86" s="166">
        <v>0</v>
      </c>
      <c r="D86" s="166">
        <v>223</v>
      </c>
      <c r="E86" s="166">
        <v>5980</v>
      </c>
      <c r="F86" s="166">
        <v>6310</v>
      </c>
      <c r="G86" s="166">
        <v>6601</v>
      </c>
      <c r="H86" s="166">
        <v>7558</v>
      </c>
      <c r="I86" s="167">
        <f t="shared" si="11"/>
        <v>0.14497803363126804</v>
      </c>
      <c r="J86" s="167">
        <f>H86/H81</f>
        <v>9.8856828942893771E-2</v>
      </c>
    </row>
    <row r="87" spans="2:10" x14ac:dyDescent="0.25">
      <c r="B87" s="165" t="s">
        <v>115</v>
      </c>
      <c r="C87" s="166">
        <v>0</v>
      </c>
      <c r="D87" s="166">
        <v>670</v>
      </c>
      <c r="E87" s="166">
        <v>10086</v>
      </c>
      <c r="F87" s="166">
        <v>10947</v>
      </c>
      <c r="G87" s="166">
        <v>10802</v>
      </c>
      <c r="H87" s="166">
        <v>11682</v>
      </c>
      <c r="I87" s="167">
        <f t="shared" si="11"/>
        <v>8.1466395112016254E-2</v>
      </c>
      <c r="J87" s="167">
        <f>H87/H81</f>
        <v>0.15279776074502316</v>
      </c>
    </row>
    <row r="88" spans="2:10" x14ac:dyDescent="0.25">
      <c r="B88" s="165" t="s">
        <v>118</v>
      </c>
      <c r="C88" s="166">
        <v>0</v>
      </c>
      <c r="D88" s="166">
        <v>595</v>
      </c>
      <c r="E88" s="166">
        <v>3289</v>
      </c>
      <c r="F88" s="166">
        <v>3992</v>
      </c>
      <c r="G88" s="166">
        <v>5053</v>
      </c>
      <c r="H88" s="166">
        <v>5677</v>
      </c>
      <c r="I88" s="167">
        <f t="shared" si="11"/>
        <v>0.1234909954482486</v>
      </c>
      <c r="J88" s="167">
        <f>H88/H81</f>
        <v>7.4253799670390044E-2</v>
      </c>
    </row>
    <row r="89" spans="2:10" x14ac:dyDescent="0.25">
      <c r="B89" s="165" t="s">
        <v>125</v>
      </c>
      <c r="C89" s="166">
        <v>0</v>
      </c>
      <c r="D89" s="166">
        <v>50</v>
      </c>
      <c r="E89" s="166">
        <v>905</v>
      </c>
      <c r="F89" s="166">
        <v>706</v>
      </c>
      <c r="G89" s="166">
        <v>1179</v>
      </c>
      <c r="H89" s="166">
        <v>1026</v>
      </c>
      <c r="I89" s="167">
        <f t="shared" si="11"/>
        <v>-0.12977099236641221</v>
      </c>
      <c r="J89" s="167">
        <f>H89/H81</f>
        <v>1.3419834148638397E-2</v>
      </c>
    </row>
    <row r="90" spans="2:10" x14ac:dyDescent="0.25">
      <c r="B90" s="165" t="s">
        <v>121</v>
      </c>
      <c r="C90" s="166">
        <v>0</v>
      </c>
      <c r="D90" s="166">
        <v>44</v>
      </c>
      <c r="E90" s="166">
        <v>523</v>
      </c>
      <c r="F90" s="166">
        <v>328</v>
      </c>
      <c r="G90" s="166">
        <v>505</v>
      </c>
      <c r="H90" s="166">
        <v>497</v>
      </c>
      <c r="I90" s="167">
        <f t="shared" si="11"/>
        <v>-1.5841584158415856E-2</v>
      </c>
      <c r="J90" s="167">
        <f>H90/H81</f>
        <v>6.5006409082585606E-3</v>
      </c>
    </row>
    <row r="91" spans="2:10" x14ac:dyDescent="0.25">
      <c r="B91" s="165" t="s">
        <v>130</v>
      </c>
      <c r="C91" s="166">
        <v>0</v>
      </c>
      <c r="D91" s="166">
        <v>14</v>
      </c>
      <c r="E91" s="166">
        <v>477</v>
      </c>
      <c r="F91" s="166">
        <v>518</v>
      </c>
      <c r="G91" s="166">
        <v>300</v>
      </c>
      <c r="H91" s="166">
        <v>441</v>
      </c>
      <c r="I91" s="167">
        <f t="shared" si="11"/>
        <v>0.47</v>
      </c>
      <c r="J91" s="167">
        <f>H91/H81</f>
        <v>5.7681743270463284E-3</v>
      </c>
    </row>
    <row r="92" spans="2:10" x14ac:dyDescent="0.25">
      <c r="B92" s="165" t="s">
        <v>133</v>
      </c>
      <c r="C92" s="166">
        <v>0</v>
      </c>
      <c r="D92" s="166">
        <v>19</v>
      </c>
      <c r="E92" s="166">
        <v>625</v>
      </c>
      <c r="F92" s="166">
        <v>823</v>
      </c>
      <c r="G92" s="166">
        <v>657</v>
      </c>
      <c r="H92" s="166">
        <v>354</v>
      </c>
      <c r="I92" s="167">
        <f t="shared" si="11"/>
        <v>-0.46118721461187218</v>
      </c>
      <c r="J92" s="167">
        <f>H92/H81</f>
        <v>4.6302351740916108E-3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2367</v>
      </c>
      <c r="E93" s="171">
        <f t="shared" si="12"/>
        <v>9124</v>
      </c>
      <c r="F93" s="171">
        <f t="shared" si="12"/>
        <v>11167</v>
      </c>
      <c r="G93" s="171">
        <f t="shared" si="12"/>
        <v>11756</v>
      </c>
      <c r="H93" s="171">
        <f t="shared" si="12"/>
        <v>13590</v>
      </c>
      <c r="I93" s="172">
        <f t="shared" si="11"/>
        <v>0.15600544402858119</v>
      </c>
      <c r="J93" s="172">
        <f>H93/H81</f>
        <v>0.1777539435477542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1830</v>
      </c>
      <c r="E95" s="178">
        <v>4075</v>
      </c>
      <c r="F95" s="178">
        <v>5170</v>
      </c>
      <c r="G95" s="178">
        <v>5054</v>
      </c>
      <c r="H95" s="178">
        <v>4308</v>
      </c>
      <c r="I95" s="179">
        <f t="shared" ref="I95:I107" si="13">IFERROR(H95/G95-1,"-")</f>
        <v>-0.147605856747131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1023</v>
      </c>
      <c r="E96" s="162">
        <v>2629</v>
      </c>
      <c r="F96" s="162">
        <v>3521</v>
      </c>
      <c r="G96" s="162">
        <v>3276</v>
      </c>
      <c r="H96" s="162">
        <v>2835</v>
      </c>
      <c r="I96" s="163">
        <f t="shared" si="13"/>
        <v>-0.13461538461538458</v>
      </c>
      <c r="J96" s="163">
        <f>H96/H95</f>
        <v>0.6580779944289693</v>
      </c>
    </row>
    <row r="97" spans="2:10" x14ac:dyDescent="0.25">
      <c r="B97" s="165" t="s">
        <v>105</v>
      </c>
      <c r="C97" s="166">
        <v>0</v>
      </c>
      <c r="D97" s="166">
        <v>500</v>
      </c>
      <c r="E97" s="166">
        <v>1381</v>
      </c>
      <c r="F97" s="166">
        <v>1179</v>
      </c>
      <c r="G97" s="166">
        <v>719</v>
      </c>
      <c r="H97" s="166">
        <v>830</v>
      </c>
      <c r="I97" s="167">
        <f t="shared" si="13"/>
        <v>0.15438108484005553</v>
      </c>
      <c r="J97" s="167">
        <f>H97/H95</f>
        <v>0.19266480965645311</v>
      </c>
    </row>
    <row r="98" spans="2:10" x14ac:dyDescent="0.25">
      <c r="B98" s="165" t="s">
        <v>102</v>
      </c>
      <c r="C98" s="166">
        <v>0</v>
      </c>
      <c r="D98" s="166">
        <v>523</v>
      </c>
      <c r="E98" s="166">
        <v>1248</v>
      </c>
      <c r="F98" s="166">
        <v>2342</v>
      </c>
      <c r="G98" s="166">
        <v>2557</v>
      </c>
      <c r="H98" s="166">
        <v>2005</v>
      </c>
      <c r="I98" s="167">
        <f t="shared" si="13"/>
        <v>-0.21587798201016817</v>
      </c>
      <c r="J98" s="167">
        <f>H98/H95</f>
        <v>0.46541318477251625</v>
      </c>
    </row>
    <row r="99" spans="2:10" x14ac:dyDescent="0.25">
      <c r="B99" s="161" t="s">
        <v>109</v>
      </c>
      <c r="C99" s="162">
        <v>0</v>
      </c>
      <c r="D99" s="162">
        <v>807</v>
      </c>
      <c r="E99" s="162">
        <v>1446</v>
      </c>
      <c r="F99" s="162">
        <v>1649</v>
      </c>
      <c r="G99" s="162">
        <v>1778</v>
      </c>
      <c r="H99" s="162">
        <v>1473</v>
      </c>
      <c r="I99" s="163">
        <f t="shared" si="13"/>
        <v>-0.17154105736782899</v>
      </c>
      <c r="J99" s="163">
        <f>H99/H95</f>
        <v>0.34192200557103064</v>
      </c>
    </row>
    <row r="100" spans="2:10" x14ac:dyDescent="0.25">
      <c r="B100" s="165" t="s">
        <v>112</v>
      </c>
      <c r="C100" s="166">
        <v>0</v>
      </c>
      <c r="D100" s="166">
        <v>17</v>
      </c>
      <c r="E100" s="166">
        <v>129</v>
      </c>
      <c r="F100" s="166">
        <v>155</v>
      </c>
      <c r="G100" s="166">
        <v>248</v>
      </c>
      <c r="H100" s="166">
        <v>127</v>
      </c>
      <c r="I100" s="167">
        <f t="shared" si="13"/>
        <v>-0.48790322580645162</v>
      </c>
      <c r="J100" s="167">
        <f>H100/H95</f>
        <v>2.9480037140204272E-2</v>
      </c>
    </row>
    <row r="101" spans="2:10" x14ac:dyDescent="0.25">
      <c r="B101" s="165" t="s">
        <v>115</v>
      </c>
      <c r="C101" s="166">
        <v>0</v>
      </c>
      <c r="D101" s="166">
        <v>83</v>
      </c>
      <c r="E101" s="166">
        <v>352</v>
      </c>
      <c r="F101" s="166">
        <v>358</v>
      </c>
      <c r="G101" s="166">
        <v>348</v>
      </c>
      <c r="H101" s="166">
        <v>295</v>
      </c>
      <c r="I101" s="167">
        <f t="shared" si="13"/>
        <v>-0.1522988505747126</v>
      </c>
      <c r="J101" s="167">
        <f>H101/H95</f>
        <v>6.8477251624883939E-2</v>
      </c>
    </row>
    <row r="102" spans="2:10" x14ac:dyDescent="0.25">
      <c r="B102" s="165" t="s">
        <v>118</v>
      </c>
      <c r="C102" s="166">
        <v>0</v>
      </c>
      <c r="D102" s="166">
        <v>363</v>
      </c>
      <c r="E102" s="166">
        <v>282</v>
      </c>
      <c r="F102" s="166">
        <v>300</v>
      </c>
      <c r="G102" s="166">
        <v>339</v>
      </c>
      <c r="H102" s="166">
        <v>287</v>
      </c>
      <c r="I102" s="167">
        <f t="shared" si="13"/>
        <v>-0.15339233038348088</v>
      </c>
      <c r="J102" s="167">
        <f>H102/H95</f>
        <v>6.662024141132776E-2</v>
      </c>
    </row>
    <row r="103" spans="2:10" x14ac:dyDescent="0.25">
      <c r="B103" s="165" t="s">
        <v>125</v>
      </c>
      <c r="C103" s="166">
        <v>0</v>
      </c>
      <c r="D103" s="166">
        <v>12</v>
      </c>
      <c r="E103" s="166">
        <v>104</v>
      </c>
      <c r="F103" s="166">
        <v>80</v>
      </c>
      <c r="G103" s="166">
        <v>62</v>
      </c>
      <c r="H103" s="166">
        <v>48</v>
      </c>
      <c r="I103" s="167">
        <f t="shared" si="13"/>
        <v>-0.22580645161290325</v>
      </c>
      <c r="J103" s="167">
        <f>H103/H95</f>
        <v>1.1142061281337047E-2</v>
      </c>
    </row>
    <row r="104" spans="2:10" x14ac:dyDescent="0.25">
      <c r="B104" s="165" t="s">
        <v>121</v>
      </c>
      <c r="C104" s="166">
        <v>0</v>
      </c>
      <c r="D104" s="166">
        <v>35</v>
      </c>
      <c r="E104" s="166">
        <v>60</v>
      </c>
      <c r="F104" s="166">
        <v>44</v>
      </c>
      <c r="G104" s="166">
        <v>87</v>
      </c>
      <c r="H104" s="166">
        <v>94</v>
      </c>
      <c r="I104" s="167">
        <f t="shared" si="13"/>
        <v>8.0459770114942541E-2</v>
      </c>
      <c r="J104" s="167">
        <f>H104/H95</f>
        <v>2.181987000928505E-2</v>
      </c>
    </row>
    <row r="105" spans="2:10" x14ac:dyDescent="0.25">
      <c r="B105" s="165" t="s">
        <v>130</v>
      </c>
      <c r="C105" s="166">
        <v>0</v>
      </c>
      <c r="D105" s="166">
        <v>5</v>
      </c>
      <c r="E105" s="166">
        <v>10</v>
      </c>
      <c r="F105" s="166">
        <v>16</v>
      </c>
      <c r="G105" s="166">
        <v>0</v>
      </c>
      <c r="H105" s="166">
        <v>12</v>
      </c>
      <c r="I105" s="167" t="str">
        <f t="shared" si="13"/>
        <v>-</v>
      </c>
      <c r="J105" s="167">
        <f>H105/H95</f>
        <v>2.7855153203342618E-3</v>
      </c>
    </row>
    <row r="106" spans="2:10" x14ac:dyDescent="0.25">
      <c r="B106" s="165" t="s">
        <v>133</v>
      </c>
      <c r="C106" s="166">
        <v>0</v>
      </c>
      <c r="D106" s="166">
        <v>8</v>
      </c>
      <c r="E106" s="166">
        <v>2</v>
      </c>
      <c r="F106" s="166">
        <v>22</v>
      </c>
      <c r="G106" s="166">
        <v>20</v>
      </c>
      <c r="H106" s="166">
        <v>6</v>
      </c>
      <c r="I106" s="167">
        <f t="shared" si="13"/>
        <v>-0.7</v>
      </c>
      <c r="J106" s="167">
        <f>H106/H95</f>
        <v>1.3927576601671309E-3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284</v>
      </c>
      <c r="E107" s="171">
        <f t="shared" si="14"/>
        <v>507</v>
      </c>
      <c r="F107" s="171">
        <f t="shared" si="14"/>
        <v>674</v>
      </c>
      <c r="G107" s="171">
        <f t="shared" si="14"/>
        <v>674</v>
      </c>
      <c r="H107" s="171">
        <f t="shared" si="14"/>
        <v>604</v>
      </c>
      <c r="I107" s="172">
        <f t="shared" si="13"/>
        <v>-0.10385756676557867</v>
      </c>
      <c r="J107" s="172">
        <f>H107/H95</f>
        <v>0.14020427112349118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5874</v>
      </c>
      <c r="E109" s="178">
        <v>16329</v>
      </c>
      <c r="F109" s="178">
        <v>26292</v>
      </c>
      <c r="G109" s="178">
        <v>20460</v>
      </c>
      <c r="H109" s="178">
        <v>24747</v>
      </c>
      <c r="I109" s="179">
        <f t="shared" ref="I109:I121" si="15">IFERROR(H109/G109-1,"-")</f>
        <v>0.20953079178885625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4074</v>
      </c>
      <c r="E110" s="162">
        <v>4092</v>
      </c>
      <c r="F110" s="162">
        <v>6591</v>
      </c>
      <c r="G110" s="162">
        <v>3903</v>
      </c>
      <c r="H110" s="162">
        <v>5363</v>
      </c>
      <c r="I110" s="163">
        <f t="shared" si="15"/>
        <v>0.37407122726108133</v>
      </c>
      <c r="J110" s="163">
        <f>H110/H109</f>
        <v>0.21671313694589242</v>
      </c>
    </row>
    <row r="111" spans="2:10" x14ac:dyDescent="0.25">
      <c r="B111" s="165" t="s">
        <v>105</v>
      </c>
      <c r="C111" s="166">
        <v>0</v>
      </c>
      <c r="D111" s="166">
        <v>3816</v>
      </c>
      <c r="E111" s="166">
        <v>1744</v>
      </c>
      <c r="F111" s="166">
        <v>3895</v>
      </c>
      <c r="G111" s="166">
        <v>1119</v>
      </c>
      <c r="H111" s="166">
        <v>1856</v>
      </c>
      <c r="I111" s="167">
        <f t="shared" si="15"/>
        <v>0.65862377122430749</v>
      </c>
      <c r="J111" s="167">
        <f>H111/H109</f>
        <v>7.4998989776538572E-2</v>
      </c>
    </row>
    <row r="112" spans="2:10" x14ac:dyDescent="0.25">
      <c r="B112" s="165" t="s">
        <v>102</v>
      </c>
      <c r="C112" s="166">
        <v>0</v>
      </c>
      <c r="D112" s="166">
        <v>258</v>
      </c>
      <c r="E112" s="166">
        <v>2348</v>
      </c>
      <c r="F112" s="166">
        <v>2696</v>
      </c>
      <c r="G112" s="166">
        <v>2784</v>
      </c>
      <c r="H112" s="166">
        <v>3507</v>
      </c>
      <c r="I112" s="167">
        <f t="shared" si="15"/>
        <v>0.25969827586206895</v>
      </c>
      <c r="J112" s="167">
        <f>H112/H109</f>
        <v>0.14171414716935385</v>
      </c>
    </row>
    <row r="113" spans="2:10" x14ac:dyDescent="0.25">
      <c r="B113" s="161" t="s">
        <v>109</v>
      </c>
      <c r="C113" s="162">
        <v>0</v>
      </c>
      <c r="D113" s="162">
        <v>1800</v>
      </c>
      <c r="E113" s="162">
        <v>12237</v>
      </c>
      <c r="F113" s="162">
        <v>19701</v>
      </c>
      <c r="G113" s="162">
        <v>16557</v>
      </c>
      <c r="H113" s="162">
        <v>19384</v>
      </c>
      <c r="I113" s="163">
        <f t="shared" si="15"/>
        <v>0.17074349217853468</v>
      </c>
      <c r="J113" s="163">
        <f>H113/H109</f>
        <v>0.78328686305410755</v>
      </c>
    </row>
    <row r="114" spans="2:10" x14ac:dyDescent="0.25">
      <c r="B114" s="165" t="s">
        <v>112</v>
      </c>
      <c r="C114" s="166">
        <v>0</v>
      </c>
      <c r="D114" s="166">
        <v>79</v>
      </c>
      <c r="E114" s="166">
        <v>7844</v>
      </c>
      <c r="F114" s="166">
        <v>12880</v>
      </c>
      <c r="G114" s="166">
        <v>10335</v>
      </c>
      <c r="H114" s="166">
        <v>11340</v>
      </c>
      <c r="I114" s="167">
        <f t="shared" si="15"/>
        <v>9.7242380261248096E-2</v>
      </c>
      <c r="J114" s="167">
        <f>H114/H109</f>
        <v>0.4582373621044975</v>
      </c>
    </row>
    <row r="115" spans="2:10" x14ac:dyDescent="0.25">
      <c r="B115" s="165" t="s">
        <v>115</v>
      </c>
      <c r="C115" s="166">
        <v>0</v>
      </c>
      <c r="D115" s="166">
        <v>336</v>
      </c>
      <c r="E115" s="166">
        <v>450</v>
      </c>
      <c r="F115" s="166">
        <v>1079</v>
      </c>
      <c r="G115" s="166">
        <v>593</v>
      </c>
      <c r="H115" s="166">
        <v>1089</v>
      </c>
      <c r="I115" s="167">
        <f t="shared" si="15"/>
        <v>0.83642495784148396</v>
      </c>
      <c r="J115" s="167">
        <f>H115/H109</f>
        <v>4.4005333979876347E-2</v>
      </c>
    </row>
    <row r="116" spans="2:10" x14ac:dyDescent="0.25">
      <c r="B116" s="165" t="s">
        <v>118</v>
      </c>
      <c r="C116" s="166">
        <v>0</v>
      </c>
      <c r="D116" s="166">
        <v>449</v>
      </c>
      <c r="E116" s="166">
        <v>757</v>
      </c>
      <c r="F116" s="166">
        <v>1968</v>
      </c>
      <c r="G116" s="166">
        <v>1348</v>
      </c>
      <c r="H116" s="166">
        <v>1529</v>
      </c>
      <c r="I116" s="167">
        <f t="shared" si="15"/>
        <v>0.13427299703264084</v>
      </c>
      <c r="J116" s="167">
        <f>H116/H109</f>
        <v>6.1785266901038513E-2</v>
      </c>
    </row>
    <row r="117" spans="2:10" x14ac:dyDescent="0.25">
      <c r="B117" s="165" t="s">
        <v>125</v>
      </c>
      <c r="C117" s="166">
        <v>0</v>
      </c>
      <c r="D117" s="166">
        <v>51</v>
      </c>
      <c r="E117" s="166">
        <v>396</v>
      </c>
      <c r="F117" s="166">
        <v>772</v>
      </c>
      <c r="G117" s="166">
        <v>713</v>
      </c>
      <c r="H117" s="166">
        <v>729</v>
      </c>
      <c r="I117" s="167">
        <f t="shared" si="15"/>
        <v>2.244039270687237E-2</v>
      </c>
      <c r="J117" s="167">
        <f>H117/H109</f>
        <v>2.9458116135289127E-2</v>
      </c>
    </row>
    <row r="118" spans="2:10" x14ac:dyDescent="0.25">
      <c r="B118" s="165" t="s">
        <v>121</v>
      </c>
      <c r="C118" s="166">
        <v>0</v>
      </c>
      <c r="D118" s="166">
        <v>91</v>
      </c>
      <c r="E118" s="166">
        <v>533</v>
      </c>
      <c r="F118" s="166">
        <v>264</v>
      </c>
      <c r="G118" s="166">
        <v>408</v>
      </c>
      <c r="H118" s="166">
        <v>463</v>
      </c>
      <c r="I118" s="167">
        <f t="shared" si="15"/>
        <v>0.13480392156862742</v>
      </c>
      <c r="J118" s="167">
        <f>H118/H109</f>
        <v>1.8709338505677457E-2</v>
      </c>
    </row>
    <row r="119" spans="2:10" x14ac:dyDescent="0.25">
      <c r="B119" s="165" t="s">
        <v>130</v>
      </c>
      <c r="C119" s="166">
        <v>0</v>
      </c>
      <c r="D119" s="166">
        <v>4</v>
      </c>
      <c r="E119" s="166">
        <v>60</v>
      </c>
      <c r="F119" s="166">
        <v>53</v>
      </c>
      <c r="G119" s="166">
        <v>57</v>
      </c>
      <c r="H119" s="166">
        <v>90</v>
      </c>
      <c r="I119" s="167">
        <f t="shared" si="15"/>
        <v>0.57894736842105265</v>
      </c>
      <c r="J119" s="167">
        <f>H119/H109</f>
        <v>3.6368044611468056E-3</v>
      </c>
    </row>
    <row r="120" spans="2:10" x14ac:dyDescent="0.25">
      <c r="B120" s="165" t="s">
        <v>133</v>
      </c>
      <c r="C120" s="166">
        <v>0</v>
      </c>
      <c r="D120" s="166">
        <v>4</v>
      </c>
      <c r="E120" s="166">
        <v>67</v>
      </c>
      <c r="F120" s="166">
        <v>26</v>
      </c>
      <c r="G120" s="166">
        <v>55</v>
      </c>
      <c r="H120" s="166">
        <v>69</v>
      </c>
      <c r="I120" s="167">
        <f t="shared" si="15"/>
        <v>0.25454545454545463</v>
      </c>
      <c r="J120" s="167">
        <f>H120/H109</f>
        <v>2.7882167535458842E-3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786</v>
      </c>
      <c r="E121" s="171">
        <f t="shared" si="16"/>
        <v>2130</v>
      </c>
      <c r="F121" s="171">
        <f t="shared" si="16"/>
        <v>2659</v>
      </c>
      <c r="G121" s="171">
        <f t="shared" si="16"/>
        <v>3048</v>
      </c>
      <c r="H121" s="171">
        <f t="shared" si="16"/>
        <v>4075</v>
      </c>
      <c r="I121" s="172">
        <f t="shared" si="15"/>
        <v>0.33694225721784776</v>
      </c>
      <c r="J121" s="172">
        <f>H121/H109</f>
        <v>0.16466642421303593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9597</v>
      </c>
      <c r="E123" s="178">
        <v>17340</v>
      </c>
      <c r="F123" s="178">
        <v>19154</v>
      </c>
      <c r="G123" s="178">
        <v>19029</v>
      </c>
      <c r="H123" s="178">
        <v>20857</v>
      </c>
      <c r="I123" s="179">
        <f t="shared" ref="I123:I135" si="17">IFERROR(H123/G123-1,"-")</f>
        <v>9.6063902464659234E-2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6233</v>
      </c>
      <c r="E124" s="162">
        <v>10703</v>
      </c>
      <c r="F124" s="162">
        <v>12270</v>
      </c>
      <c r="G124" s="162">
        <v>11832</v>
      </c>
      <c r="H124" s="162">
        <v>12892</v>
      </c>
      <c r="I124" s="163">
        <f t="shared" si="17"/>
        <v>8.9587559161595776E-2</v>
      </c>
      <c r="J124" s="163">
        <f>H124/H123</f>
        <v>0.61811382269741577</v>
      </c>
    </row>
    <row r="125" spans="2:10" x14ac:dyDescent="0.25">
      <c r="B125" s="165" t="s">
        <v>105</v>
      </c>
      <c r="C125" s="166">
        <v>0</v>
      </c>
      <c r="D125" s="166">
        <v>3070</v>
      </c>
      <c r="E125" s="166">
        <v>6233</v>
      </c>
      <c r="F125" s="166">
        <v>5675</v>
      </c>
      <c r="G125" s="166">
        <v>4760</v>
      </c>
      <c r="H125" s="166">
        <v>6754</v>
      </c>
      <c r="I125" s="167">
        <f t="shared" si="17"/>
        <v>0.41890756302521015</v>
      </c>
      <c r="J125" s="167">
        <f>H125/H123</f>
        <v>0.32382413578175195</v>
      </c>
    </row>
    <row r="126" spans="2:10" x14ac:dyDescent="0.25">
      <c r="B126" s="165" t="s">
        <v>102</v>
      </c>
      <c r="C126" s="166">
        <v>0</v>
      </c>
      <c r="D126" s="166">
        <v>3163</v>
      </c>
      <c r="E126" s="166">
        <v>4470</v>
      </c>
      <c r="F126" s="166">
        <v>6595</v>
      </c>
      <c r="G126" s="166">
        <v>7072</v>
      </c>
      <c r="H126" s="166">
        <v>6138</v>
      </c>
      <c r="I126" s="167">
        <f t="shared" si="17"/>
        <v>-0.13207013574660631</v>
      </c>
      <c r="J126" s="167">
        <f>H126/H123</f>
        <v>0.29428968691566382</v>
      </c>
    </row>
    <row r="127" spans="2:10" x14ac:dyDescent="0.25">
      <c r="B127" s="161" t="s">
        <v>109</v>
      </c>
      <c r="C127" s="162">
        <v>0</v>
      </c>
      <c r="D127" s="162">
        <v>3364</v>
      </c>
      <c r="E127" s="162">
        <v>6637</v>
      </c>
      <c r="F127" s="162">
        <v>6884</v>
      </c>
      <c r="G127" s="162">
        <v>7197</v>
      </c>
      <c r="H127" s="162">
        <v>7965</v>
      </c>
      <c r="I127" s="163">
        <f t="shared" si="17"/>
        <v>0.10671112963734886</v>
      </c>
      <c r="J127" s="163">
        <f>H127/H123</f>
        <v>0.38188617730258428</v>
      </c>
    </row>
    <row r="128" spans="2:10" x14ac:dyDescent="0.25">
      <c r="B128" s="165" t="s">
        <v>112</v>
      </c>
      <c r="C128" s="166">
        <v>0</v>
      </c>
      <c r="D128" s="166">
        <v>84</v>
      </c>
      <c r="E128" s="166">
        <v>609</v>
      </c>
      <c r="F128" s="166">
        <v>609</v>
      </c>
      <c r="G128" s="166">
        <v>736</v>
      </c>
      <c r="H128" s="166">
        <v>732</v>
      </c>
      <c r="I128" s="167">
        <f t="shared" si="17"/>
        <v>-5.4347826086956763E-3</v>
      </c>
      <c r="J128" s="167">
        <f>H128/H123</f>
        <v>3.509613079541641E-2</v>
      </c>
    </row>
    <row r="129" spans="2:10" x14ac:dyDescent="0.25">
      <c r="B129" s="165" t="s">
        <v>115</v>
      </c>
      <c r="C129" s="166">
        <v>0</v>
      </c>
      <c r="D129" s="166">
        <v>331</v>
      </c>
      <c r="E129" s="166">
        <v>852</v>
      </c>
      <c r="F129" s="166">
        <v>1142</v>
      </c>
      <c r="G129" s="166">
        <v>987</v>
      </c>
      <c r="H129" s="166">
        <v>991</v>
      </c>
      <c r="I129" s="167">
        <f t="shared" si="17"/>
        <v>4.0526849037487711E-3</v>
      </c>
      <c r="J129" s="167">
        <f>H129/H123</f>
        <v>4.7514024068658005E-2</v>
      </c>
    </row>
    <row r="130" spans="2:10" x14ac:dyDescent="0.25">
      <c r="B130" s="165" t="s">
        <v>118</v>
      </c>
      <c r="C130" s="166">
        <v>0</v>
      </c>
      <c r="D130" s="166">
        <v>552</v>
      </c>
      <c r="E130" s="166">
        <v>591</v>
      </c>
      <c r="F130" s="166">
        <v>615</v>
      </c>
      <c r="G130" s="166">
        <v>585</v>
      </c>
      <c r="H130" s="166">
        <v>630</v>
      </c>
      <c r="I130" s="167">
        <f t="shared" si="17"/>
        <v>7.6923076923076872E-2</v>
      </c>
      <c r="J130" s="167">
        <f>H130/H123</f>
        <v>3.0205686340317398E-2</v>
      </c>
    </row>
    <row r="131" spans="2:10" x14ac:dyDescent="0.25">
      <c r="B131" s="165" t="s">
        <v>125</v>
      </c>
      <c r="C131" s="166">
        <v>0</v>
      </c>
      <c r="D131" s="166">
        <v>49</v>
      </c>
      <c r="E131" s="166">
        <v>157</v>
      </c>
      <c r="F131" s="166">
        <v>160</v>
      </c>
      <c r="G131" s="166">
        <v>191</v>
      </c>
      <c r="H131" s="166">
        <v>133</v>
      </c>
      <c r="I131" s="167">
        <f t="shared" si="17"/>
        <v>-0.30366492146596857</v>
      </c>
      <c r="J131" s="167">
        <f>H131/H123</f>
        <v>6.3767560051781174E-3</v>
      </c>
    </row>
    <row r="132" spans="2:10" x14ac:dyDescent="0.25">
      <c r="B132" s="165" t="s">
        <v>121</v>
      </c>
      <c r="C132" s="166">
        <v>0</v>
      </c>
      <c r="D132" s="166">
        <v>31</v>
      </c>
      <c r="E132" s="166">
        <v>118</v>
      </c>
      <c r="F132" s="166">
        <v>119</v>
      </c>
      <c r="G132" s="166">
        <v>107</v>
      </c>
      <c r="H132" s="166">
        <v>135</v>
      </c>
      <c r="I132" s="167">
        <f t="shared" si="17"/>
        <v>0.26168224299065423</v>
      </c>
      <c r="J132" s="167">
        <f>H132/H123</f>
        <v>6.472647072925157E-3</v>
      </c>
    </row>
    <row r="133" spans="2:10" x14ac:dyDescent="0.25">
      <c r="B133" s="165" t="s">
        <v>130</v>
      </c>
      <c r="C133" s="166">
        <v>0</v>
      </c>
      <c r="D133" s="166">
        <v>9</v>
      </c>
      <c r="E133" s="166">
        <v>101</v>
      </c>
      <c r="F133" s="166">
        <v>121</v>
      </c>
      <c r="G133" s="166">
        <v>105</v>
      </c>
      <c r="H133" s="166">
        <v>82</v>
      </c>
      <c r="I133" s="167">
        <f t="shared" si="17"/>
        <v>-0.21904761904761905</v>
      </c>
      <c r="J133" s="167">
        <f>H133/H123</f>
        <v>3.9315337776286135E-3</v>
      </c>
    </row>
    <row r="134" spans="2:10" x14ac:dyDescent="0.25">
      <c r="B134" s="165" t="s">
        <v>133</v>
      </c>
      <c r="C134" s="166">
        <v>0</v>
      </c>
      <c r="D134" s="166">
        <v>35</v>
      </c>
      <c r="E134" s="166">
        <v>203</v>
      </c>
      <c r="F134" s="166">
        <v>279</v>
      </c>
      <c r="G134" s="166">
        <v>205</v>
      </c>
      <c r="H134" s="166">
        <v>156</v>
      </c>
      <c r="I134" s="167">
        <f t="shared" si="17"/>
        <v>-0.23902439024390243</v>
      </c>
      <c r="J134" s="167">
        <f>H134/H123</f>
        <v>7.4795032842690703E-3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2273</v>
      </c>
      <c r="E135" s="171">
        <f t="shared" si="18"/>
        <v>4006</v>
      </c>
      <c r="F135" s="171">
        <f t="shared" si="18"/>
        <v>3839</v>
      </c>
      <c r="G135" s="171">
        <f t="shared" si="18"/>
        <v>4281</v>
      </c>
      <c r="H135" s="171">
        <f t="shared" si="18"/>
        <v>5106</v>
      </c>
      <c r="I135" s="172">
        <f t="shared" si="17"/>
        <v>0.19271198318149962</v>
      </c>
      <c r="J135" s="172">
        <f>H135/H123</f>
        <v>0.2448098959581915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6463</v>
      </c>
      <c r="E137" s="178">
        <v>23894</v>
      </c>
      <c r="F137" s="178">
        <v>23484</v>
      </c>
      <c r="G137" s="178">
        <v>22205</v>
      </c>
      <c r="H137" s="178">
        <v>23503</v>
      </c>
      <c r="I137" s="179">
        <f t="shared" ref="I137:I149" si="19">IFERROR(H137/G137-1,"-")</f>
        <v>5.845530285971634E-2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4325</v>
      </c>
      <c r="E138" s="162">
        <v>3054</v>
      </c>
      <c r="F138" s="162">
        <v>3984</v>
      </c>
      <c r="G138" s="162">
        <v>1383</v>
      </c>
      <c r="H138" s="162">
        <v>2250</v>
      </c>
      <c r="I138" s="163">
        <f t="shared" si="19"/>
        <v>0.6268980477223427</v>
      </c>
      <c r="J138" s="163">
        <f>H138/H137</f>
        <v>9.5732459685997529E-2</v>
      </c>
    </row>
    <row r="139" spans="2:10" x14ac:dyDescent="0.25">
      <c r="B139" s="165" t="s">
        <v>105</v>
      </c>
      <c r="C139" s="166">
        <v>0</v>
      </c>
      <c r="D139" s="166">
        <v>3886</v>
      </c>
      <c r="E139" s="166">
        <v>2366</v>
      </c>
      <c r="F139" s="166">
        <v>3146</v>
      </c>
      <c r="G139" s="166">
        <v>820</v>
      </c>
      <c r="H139" s="166">
        <v>1127</v>
      </c>
      <c r="I139" s="167">
        <f t="shared" si="19"/>
        <v>0.37439024390243913</v>
      </c>
      <c r="J139" s="167">
        <f>H139/H137</f>
        <v>4.7951325362719656E-2</v>
      </c>
    </row>
    <row r="140" spans="2:10" x14ac:dyDescent="0.25">
      <c r="B140" s="165" t="s">
        <v>102</v>
      </c>
      <c r="C140" s="166">
        <v>0</v>
      </c>
      <c r="D140" s="166">
        <v>439</v>
      </c>
      <c r="E140" s="166">
        <v>688</v>
      </c>
      <c r="F140" s="166">
        <v>838</v>
      </c>
      <c r="G140" s="166">
        <v>563</v>
      </c>
      <c r="H140" s="166">
        <v>1123</v>
      </c>
      <c r="I140" s="167">
        <f t="shared" si="19"/>
        <v>0.99467140319715819</v>
      </c>
      <c r="J140" s="167">
        <f>H140/H137</f>
        <v>4.778113432327788E-2</v>
      </c>
    </row>
    <row r="141" spans="2:10" x14ac:dyDescent="0.25">
      <c r="B141" s="161" t="s">
        <v>109</v>
      </c>
      <c r="C141" s="162">
        <v>0</v>
      </c>
      <c r="D141" s="162">
        <v>2138</v>
      </c>
      <c r="E141" s="162">
        <v>20840</v>
      </c>
      <c r="F141" s="162">
        <v>19500</v>
      </c>
      <c r="G141" s="162">
        <v>20822</v>
      </c>
      <c r="H141" s="162">
        <v>21253</v>
      </c>
      <c r="I141" s="163">
        <f t="shared" si="19"/>
        <v>2.0699260397656349E-2</v>
      </c>
      <c r="J141" s="163">
        <f>H141/H137</f>
        <v>0.90426754031400247</v>
      </c>
    </row>
    <row r="142" spans="2:10" x14ac:dyDescent="0.25">
      <c r="B142" s="165" t="s">
        <v>112</v>
      </c>
      <c r="C142" s="166">
        <v>0</v>
      </c>
      <c r="D142" s="166">
        <v>43</v>
      </c>
      <c r="E142" s="166">
        <v>9017</v>
      </c>
      <c r="F142" s="166">
        <v>7139</v>
      </c>
      <c r="G142" s="166">
        <v>8977</v>
      </c>
      <c r="H142" s="166">
        <v>9475</v>
      </c>
      <c r="I142" s="167">
        <f t="shared" si="19"/>
        <v>5.5475103041105145E-2</v>
      </c>
      <c r="J142" s="167">
        <f>H142/H137</f>
        <v>0.40314002467770071</v>
      </c>
    </row>
    <row r="143" spans="2:10" x14ac:dyDescent="0.25">
      <c r="B143" s="165" t="s">
        <v>115</v>
      </c>
      <c r="C143" s="166">
        <v>0</v>
      </c>
      <c r="D143" s="166">
        <v>269</v>
      </c>
      <c r="E143" s="166">
        <v>1519</v>
      </c>
      <c r="F143" s="166">
        <v>1573</v>
      </c>
      <c r="G143" s="166">
        <v>1590</v>
      </c>
      <c r="H143" s="166">
        <v>2129</v>
      </c>
      <c r="I143" s="167">
        <f t="shared" si="19"/>
        <v>0.33899371069182394</v>
      </c>
      <c r="J143" s="167">
        <f>H143/H137</f>
        <v>9.0584180742883894E-2</v>
      </c>
    </row>
    <row r="144" spans="2:10" x14ac:dyDescent="0.25">
      <c r="B144" s="165" t="s">
        <v>118</v>
      </c>
      <c r="C144" s="166">
        <v>0</v>
      </c>
      <c r="D144" s="166">
        <v>473</v>
      </c>
      <c r="E144" s="166">
        <v>2930</v>
      </c>
      <c r="F144" s="166">
        <v>2972</v>
      </c>
      <c r="G144" s="166">
        <v>3165</v>
      </c>
      <c r="H144" s="166">
        <v>2200</v>
      </c>
      <c r="I144" s="167">
        <f t="shared" si="19"/>
        <v>-0.30489731437598733</v>
      </c>
      <c r="J144" s="167">
        <f>H144/H137</f>
        <v>9.360507169297537E-2</v>
      </c>
    </row>
    <row r="145" spans="2:10" x14ac:dyDescent="0.25">
      <c r="B145" s="165" t="s">
        <v>125</v>
      </c>
      <c r="C145" s="166">
        <v>0</v>
      </c>
      <c r="D145" s="166">
        <v>25</v>
      </c>
      <c r="E145" s="166">
        <v>1074</v>
      </c>
      <c r="F145" s="166">
        <v>1013</v>
      </c>
      <c r="G145" s="166">
        <v>570</v>
      </c>
      <c r="H145" s="166">
        <v>590</v>
      </c>
      <c r="I145" s="167">
        <f t="shared" si="19"/>
        <v>3.5087719298245723E-2</v>
      </c>
      <c r="J145" s="167">
        <f>H145/H137</f>
        <v>2.5103178317661574E-2</v>
      </c>
    </row>
    <row r="146" spans="2:10" x14ac:dyDescent="0.25">
      <c r="B146" s="165" t="s">
        <v>121</v>
      </c>
      <c r="C146" s="166">
        <v>0</v>
      </c>
      <c r="D146" s="166">
        <v>33</v>
      </c>
      <c r="E146" s="166">
        <v>556</v>
      </c>
      <c r="F146" s="166">
        <v>355</v>
      </c>
      <c r="G146" s="166">
        <v>404</v>
      </c>
      <c r="H146" s="166">
        <v>569</v>
      </c>
      <c r="I146" s="167">
        <f t="shared" si="19"/>
        <v>0.40841584158415833</v>
      </c>
      <c r="J146" s="167">
        <f>H146/H137</f>
        <v>2.4209675360592264E-2</v>
      </c>
    </row>
    <row r="147" spans="2:10" x14ac:dyDescent="0.25">
      <c r="B147" s="165" t="s">
        <v>130</v>
      </c>
      <c r="C147" s="166">
        <v>0</v>
      </c>
      <c r="D147" s="166">
        <v>0</v>
      </c>
      <c r="E147" s="166">
        <v>328</v>
      </c>
      <c r="F147" s="166">
        <v>202</v>
      </c>
      <c r="G147" s="166">
        <v>203</v>
      </c>
      <c r="H147" s="166">
        <v>320</v>
      </c>
      <c r="I147" s="167">
        <f t="shared" si="19"/>
        <v>0.57635467980295574</v>
      </c>
      <c r="J147" s="167">
        <f>H147/H137</f>
        <v>1.3615283155341872E-2</v>
      </c>
    </row>
    <row r="148" spans="2:10" x14ac:dyDescent="0.25">
      <c r="B148" s="165" t="s">
        <v>133</v>
      </c>
      <c r="C148" s="166">
        <v>0</v>
      </c>
      <c r="D148" s="166">
        <v>0</v>
      </c>
      <c r="E148" s="166">
        <v>187</v>
      </c>
      <c r="F148" s="166">
        <v>281</v>
      </c>
      <c r="G148" s="166">
        <v>96</v>
      </c>
      <c r="H148" s="166">
        <v>95</v>
      </c>
      <c r="I148" s="167">
        <f t="shared" si="19"/>
        <v>-1.041666666666663E-2</v>
      </c>
      <c r="J148" s="167">
        <f>H148/H137</f>
        <v>4.0420371867421184E-3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1295</v>
      </c>
      <c r="E149" s="171">
        <f t="shared" si="20"/>
        <v>5229</v>
      </c>
      <c r="F149" s="171">
        <f t="shared" si="20"/>
        <v>5965</v>
      </c>
      <c r="G149" s="171">
        <f t="shared" si="20"/>
        <v>5817</v>
      </c>
      <c r="H149" s="171">
        <f t="shared" si="20"/>
        <v>5875</v>
      </c>
      <c r="I149" s="172">
        <f t="shared" si="19"/>
        <v>9.9707753137356914E-3</v>
      </c>
      <c r="J149" s="172">
        <f>H149/H137</f>
        <v>0.24996808918010466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3528</v>
      </c>
      <c r="E151" s="178">
        <v>10102</v>
      </c>
      <c r="F151" s="178">
        <v>9762</v>
      </c>
      <c r="G151" s="178">
        <v>9777</v>
      </c>
      <c r="H151" s="178">
        <v>9203</v>
      </c>
      <c r="I151" s="179">
        <f t="shared" ref="I151:I163" si="21">IFERROR(H151/G151-1,"-")</f>
        <v>-5.87092155057789E-2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2472</v>
      </c>
      <c r="E152" s="162">
        <v>5596</v>
      </c>
      <c r="F152" s="162">
        <v>5141</v>
      </c>
      <c r="G152" s="162">
        <v>4537</v>
      </c>
      <c r="H152" s="162">
        <v>4105</v>
      </c>
      <c r="I152" s="163">
        <f t="shared" si="21"/>
        <v>-9.5217103813092341E-2</v>
      </c>
      <c r="J152" s="163">
        <f>H152/H151</f>
        <v>0.44605020102140608</v>
      </c>
    </row>
    <row r="153" spans="2:10" x14ac:dyDescent="0.25">
      <c r="B153" s="165" t="s">
        <v>105</v>
      </c>
      <c r="C153" s="166">
        <v>0</v>
      </c>
      <c r="D153" s="166">
        <v>2032</v>
      </c>
      <c r="E153" s="166">
        <v>3500</v>
      </c>
      <c r="F153" s="166">
        <v>3633</v>
      </c>
      <c r="G153" s="166">
        <v>2919</v>
      </c>
      <c r="H153" s="166">
        <v>2548</v>
      </c>
      <c r="I153" s="167">
        <f t="shared" si="21"/>
        <v>-0.12709832134292565</v>
      </c>
      <c r="J153" s="167">
        <f>H153/H151</f>
        <v>0.2768662392698033</v>
      </c>
    </row>
    <row r="154" spans="2:10" x14ac:dyDescent="0.25">
      <c r="B154" s="165" t="s">
        <v>102</v>
      </c>
      <c r="C154" s="166">
        <v>0</v>
      </c>
      <c r="D154" s="166">
        <v>440</v>
      </c>
      <c r="E154" s="166">
        <v>2096</v>
      </c>
      <c r="F154" s="166">
        <v>1508</v>
      </c>
      <c r="G154" s="166">
        <v>1618</v>
      </c>
      <c r="H154" s="166">
        <v>1557</v>
      </c>
      <c r="I154" s="167">
        <f t="shared" si="21"/>
        <v>-3.7700865265760219E-2</v>
      </c>
      <c r="J154" s="167">
        <f>H154/H151</f>
        <v>0.16918396175160275</v>
      </c>
    </row>
    <row r="155" spans="2:10" x14ac:dyDescent="0.25">
      <c r="B155" s="161" t="s">
        <v>109</v>
      </c>
      <c r="C155" s="162">
        <v>0</v>
      </c>
      <c r="D155" s="162">
        <v>1056</v>
      </c>
      <c r="E155" s="162">
        <v>4506</v>
      </c>
      <c r="F155" s="162">
        <v>4621</v>
      </c>
      <c r="G155" s="162">
        <v>5240</v>
      </c>
      <c r="H155" s="162">
        <v>5098</v>
      </c>
      <c r="I155" s="163">
        <f t="shared" si="21"/>
        <v>-2.709923664122138E-2</v>
      </c>
      <c r="J155" s="163">
        <f>H155/H151</f>
        <v>0.55394979897859398</v>
      </c>
    </row>
    <row r="156" spans="2:10" x14ac:dyDescent="0.25">
      <c r="B156" s="165" t="s">
        <v>112</v>
      </c>
      <c r="C156" s="166">
        <v>0</v>
      </c>
      <c r="D156" s="166">
        <v>58</v>
      </c>
      <c r="E156" s="166">
        <v>1440</v>
      </c>
      <c r="F156" s="166">
        <v>1426</v>
      </c>
      <c r="G156" s="166">
        <v>1755</v>
      </c>
      <c r="H156" s="166">
        <v>1432</v>
      </c>
      <c r="I156" s="167">
        <f t="shared" si="21"/>
        <v>-0.18404558404558402</v>
      </c>
      <c r="J156" s="167">
        <f>H156/H151</f>
        <v>0.15560143431489731</v>
      </c>
    </row>
    <row r="157" spans="2:10" x14ac:dyDescent="0.25">
      <c r="B157" s="165" t="s">
        <v>115</v>
      </c>
      <c r="C157" s="166">
        <v>0</v>
      </c>
      <c r="D157" s="166">
        <v>154</v>
      </c>
      <c r="E157" s="166">
        <v>1150</v>
      </c>
      <c r="F157" s="166">
        <v>944</v>
      </c>
      <c r="G157" s="166">
        <v>1015</v>
      </c>
      <c r="H157" s="166">
        <v>1125</v>
      </c>
      <c r="I157" s="167">
        <f t="shared" si="21"/>
        <v>0.10837438423645329</v>
      </c>
      <c r="J157" s="167">
        <f>H157/H151</f>
        <v>0.1222427469303488</v>
      </c>
    </row>
    <row r="158" spans="2:10" x14ac:dyDescent="0.25">
      <c r="B158" s="165" t="s">
        <v>118</v>
      </c>
      <c r="C158" s="166">
        <v>0</v>
      </c>
      <c r="D158" s="166">
        <v>263</v>
      </c>
      <c r="E158" s="166">
        <v>585</v>
      </c>
      <c r="F158" s="166">
        <v>764</v>
      </c>
      <c r="G158" s="166">
        <v>875</v>
      </c>
      <c r="H158" s="166">
        <v>1315</v>
      </c>
      <c r="I158" s="167">
        <f t="shared" si="21"/>
        <v>0.50285714285714289</v>
      </c>
      <c r="J158" s="167">
        <f>H158/H151</f>
        <v>0.14288818863414104</v>
      </c>
    </row>
    <row r="159" spans="2:10" x14ac:dyDescent="0.25">
      <c r="B159" s="165" t="s">
        <v>125</v>
      </c>
      <c r="C159" s="166">
        <v>0</v>
      </c>
      <c r="D159" s="166">
        <v>41</v>
      </c>
      <c r="E159" s="166">
        <v>152</v>
      </c>
      <c r="F159" s="166">
        <v>163</v>
      </c>
      <c r="G159" s="166">
        <v>228</v>
      </c>
      <c r="H159" s="166">
        <v>153</v>
      </c>
      <c r="I159" s="167">
        <f t="shared" si="21"/>
        <v>-0.32894736842105265</v>
      </c>
      <c r="J159" s="167">
        <f>H159/H151</f>
        <v>1.6625013582527437E-2</v>
      </c>
    </row>
    <row r="160" spans="2:10" x14ac:dyDescent="0.25">
      <c r="B160" s="165" t="s">
        <v>121</v>
      </c>
      <c r="C160" s="166">
        <v>0</v>
      </c>
      <c r="D160" s="166">
        <v>33</v>
      </c>
      <c r="E160" s="166">
        <v>206</v>
      </c>
      <c r="F160" s="166">
        <v>255</v>
      </c>
      <c r="G160" s="166">
        <v>169</v>
      </c>
      <c r="H160" s="166">
        <v>115</v>
      </c>
      <c r="I160" s="167">
        <f t="shared" si="21"/>
        <v>-0.31952662721893488</v>
      </c>
      <c r="J160" s="167">
        <f>H160/H151</f>
        <v>1.2495925241768988E-2</v>
      </c>
    </row>
    <row r="161" spans="2:10" x14ac:dyDescent="0.25">
      <c r="B161" s="165" t="s">
        <v>130</v>
      </c>
      <c r="C161" s="166">
        <v>0</v>
      </c>
      <c r="D161" s="166">
        <v>5</v>
      </c>
      <c r="E161" s="166">
        <v>25</v>
      </c>
      <c r="F161" s="166">
        <v>46</v>
      </c>
      <c r="G161" s="166">
        <v>21</v>
      </c>
      <c r="H161" s="166">
        <v>21</v>
      </c>
      <c r="I161" s="167">
        <f t="shared" si="21"/>
        <v>0</v>
      </c>
      <c r="J161" s="167">
        <f>H161/H151</f>
        <v>2.281864609366511E-3</v>
      </c>
    </row>
    <row r="162" spans="2:10" x14ac:dyDescent="0.25">
      <c r="B162" s="165" t="s">
        <v>133</v>
      </c>
      <c r="C162" s="166">
        <v>0</v>
      </c>
      <c r="D162" s="166">
        <v>7</v>
      </c>
      <c r="E162" s="166">
        <v>32</v>
      </c>
      <c r="F162" s="166">
        <v>44</v>
      </c>
      <c r="G162" s="166">
        <v>6</v>
      </c>
      <c r="H162" s="166">
        <v>17</v>
      </c>
      <c r="I162" s="167">
        <f t="shared" si="21"/>
        <v>1.8333333333333335</v>
      </c>
      <c r="J162" s="167">
        <f>H162/H151</f>
        <v>1.8472237313919375E-3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495</v>
      </c>
      <c r="E163" s="171">
        <f t="shared" si="22"/>
        <v>916</v>
      </c>
      <c r="F163" s="171">
        <f t="shared" si="22"/>
        <v>979</v>
      </c>
      <c r="G163" s="171">
        <f t="shared" si="22"/>
        <v>1171</v>
      </c>
      <c r="H163" s="171">
        <f t="shared" si="22"/>
        <v>920</v>
      </c>
      <c r="I163" s="172">
        <f t="shared" si="21"/>
        <v>-0.21434671221178481</v>
      </c>
      <c r="J163" s="172">
        <f>H163/H151</f>
        <v>9.9967401934151906E-2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57447-42A3-4561-9914-859855F47847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261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262</v>
      </c>
      <c r="D7" s="174" t="s">
        <v>263</v>
      </c>
      <c r="E7" s="174" t="s">
        <v>264</v>
      </c>
      <c r="F7" s="174" t="s">
        <v>265</v>
      </c>
      <c r="G7" s="174" t="s">
        <v>266</v>
      </c>
      <c r="H7" s="174" t="s">
        <v>267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262</v>
      </c>
      <c r="R7" s="174" t="s">
        <v>263</v>
      </c>
      <c r="S7" s="174" t="s">
        <v>264</v>
      </c>
      <c r="T7" s="174" t="s">
        <v>265</v>
      </c>
      <c r="U7" s="174" t="s">
        <v>266</v>
      </c>
      <c r="V7" s="174" t="s">
        <v>267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53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947316</v>
      </c>
      <c r="D9" s="178">
        <v>263510</v>
      </c>
      <c r="E9" s="178">
        <v>1442150</v>
      </c>
      <c r="F9" s="178">
        <v>1700823</v>
      </c>
      <c r="G9" s="178">
        <v>1787917</v>
      </c>
      <c r="H9" s="178">
        <v>1783504</v>
      </c>
      <c r="I9" s="179">
        <f>IFERROR(H9/G9-1,"-")</f>
        <v>-2.4682353822912395E-3</v>
      </c>
      <c r="J9" s="179">
        <f>IFERROR(H9/D9-1,"-")</f>
        <v>5.7682592690979471</v>
      </c>
      <c r="K9" s="178">
        <f>H9-G9</f>
        <v>-4413</v>
      </c>
      <c r="L9" s="178">
        <f>H9-D9</f>
        <v>1519994</v>
      </c>
      <c r="M9" s="179">
        <f t="shared" ref="M9:M21" si="0">H9/H$9</f>
        <v>1</v>
      </c>
      <c r="P9" s="158" t="s">
        <v>70</v>
      </c>
      <c r="Q9" s="178">
        <v>52853</v>
      </c>
      <c r="R9" s="178">
        <v>32717</v>
      </c>
      <c r="S9" s="178">
        <v>68599</v>
      </c>
      <c r="T9" s="178">
        <v>90712</v>
      </c>
      <c r="U9" s="178">
        <v>88492</v>
      </c>
      <c r="V9" s="178">
        <v>97268</v>
      </c>
      <c r="W9" s="179">
        <f>IFERROR(V9/U9-1,"-")</f>
        <v>9.9172806581385942E-2</v>
      </c>
      <c r="X9" s="178">
        <f>V9-U9</f>
        <v>8776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140270</v>
      </c>
      <c r="D10" s="162">
        <v>130748</v>
      </c>
      <c r="E10" s="162">
        <v>250871</v>
      </c>
      <c r="F10" s="162">
        <v>282545</v>
      </c>
      <c r="G10" s="162">
        <v>261693</v>
      </c>
      <c r="H10" s="162">
        <v>267315</v>
      </c>
      <c r="I10" s="180">
        <f>IFERROR(H10/G10-1,"-")</f>
        <v>2.1483188316080204E-2</v>
      </c>
      <c r="J10" s="163">
        <f t="shared" ref="J10:J21" si="2">IFERROR(H10/D10-1,"-")</f>
        <v>1.0445054608865911</v>
      </c>
      <c r="K10" s="162">
        <f t="shared" ref="K10:K20" si="3">H10-G10</f>
        <v>5622</v>
      </c>
      <c r="L10" s="162">
        <f t="shared" ref="L10:L21" si="4">H10-D10</f>
        <v>136567</v>
      </c>
      <c r="M10" s="163">
        <f t="shared" si="0"/>
        <v>0.14988191784262889</v>
      </c>
      <c r="P10" s="161" t="s">
        <v>99</v>
      </c>
      <c r="Q10" s="162">
        <v>26940</v>
      </c>
      <c r="R10" s="162">
        <v>20071</v>
      </c>
      <c r="S10" s="162">
        <v>37846</v>
      </c>
      <c r="T10" s="162">
        <v>50185</v>
      </c>
      <c r="U10" s="162">
        <v>48415</v>
      </c>
      <c r="V10" s="162">
        <v>53914</v>
      </c>
      <c r="W10" s="180">
        <f>IFERROR(V10/U10-1,"-")</f>
        <v>0.1135805019105649</v>
      </c>
      <c r="X10" s="161">
        <f t="shared" ref="X10:X20" si="5">V10-U10</f>
        <v>5499</v>
      </c>
      <c r="Y10" s="163">
        <f t="shared" si="1"/>
        <v>0.55428301188468976</v>
      </c>
    </row>
    <row r="11" spans="1:25" x14ac:dyDescent="0.25">
      <c r="A11" s="164" t="s">
        <v>102</v>
      </c>
      <c r="B11" s="165" t="s">
        <v>105</v>
      </c>
      <c r="C11" s="166">
        <v>51219</v>
      </c>
      <c r="D11" s="166">
        <v>93260</v>
      </c>
      <c r="E11" s="166">
        <v>107393</v>
      </c>
      <c r="F11" s="166">
        <v>111139</v>
      </c>
      <c r="G11" s="166">
        <v>94810</v>
      </c>
      <c r="H11" s="166">
        <v>93025</v>
      </c>
      <c r="I11" s="181">
        <f>IFERROR(H11/G11-1,"-")</f>
        <v>-1.8827127940090671E-2</v>
      </c>
      <c r="J11" s="167">
        <f t="shared" si="2"/>
        <v>-2.5198370147972993E-3</v>
      </c>
      <c r="K11" s="166">
        <f t="shared" si="3"/>
        <v>-1785</v>
      </c>
      <c r="L11" s="166">
        <f t="shared" si="4"/>
        <v>-235</v>
      </c>
      <c r="M11" s="167">
        <f t="shared" si="0"/>
        <v>5.2158559778951993E-2</v>
      </c>
      <c r="P11" s="165" t="s">
        <v>105</v>
      </c>
      <c r="Q11" s="166">
        <v>13715</v>
      </c>
      <c r="R11" s="166">
        <v>10606</v>
      </c>
      <c r="S11" s="166">
        <v>18143</v>
      </c>
      <c r="T11" s="166">
        <v>22897</v>
      </c>
      <c r="U11" s="166">
        <v>21110</v>
      </c>
      <c r="V11" s="166">
        <v>25718</v>
      </c>
      <c r="W11" s="181">
        <f>IFERROR(V11/U11-1,"-")</f>
        <v>0.21828517290383709</v>
      </c>
      <c r="X11" s="165">
        <f t="shared" si="5"/>
        <v>4608</v>
      </c>
      <c r="Y11" s="167">
        <f>V11/V$9</f>
        <v>0.2644035037216762</v>
      </c>
    </row>
    <row r="12" spans="1:25" x14ac:dyDescent="0.25">
      <c r="A12" s="1"/>
      <c r="B12" s="165" t="s">
        <v>102</v>
      </c>
      <c r="C12" s="166">
        <v>89051</v>
      </c>
      <c r="D12" s="166">
        <v>37488</v>
      </c>
      <c r="E12" s="166">
        <v>143478</v>
      </c>
      <c r="F12" s="166">
        <v>171406</v>
      </c>
      <c r="G12" s="166">
        <v>166883</v>
      </c>
      <c r="H12" s="166">
        <v>174290</v>
      </c>
      <c r="I12" s="181">
        <f>IFERROR(H12/G12-1,"-")</f>
        <v>4.4384389062996243E-2</v>
      </c>
      <c r="J12" s="167">
        <f t="shared" si="2"/>
        <v>3.6492210840802386</v>
      </c>
      <c r="K12" s="166">
        <f t="shared" si="3"/>
        <v>7407</v>
      </c>
      <c r="L12" s="166">
        <f t="shared" si="4"/>
        <v>136802</v>
      </c>
      <c r="M12" s="167">
        <f t="shared" si="0"/>
        <v>9.7723358063676893E-2</v>
      </c>
      <c r="P12" s="165" t="s">
        <v>102</v>
      </c>
      <c r="Q12" s="166">
        <v>13225</v>
      </c>
      <c r="R12" s="166">
        <v>9465</v>
      </c>
      <c r="S12" s="166">
        <v>19703</v>
      </c>
      <c r="T12" s="166">
        <v>27288</v>
      </c>
      <c r="U12" s="166">
        <v>27305</v>
      </c>
      <c r="V12" s="166">
        <v>28196</v>
      </c>
      <c r="W12" s="181">
        <f>IFERROR(V12/U12-1,"-")</f>
        <v>3.2631386193004985E-2</v>
      </c>
      <c r="X12" s="165">
        <f t="shared" si="5"/>
        <v>891</v>
      </c>
      <c r="Y12" s="167">
        <f t="shared" si="1"/>
        <v>0.28987950816301356</v>
      </c>
    </row>
    <row r="13" spans="1:25" s="57" customFormat="1" x14ac:dyDescent="0.25">
      <c r="B13" s="161" t="s">
        <v>109</v>
      </c>
      <c r="C13" s="162">
        <v>807046</v>
      </c>
      <c r="D13" s="162">
        <v>132762</v>
      </c>
      <c r="E13" s="162">
        <v>1191279</v>
      </c>
      <c r="F13" s="162">
        <v>1418278</v>
      </c>
      <c r="G13" s="162">
        <v>1526224</v>
      </c>
      <c r="H13" s="162">
        <v>1516189</v>
      </c>
      <c r="I13" s="180">
        <f>IFERROR(H13/G13-1,"-")</f>
        <v>-6.5750505823523042E-3</v>
      </c>
      <c r="J13" s="163">
        <f t="shared" si="2"/>
        <v>10.420353715671654</v>
      </c>
      <c r="K13" s="162">
        <f t="shared" si="3"/>
        <v>-10035</v>
      </c>
      <c r="L13" s="162">
        <f t="shared" si="4"/>
        <v>1383427</v>
      </c>
      <c r="M13" s="163">
        <f t="shared" si="0"/>
        <v>0.85011808215737106</v>
      </c>
      <c r="P13" s="161" t="s">
        <v>109</v>
      </c>
      <c r="Q13" s="162">
        <v>25913</v>
      </c>
      <c r="R13" s="162">
        <v>12646</v>
      </c>
      <c r="S13" s="162">
        <v>30753</v>
      </c>
      <c r="T13" s="162">
        <v>40527</v>
      </c>
      <c r="U13" s="162">
        <v>40077</v>
      </c>
      <c r="V13" s="162">
        <v>43354</v>
      </c>
      <c r="W13" s="180">
        <f>IFERROR(V13/U13-1,"-")</f>
        <v>8.1767597375053125E-2</v>
      </c>
      <c r="X13" s="161">
        <f t="shared" si="5"/>
        <v>3277</v>
      </c>
      <c r="Y13" s="163">
        <f t="shared" si="1"/>
        <v>0.4457169881153103</v>
      </c>
    </row>
    <row r="14" spans="1:25" s="57" customFormat="1" x14ac:dyDescent="0.25">
      <c r="B14" s="165" t="s">
        <v>112</v>
      </c>
      <c r="C14" s="166">
        <v>328440</v>
      </c>
      <c r="D14" s="166">
        <v>6679</v>
      </c>
      <c r="E14" s="166">
        <v>482727</v>
      </c>
      <c r="F14" s="166">
        <v>591466</v>
      </c>
      <c r="G14" s="166">
        <v>644618</v>
      </c>
      <c r="H14" s="166">
        <v>646257</v>
      </c>
      <c r="I14" s="181">
        <f t="shared" ref="I14:I21" si="6">IFERROR(H14/G14-1,"-")</f>
        <v>2.5425911159788761E-3</v>
      </c>
      <c r="J14" s="167">
        <f t="shared" si="2"/>
        <v>95.759544842042217</v>
      </c>
      <c r="K14" s="166">
        <f t="shared" si="3"/>
        <v>1639</v>
      </c>
      <c r="L14" s="166">
        <f t="shared" si="4"/>
        <v>639578</v>
      </c>
      <c r="M14" s="167">
        <f t="shared" si="0"/>
        <v>0.36235242533798634</v>
      </c>
      <c r="P14" s="165" t="s">
        <v>112</v>
      </c>
      <c r="Q14" s="166">
        <v>2810</v>
      </c>
      <c r="R14" s="166">
        <v>350</v>
      </c>
      <c r="S14" s="166">
        <v>3087</v>
      </c>
      <c r="T14" s="166">
        <v>4703</v>
      </c>
      <c r="U14" s="166">
        <v>4970</v>
      </c>
      <c r="V14" s="166">
        <v>4654</v>
      </c>
      <c r="W14" s="181">
        <f t="shared" ref="W14:W21" si="7">IFERROR(V14/U14-1,"-")</f>
        <v>-6.3581488933601604E-2</v>
      </c>
      <c r="X14" s="165">
        <f t="shared" si="5"/>
        <v>-316</v>
      </c>
      <c r="Y14" s="167">
        <f t="shared" si="1"/>
        <v>4.784718509684583E-2</v>
      </c>
    </row>
    <row r="15" spans="1:25" x14ac:dyDescent="0.25">
      <c r="A15" s="1"/>
      <c r="B15" s="165" t="s">
        <v>115</v>
      </c>
      <c r="C15" s="166">
        <v>101729</v>
      </c>
      <c r="D15" s="166">
        <v>18912</v>
      </c>
      <c r="E15" s="166">
        <v>130382</v>
      </c>
      <c r="F15" s="166">
        <v>159101</v>
      </c>
      <c r="G15" s="166">
        <v>172390</v>
      </c>
      <c r="H15" s="166">
        <v>167577</v>
      </c>
      <c r="I15" s="181">
        <f t="shared" si="6"/>
        <v>-2.7919252856894228E-2</v>
      </c>
      <c r="J15" s="167">
        <f t="shared" si="2"/>
        <v>7.8608819796954315</v>
      </c>
      <c r="K15" s="166">
        <f t="shared" si="3"/>
        <v>-4813</v>
      </c>
      <c r="L15" s="166">
        <f t="shared" si="4"/>
        <v>148665</v>
      </c>
      <c r="M15" s="167">
        <f t="shared" si="0"/>
        <v>9.3959419210722261E-2</v>
      </c>
      <c r="P15" s="165" t="s">
        <v>115</v>
      </c>
      <c r="Q15" s="166">
        <v>2894</v>
      </c>
      <c r="R15" s="166">
        <v>1389</v>
      </c>
      <c r="S15" s="166">
        <v>3841</v>
      </c>
      <c r="T15" s="166">
        <v>6658</v>
      </c>
      <c r="U15" s="166">
        <v>6303</v>
      </c>
      <c r="V15" s="166">
        <v>7181</v>
      </c>
      <c r="W15" s="181">
        <f t="shared" si="7"/>
        <v>0.13929874662858954</v>
      </c>
      <c r="X15" s="165">
        <f t="shared" si="5"/>
        <v>878</v>
      </c>
      <c r="Y15" s="167">
        <f t="shared" si="1"/>
        <v>7.3826952337870622E-2</v>
      </c>
    </row>
    <row r="16" spans="1:25" x14ac:dyDescent="0.25">
      <c r="A16" s="1"/>
      <c r="B16" s="165" t="s">
        <v>118</v>
      </c>
      <c r="C16" s="166">
        <v>37338</v>
      </c>
      <c r="D16" s="166">
        <v>25515</v>
      </c>
      <c r="E16" s="166">
        <v>66791</v>
      </c>
      <c r="F16" s="166">
        <v>80773</v>
      </c>
      <c r="G16" s="166">
        <v>84043</v>
      </c>
      <c r="H16" s="166">
        <v>78259</v>
      </c>
      <c r="I16" s="181">
        <f t="shared" si="6"/>
        <v>-6.8821912592363477E-2</v>
      </c>
      <c r="J16" s="167">
        <f t="shared" si="2"/>
        <v>2.0671761708798746</v>
      </c>
      <c r="K16" s="166">
        <f t="shared" si="3"/>
        <v>-5784</v>
      </c>
      <c r="L16" s="166">
        <f t="shared" si="4"/>
        <v>52744</v>
      </c>
      <c r="M16" s="167">
        <f t="shared" si="0"/>
        <v>4.3879352106863792E-2</v>
      </c>
      <c r="P16" s="165" t="s">
        <v>118</v>
      </c>
      <c r="Q16" s="166">
        <v>1950</v>
      </c>
      <c r="R16" s="166">
        <v>1699</v>
      </c>
      <c r="S16" s="166">
        <v>3052</v>
      </c>
      <c r="T16" s="166">
        <v>3446</v>
      </c>
      <c r="U16" s="166">
        <v>3141</v>
      </c>
      <c r="V16" s="166">
        <v>3303</v>
      </c>
      <c r="W16" s="181">
        <f t="shared" si="7"/>
        <v>5.1575931232091587E-2</v>
      </c>
      <c r="X16" s="165">
        <f t="shared" si="5"/>
        <v>162</v>
      </c>
      <c r="Y16" s="167">
        <f t="shared" si="1"/>
        <v>3.3957725048320106E-2</v>
      </c>
    </row>
    <row r="17" spans="1:25" x14ac:dyDescent="0.25">
      <c r="A17" s="1"/>
      <c r="B17" s="165" t="s">
        <v>125</v>
      </c>
      <c r="C17" s="166">
        <v>27502</v>
      </c>
      <c r="D17" s="166">
        <v>2127</v>
      </c>
      <c r="E17" s="166">
        <v>60091</v>
      </c>
      <c r="F17" s="166">
        <v>53907</v>
      </c>
      <c r="G17" s="166">
        <v>57775</v>
      </c>
      <c r="H17" s="166">
        <v>56035</v>
      </c>
      <c r="I17" s="181">
        <f t="shared" si="6"/>
        <v>-3.0116832540025951E-2</v>
      </c>
      <c r="J17" s="167">
        <f t="shared" si="2"/>
        <v>25.344616831217678</v>
      </c>
      <c r="K17" s="166">
        <f t="shared" si="3"/>
        <v>-1740</v>
      </c>
      <c r="L17" s="166">
        <f t="shared" si="4"/>
        <v>53908</v>
      </c>
      <c r="M17" s="167">
        <f t="shared" si="0"/>
        <v>3.1418488548385651E-2</v>
      </c>
      <c r="P17" s="165" t="s">
        <v>125</v>
      </c>
      <c r="Q17" s="166">
        <v>527</v>
      </c>
      <c r="R17" s="166">
        <v>177</v>
      </c>
      <c r="S17" s="166">
        <v>909</v>
      </c>
      <c r="T17" s="166">
        <v>967</v>
      </c>
      <c r="U17" s="166">
        <v>1000</v>
      </c>
      <c r="V17" s="166">
        <v>1064</v>
      </c>
      <c r="W17" s="181">
        <f t="shared" si="7"/>
        <v>6.4000000000000057E-2</v>
      </c>
      <c r="X17" s="165">
        <f t="shared" si="5"/>
        <v>64</v>
      </c>
      <c r="Y17" s="167">
        <f t="shared" si="1"/>
        <v>1.093884936464202E-2</v>
      </c>
    </row>
    <row r="18" spans="1:25" x14ac:dyDescent="0.25">
      <c r="A18" s="1"/>
      <c r="B18" s="165" t="s">
        <v>121</v>
      </c>
      <c r="C18" s="166">
        <v>29486</v>
      </c>
      <c r="D18" s="166">
        <v>3704</v>
      </c>
      <c r="E18" s="166">
        <v>52990</v>
      </c>
      <c r="F18" s="166">
        <v>49181</v>
      </c>
      <c r="G18" s="166">
        <v>54584</v>
      </c>
      <c r="H18" s="166">
        <v>49982</v>
      </c>
      <c r="I18" s="181">
        <f t="shared" si="6"/>
        <v>-8.4310420636083849E-2</v>
      </c>
      <c r="J18" s="167">
        <f t="shared" si="2"/>
        <v>12.494060475161987</v>
      </c>
      <c r="K18" s="166">
        <f t="shared" si="3"/>
        <v>-4602</v>
      </c>
      <c r="L18" s="166">
        <f t="shared" si="4"/>
        <v>46278</v>
      </c>
      <c r="M18" s="167">
        <f t="shared" si="0"/>
        <v>2.8024607738474375E-2</v>
      </c>
      <c r="P18" s="165" t="s">
        <v>121</v>
      </c>
      <c r="Q18" s="166">
        <v>455</v>
      </c>
      <c r="R18" s="166">
        <v>143</v>
      </c>
      <c r="S18" s="166">
        <v>664</v>
      </c>
      <c r="T18" s="166">
        <v>764</v>
      </c>
      <c r="U18" s="166">
        <v>763</v>
      </c>
      <c r="V18" s="166">
        <v>863</v>
      </c>
      <c r="W18" s="181">
        <f t="shared" si="7"/>
        <v>0.13106159895150715</v>
      </c>
      <c r="X18" s="165">
        <f t="shared" si="5"/>
        <v>100</v>
      </c>
      <c r="Y18" s="167">
        <f t="shared" si="1"/>
        <v>8.8723937985771273E-3</v>
      </c>
    </row>
    <row r="19" spans="1:25" x14ac:dyDescent="0.25">
      <c r="A19" s="164" t="s">
        <v>146</v>
      </c>
      <c r="B19" s="165" t="s">
        <v>130</v>
      </c>
      <c r="C19" s="166">
        <v>28328</v>
      </c>
      <c r="D19" s="166">
        <v>425</v>
      </c>
      <c r="E19" s="166">
        <v>30986</v>
      </c>
      <c r="F19" s="166">
        <v>40209</v>
      </c>
      <c r="G19" s="166">
        <v>35082</v>
      </c>
      <c r="H19" s="166">
        <v>34219</v>
      </c>
      <c r="I19" s="181">
        <f t="shared" si="6"/>
        <v>-2.45995097200844E-2</v>
      </c>
      <c r="J19" s="167">
        <f t="shared" si="2"/>
        <v>79.515294117647059</v>
      </c>
      <c r="K19" s="166">
        <f t="shared" si="3"/>
        <v>-863</v>
      </c>
      <c r="L19" s="166">
        <f t="shared" si="4"/>
        <v>33794</v>
      </c>
      <c r="M19" s="167">
        <f t="shared" si="0"/>
        <v>1.9186388143788854E-2</v>
      </c>
      <c r="P19" s="165" t="s">
        <v>130</v>
      </c>
      <c r="Q19" s="166">
        <v>630</v>
      </c>
      <c r="R19" s="166">
        <v>17</v>
      </c>
      <c r="S19" s="166">
        <v>503</v>
      </c>
      <c r="T19" s="166">
        <v>728</v>
      </c>
      <c r="U19" s="166">
        <v>806</v>
      </c>
      <c r="V19" s="166">
        <v>630</v>
      </c>
      <c r="W19" s="181">
        <f t="shared" si="7"/>
        <v>-0.21836228287841186</v>
      </c>
      <c r="X19" s="165">
        <f t="shared" si="5"/>
        <v>-176</v>
      </c>
      <c r="Y19" s="167">
        <f t="shared" si="1"/>
        <v>6.4769502816959326E-3</v>
      </c>
    </row>
    <row r="20" spans="1:25" x14ac:dyDescent="0.25">
      <c r="A20" s="169" t="s">
        <v>147</v>
      </c>
      <c r="B20" s="165" t="s">
        <v>133</v>
      </c>
      <c r="C20" s="166">
        <v>40085</v>
      </c>
      <c r="D20" s="166">
        <v>2213</v>
      </c>
      <c r="E20" s="166">
        <v>24907</v>
      </c>
      <c r="F20" s="166">
        <v>37128</v>
      </c>
      <c r="G20" s="166">
        <v>39427</v>
      </c>
      <c r="H20" s="166">
        <v>31028</v>
      </c>
      <c r="I20" s="181">
        <f t="shared" si="6"/>
        <v>-0.21302660613285307</v>
      </c>
      <c r="J20" s="167">
        <f t="shared" si="2"/>
        <v>13.020786262991415</v>
      </c>
      <c r="K20" s="166">
        <f t="shared" si="3"/>
        <v>-8399</v>
      </c>
      <c r="L20" s="166">
        <f t="shared" si="4"/>
        <v>28815</v>
      </c>
      <c r="M20" s="167">
        <f t="shared" si="0"/>
        <v>1.7397213575074684E-2</v>
      </c>
      <c r="P20" s="165" t="s">
        <v>133</v>
      </c>
      <c r="Q20" s="166">
        <v>970</v>
      </c>
      <c r="R20" s="166">
        <v>89</v>
      </c>
      <c r="S20" s="166">
        <v>927</v>
      </c>
      <c r="T20" s="166">
        <v>1366</v>
      </c>
      <c r="U20" s="166">
        <v>1246</v>
      </c>
      <c r="V20" s="166">
        <v>1296</v>
      </c>
      <c r="W20" s="181">
        <f t="shared" si="7"/>
        <v>4.0128410914927803E-2</v>
      </c>
      <c r="X20" s="165">
        <f t="shared" si="5"/>
        <v>50</v>
      </c>
      <c r="Y20" s="167">
        <f t="shared" si="1"/>
        <v>1.3324012008060205E-2</v>
      </c>
    </row>
    <row r="21" spans="1:25" x14ac:dyDescent="0.25">
      <c r="B21" s="170" t="s">
        <v>147</v>
      </c>
      <c r="C21" s="171">
        <f t="shared" ref="C21" si="8">C13-SUM(C14:C20)</f>
        <v>214138</v>
      </c>
      <c r="D21" s="171">
        <f t="shared" ref="D21:E21" si="9">D13-SUM(D14:D20)</f>
        <v>73187</v>
      </c>
      <c r="E21" s="171">
        <f t="shared" si="9"/>
        <v>342405</v>
      </c>
      <c r="F21" s="171">
        <f t="shared" ref="F21:H21" si="10">F13-SUM(F14:F20)</f>
        <v>406513</v>
      </c>
      <c r="G21" s="171">
        <f t="shared" si="10"/>
        <v>438305</v>
      </c>
      <c r="H21" s="171">
        <f t="shared" si="10"/>
        <v>452832</v>
      </c>
      <c r="I21" s="182">
        <f t="shared" si="6"/>
        <v>3.3143587228071869E-2</v>
      </c>
      <c r="J21" s="172">
        <f t="shared" si="2"/>
        <v>5.1873283506633694</v>
      </c>
      <c r="K21" s="171">
        <f>H21-G21</f>
        <v>14527</v>
      </c>
      <c r="L21" s="171">
        <f t="shared" si="4"/>
        <v>379645</v>
      </c>
      <c r="M21" s="172">
        <f t="shared" si="0"/>
        <v>0.25390018749607512</v>
      </c>
      <c r="P21" s="170" t="s">
        <v>147</v>
      </c>
      <c r="Q21" s="171">
        <f t="shared" ref="Q21:V21" si="11">Q13-SUM(Q14:Q20)</f>
        <v>15677</v>
      </c>
      <c r="R21" s="171">
        <f t="shared" si="11"/>
        <v>8782</v>
      </c>
      <c r="S21" s="171">
        <f t="shared" si="11"/>
        <v>17770</v>
      </c>
      <c r="T21" s="171">
        <f t="shared" si="11"/>
        <v>21895</v>
      </c>
      <c r="U21" s="171">
        <f t="shared" si="11"/>
        <v>21848</v>
      </c>
      <c r="V21" s="171">
        <f t="shared" si="11"/>
        <v>24363</v>
      </c>
      <c r="W21" s="182">
        <f t="shared" si="7"/>
        <v>0.11511351153423655</v>
      </c>
      <c r="X21" s="170">
        <f>V21-U21</f>
        <v>2515</v>
      </c>
      <c r="Y21" s="172">
        <f t="shared" si="1"/>
        <v>0.25047292017929845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92300</v>
      </c>
      <c r="E23" s="178">
        <v>537375</v>
      </c>
      <c r="F23" s="178">
        <v>608370</v>
      </c>
      <c r="G23" s="178">
        <v>640291</v>
      </c>
      <c r="H23" s="178">
        <v>618160</v>
      </c>
      <c r="I23" s="179">
        <f>IFERROR(H23/G23-1,"-")</f>
        <v>-3.4563971694120288E-2</v>
      </c>
      <c r="J23" s="179">
        <f>IFERROR(H23/D23-1,"-")</f>
        <v>5.6972914409534132</v>
      </c>
      <c r="K23" s="178">
        <f>H23-G23</f>
        <v>-22131</v>
      </c>
      <c r="L23" s="178">
        <f>H23-D23</f>
        <v>525860</v>
      </c>
      <c r="M23" s="179">
        <f t="shared" ref="M23:M35" si="12">H23/H$9</f>
        <v>0.34659860589042696</v>
      </c>
    </row>
    <row r="24" spans="1:25" x14ac:dyDescent="0.25">
      <c r="B24" s="161" t="s">
        <v>99</v>
      </c>
      <c r="C24" s="162">
        <v>20277</v>
      </c>
      <c r="D24" s="162">
        <v>45464</v>
      </c>
      <c r="E24" s="162">
        <v>44639</v>
      </c>
      <c r="F24" s="162">
        <v>42026</v>
      </c>
      <c r="G24" s="162">
        <v>34651</v>
      </c>
      <c r="H24" s="162">
        <v>32343</v>
      </c>
      <c r="I24" s="180">
        <f>IFERROR(H24/G24-1,"-")</f>
        <v>-6.6607024328302233E-2</v>
      </c>
      <c r="J24" s="163">
        <f t="shared" ref="J24:J35" si="13">IFERROR(H24/D24-1,"-")</f>
        <v>-0.28860197079007566</v>
      </c>
      <c r="K24" s="162">
        <f t="shared" ref="K24:K34" si="14">H24-G24</f>
        <v>-2308</v>
      </c>
      <c r="L24" s="162">
        <f t="shared" ref="L24:L35" si="15">H24-D24</f>
        <v>-13121</v>
      </c>
      <c r="M24" s="163">
        <f t="shared" si="12"/>
        <v>1.8134526191138343E-2</v>
      </c>
    </row>
    <row r="25" spans="1:25" x14ac:dyDescent="0.25">
      <c r="B25" s="165" t="s">
        <v>105</v>
      </c>
      <c r="C25" s="166">
        <v>9378</v>
      </c>
      <c r="D25" s="166">
        <v>31357</v>
      </c>
      <c r="E25" s="166">
        <v>20561</v>
      </c>
      <c r="F25" s="166">
        <v>17667</v>
      </c>
      <c r="G25" s="166">
        <v>12604</v>
      </c>
      <c r="H25" s="166">
        <v>12488</v>
      </c>
      <c r="I25" s="181">
        <f>IFERROR(H25/G25-1,"-")</f>
        <v>-9.2034274833385776E-3</v>
      </c>
      <c r="J25" s="167">
        <f t="shared" si="13"/>
        <v>-0.60174761616226036</v>
      </c>
      <c r="K25" s="166">
        <f t="shared" si="14"/>
        <v>-116</v>
      </c>
      <c r="L25" s="166">
        <f t="shared" si="15"/>
        <v>-18869</v>
      </c>
      <c r="M25" s="167">
        <f t="shared" si="12"/>
        <v>7.0019467295840097E-3</v>
      </c>
    </row>
    <row r="26" spans="1:25" x14ac:dyDescent="0.25">
      <c r="B26" s="165" t="s">
        <v>102</v>
      </c>
      <c r="C26" s="166">
        <v>10899</v>
      </c>
      <c r="D26" s="166">
        <v>14107</v>
      </c>
      <c r="E26" s="166">
        <v>24078</v>
      </c>
      <c r="F26" s="166">
        <v>24359</v>
      </c>
      <c r="G26" s="166">
        <v>22047</v>
      </c>
      <c r="H26" s="166">
        <v>19855</v>
      </c>
      <c r="I26" s="181">
        <f>IFERROR(H26/G26-1,"-")</f>
        <v>-9.9423957908105431E-2</v>
      </c>
      <c r="J26" s="167">
        <f t="shared" si="13"/>
        <v>0.4074572907067413</v>
      </c>
      <c r="K26" s="166">
        <f t="shared" si="14"/>
        <v>-2192</v>
      </c>
      <c r="L26" s="166">
        <f t="shared" si="15"/>
        <v>5748</v>
      </c>
      <c r="M26" s="167">
        <f t="shared" si="12"/>
        <v>1.1132579461554333E-2</v>
      </c>
    </row>
    <row r="27" spans="1:25" x14ac:dyDescent="0.25">
      <c r="B27" s="161" t="s">
        <v>109</v>
      </c>
      <c r="C27" s="162">
        <v>323893</v>
      </c>
      <c r="D27" s="162">
        <v>46836</v>
      </c>
      <c r="E27" s="162">
        <v>492736</v>
      </c>
      <c r="F27" s="162">
        <v>566344</v>
      </c>
      <c r="G27" s="162">
        <v>605640</v>
      </c>
      <c r="H27" s="162">
        <v>585817</v>
      </c>
      <c r="I27" s="180">
        <f>IFERROR(H27/G27-1,"-")</f>
        <v>-3.2730665081566634E-2</v>
      </c>
      <c r="J27" s="163">
        <f t="shared" si="13"/>
        <v>11.507835852762833</v>
      </c>
      <c r="K27" s="162">
        <f t="shared" si="14"/>
        <v>-19823</v>
      </c>
      <c r="L27" s="162">
        <f t="shared" si="15"/>
        <v>538981</v>
      </c>
      <c r="M27" s="163">
        <f t="shared" si="12"/>
        <v>0.32846407969928859</v>
      </c>
    </row>
    <row r="28" spans="1:25" x14ac:dyDescent="0.25">
      <c r="B28" s="165" t="s">
        <v>112</v>
      </c>
      <c r="C28" s="166">
        <v>148381</v>
      </c>
      <c r="D28" s="166">
        <v>2249</v>
      </c>
      <c r="E28" s="166">
        <v>225519</v>
      </c>
      <c r="F28" s="166">
        <v>268519</v>
      </c>
      <c r="G28" s="166">
        <v>290959</v>
      </c>
      <c r="H28" s="166">
        <v>289480</v>
      </c>
      <c r="I28" s="181">
        <f t="shared" ref="I28:I35" si="16">IFERROR(H28/G28-1,"-")</f>
        <v>-5.0831904151443785E-3</v>
      </c>
      <c r="J28" s="167">
        <f t="shared" si="13"/>
        <v>127.71498443752779</v>
      </c>
      <c r="K28" s="166">
        <f t="shared" si="14"/>
        <v>-1479</v>
      </c>
      <c r="L28" s="166">
        <f t="shared" si="15"/>
        <v>287231</v>
      </c>
      <c r="M28" s="167">
        <f t="shared" si="12"/>
        <v>0.16230970045483498</v>
      </c>
    </row>
    <row r="29" spans="1:25" x14ac:dyDescent="0.25">
      <c r="B29" s="165" t="s">
        <v>115</v>
      </c>
      <c r="C29" s="166">
        <v>39437</v>
      </c>
      <c r="D29" s="166">
        <v>7036</v>
      </c>
      <c r="E29" s="166">
        <v>53064</v>
      </c>
      <c r="F29" s="166">
        <v>62015</v>
      </c>
      <c r="G29" s="166">
        <v>64942</v>
      </c>
      <c r="H29" s="166">
        <v>59550</v>
      </c>
      <c r="I29" s="181">
        <f t="shared" si="16"/>
        <v>-8.3027932616796529E-2</v>
      </c>
      <c r="J29" s="167">
        <f t="shared" si="13"/>
        <v>7.4636156907333717</v>
      </c>
      <c r="K29" s="166">
        <f t="shared" si="14"/>
        <v>-5392</v>
      </c>
      <c r="L29" s="166">
        <f t="shared" si="15"/>
        <v>52514</v>
      </c>
      <c r="M29" s="167">
        <f t="shared" si="12"/>
        <v>3.3389327974593833E-2</v>
      </c>
    </row>
    <row r="30" spans="1:25" x14ac:dyDescent="0.25">
      <c r="B30" s="165" t="s">
        <v>118</v>
      </c>
      <c r="C30" s="166">
        <v>12858</v>
      </c>
      <c r="D30" s="166">
        <v>8873</v>
      </c>
      <c r="E30" s="166">
        <v>22004</v>
      </c>
      <c r="F30" s="166">
        <v>23813</v>
      </c>
      <c r="G30" s="166">
        <v>23889</v>
      </c>
      <c r="H30" s="166">
        <v>19135</v>
      </c>
      <c r="I30" s="181">
        <f t="shared" si="16"/>
        <v>-0.19900372556406709</v>
      </c>
      <c r="J30" s="167">
        <f t="shared" si="13"/>
        <v>1.1565423193959203</v>
      </c>
      <c r="K30" s="166">
        <f t="shared" si="14"/>
        <v>-4754</v>
      </c>
      <c r="L30" s="166">
        <f t="shared" si="15"/>
        <v>10262</v>
      </c>
      <c r="M30" s="167">
        <f t="shared" si="12"/>
        <v>1.0728879778234307E-2</v>
      </c>
    </row>
    <row r="31" spans="1:25" x14ac:dyDescent="0.25">
      <c r="B31" s="165" t="s">
        <v>125</v>
      </c>
      <c r="C31" s="166">
        <v>12503</v>
      </c>
      <c r="D31" s="166">
        <v>703</v>
      </c>
      <c r="E31" s="166">
        <v>27830</v>
      </c>
      <c r="F31" s="166">
        <v>23211</v>
      </c>
      <c r="G31" s="166">
        <v>23583</v>
      </c>
      <c r="H31" s="166">
        <v>22678</v>
      </c>
      <c r="I31" s="181">
        <f t="shared" si="16"/>
        <v>-3.8375100708137211E-2</v>
      </c>
      <c r="J31" s="167">
        <f t="shared" si="13"/>
        <v>31.258890469416784</v>
      </c>
      <c r="K31" s="166">
        <f t="shared" si="14"/>
        <v>-905</v>
      </c>
      <c r="L31" s="166">
        <f t="shared" si="15"/>
        <v>21975</v>
      </c>
      <c r="M31" s="167">
        <f t="shared" si="12"/>
        <v>1.2715418636571604E-2</v>
      </c>
    </row>
    <row r="32" spans="1:25" x14ac:dyDescent="0.25">
      <c r="B32" s="165" t="s">
        <v>121</v>
      </c>
      <c r="C32" s="166">
        <v>15876</v>
      </c>
      <c r="D32" s="166">
        <v>1912</v>
      </c>
      <c r="E32" s="166">
        <v>31122</v>
      </c>
      <c r="F32" s="166">
        <v>26551</v>
      </c>
      <c r="G32" s="166">
        <v>28315</v>
      </c>
      <c r="H32" s="166">
        <v>27647</v>
      </c>
      <c r="I32" s="181">
        <f t="shared" si="16"/>
        <v>-2.3591735829065819E-2</v>
      </c>
      <c r="J32" s="167">
        <f t="shared" si="13"/>
        <v>13.459728033472803</v>
      </c>
      <c r="K32" s="166">
        <f t="shared" si="14"/>
        <v>-668</v>
      </c>
      <c r="L32" s="166">
        <f t="shared" si="15"/>
        <v>25735</v>
      </c>
      <c r="M32" s="167">
        <f t="shared" si="12"/>
        <v>1.5501507145484395E-2</v>
      </c>
    </row>
    <row r="33" spans="2:13" x14ac:dyDescent="0.25">
      <c r="B33" s="165" t="s">
        <v>130</v>
      </c>
      <c r="C33" s="166">
        <v>11519</v>
      </c>
      <c r="D33" s="166">
        <v>106</v>
      </c>
      <c r="E33" s="166">
        <v>12027</v>
      </c>
      <c r="F33" s="166">
        <v>14343</v>
      </c>
      <c r="G33" s="166">
        <v>12638</v>
      </c>
      <c r="H33" s="166">
        <v>11704</v>
      </c>
      <c r="I33" s="181">
        <f t="shared" si="16"/>
        <v>-7.3904098749802194E-2</v>
      </c>
      <c r="J33" s="167">
        <f t="shared" si="13"/>
        <v>109.41509433962264</v>
      </c>
      <c r="K33" s="166">
        <f t="shared" si="14"/>
        <v>-934</v>
      </c>
      <c r="L33" s="166">
        <f t="shared" si="15"/>
        <v>11598</v>
      </c>
      <c r="M33" s="167">
        <f t="shared" si="12"/>
        <v>6.56236262996887E-3</v>
      </c>
    </row>
    <row r="34" spans="2:13" x14ac:dyDescent="0.25">
      <c r="B34" s="165" t="s">
        <v>133</v>
      </c>
      <c r="C34" s="166">
        <v>12800</v>
      </c>
      <c r="D34" s="166">
        <v>281</v>
      </c>
      <c r="E34" s="166">
        <v>7436</v>
      </c>
      <c r="F34" s="166">
        <v>12953</v>
      </c>
      <c r="G34" s="166">
        <v>12954</v>
      </c>
      <c r="H34" s="166">
        <v>10492</v>
      </c>
      <c r="I34" s="181">
        <f t="shared" si="16"/>
        <v>-0.19005712521228968</v>
      </c>
      <c r="J34" s="167">
        <f t="shared" si="13"/>
        <v>36.338078291814945</v>
      </c>
      <c r="K34" s="166">
        <f t="shared" si="14"/>
        <v>-2462</v>
      </c>
      <c r="L34" s="166">
        <f t="shared" si="15"/>
        <v>10211</v>
      </c>
      <c r="M34" s="167">
        <f t="shared" si="12"/>
        <v>5.8828014963801592E-3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25676</v>
      </c>
      <c r="E35" s="171">
        <f t="shared" si="18"/>
        <v>113734</v>
      </c>
      <c r="F35" s="171">
        <f t="shared" ref="F35:H35" si="19">F27-SUM(F28:F34)</f>
        <v>134939</v>
      </c>
      <c r="G35" s="171">
        <f t="shared" si="19"/>
        <v>148360</v>
      </c>
      <c r="H35" s="171">
        <f t="shared" si="19"/>
        <v>145131</v>
      </c>
      <c r="I35" s="182">
        <f t="shared" si="16"/>
        <v>-2.1764626583984925E-2</v>
      </c>
      <c r="J35" s="172">
        <f t="shared" si="13"/>
        <v>4.652399127589967</v>
      </c>
      <c r="K35" s="171">
        <f>H35-G35</f>
        <v>-3229</v>
      </c>
      <c r="L35" s="171">
        <f t="shared" si="15"/>
        <v>119455</v>
      </c>
      <c r="M35" s="172">
        <f t="shared" si="12"/>
        <v>8.1374081583220445E-2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44784</v>
      </c>
      <c r="E37" s="178">
        <v>376595</v>
      </c>
      <c r="F37" s="178">
        <v>431484</v>
      </c>
      <c r="G37" s="178">
        <v>450886</v>
      </c>
      <c r="H37" s="178">
        <v>462494</v>
      </c>
      <c r="I37" s="179">
        <f>IFERROR(H37/G37-1,"-")</f>
        <v>2.5744866773419472E-2</v>
      </c>
      <c r="J37" s="179">
        <f>IFERROR(H37/D37-1,"-")</f>
        <v>9.3272150768131468</v>
      </c>
      <c r="K37" s="178">
        <f>H37-G37</f>
        <v>11608</v>
      </c>
      <c r="L37" s="178">
        <f>H37-D37</f>
        <v>417710</v>
      </c>
      <c r="M37" s="179">
        <f t="shared" ref="M37:M49" si="20">H37/H$9</f>
        <v>0.25931761296862804</v>
      </c>
    </row>
    <row r="38" spans="2:13" x14ac:dyDescent="0.25">
      <c r="B38" s="161" t="s">
        <v>99</v>
      </c>
      <c r="C38" s="162">
        <v>13953</v>
      </c>
      <c r="D38" s="162">
        <v>14521</v>
      </c>
      <c r="E38" s="162">
        <v>29136</v>
      </c>
      <c r="F38" s="162">
        <v>28866</v>
      </c>
      <c r="G38" s="162">
        <v>26309</v>
      </c>
      <c r="H38" s="162">
        <v>29571</v>
      </c>
      <c r="I38" s="180">
        <f>IFERROR(H38/G38-1,"-")</f>
        <v>0.1239879889011366</v>
      </c>
      <c r="J38" s="163">
        <f t="shared" ref="J38:J49" si="21">IFERROR(H38/D38-1,"-")</f>
        <v>1.0364299979340266</v>
      </c>
      <c r="K38" s="162">
        <f t="shared" ref="K38:K48" si="22">H38-G38</f>
        <v>3262</v>
      </c>
      <c r="L38" s="162">
        <f t="shared" ref="L38:L49" si="23">H38-D38</f>
        <v>15050</v>
      </c>
      <c r="M38" s="163">
        <f t="shared" si="20"/>
        <v>1.6580282410356244E-2</v>
      </c>
    </row>
    <row r="39" spans="2:13" x14ac:dyDescent="0.25">
      <c r="B39" s="165" t="s">
        <v>105</v>
      </c>
      <c r="C39" s="166">
        <v>5079</v>
      </c>
      <c r="D39" s="166">
        <v>11878</v>
      </c>
      <c r="E39" s="166">
        <v>11582</v>
      </c>
      <c r="F39" s="166">
        <v>10559</v>
      </c>
      <c r="G39" s="166">
        <v>10793</v>
      </c>
      <c r="H39" s="166">
        <v>11992</v>
      </c>
      <c r="I39" s="181">
        <f>IFERROR(H39/G39-1,"-")</f>
        <v>0.1110905216343927</v>
      </c>
      <c r="J39" s="167">
        <f t="shared" si="21"/>
        <v>9.5975753493853233E-3</v>
      </c>
      <c r="K39" s="166">
        <f t="shared" si="22"/>
        <v>1199</v>
      </c>
      <c r="L39" s="166">
        <f t="shared" si="23"/>
        <v>114</v>
      </c>
      <c r="M39" s="167">
        <f t="shared" si="20"/>
        <v>6.7238425032968806E-3</v>
      </c>
    </row>
    <row r="40" spans="2:13" x14ac:dyDescent="0.25">
      <c r="B40" s="165" t="s">
        <v>102</v>
      </c>
      <c r="C40" s="166">
        <v>8874</v>
      </c>
      <c r="D40" s="166">
        <v>2643</v>
      </c>
      <c r="E40" s="166">
        <v>17554</v>
      </c>
      <c r="F40" s="166">
        <v>18307</v>
      </c>
      <c r="G40" s="166">
        <v>15516</v>
      </c>
      <c r="H40" s="166">
        <v>17579</v>
      </c>
      <c r="I40" s="181">
        <f>IFERROR(H40/G40-1,"-")</f>
        <v>0.13295952565094105</v>
      </c>
      <c r="J40" s="167">
        <f t="shared" si="21"/>
        <v>5.651153991676126</v>
      </c>
      <c r="K40" s="166">
        <f t="shared" si="22"/>
        <v>2063</v>
      </c>
      <c r="L40" s="166">
        <f t="shared" si="23"/>
        <v>14936</v>
      </c>
      <c r="M40" s="167">
        <f t="shared" si="20"/>
        <v>9.8564399070593615E-3</v>
      </c>
    </row>
    <row r="41" spans="2:13" x14ac:dyDescent="0.25">
      <c r="B41" s="161" t="s">
        <v>109</v>
      </c>
      <c r="C41" s="162">
        <v>235324</v>
      </c>
      <c r="D41" s="162">
        <v>30263</v>
      </c>
      <c r="E41" s="162">
        <v>347459</v>
      </c>
      <c r="F41" s="162">
        <v>402618</v>
      </c>
      <c r="G41" s="162">
        <v>424577</v>
      </c>
      <c r="H41" s="162">
        <v>432923</v>
      </c>
      <c r="I41" s="180">
        <f>IFERROR(H41/G41-1,"-")</f>
        <v>1.9657211766063609E-2</v>
      </c>
      <c r="J41" s="163">
        <f t="shared" si="21"/>
        <v>13.305356375772396</v>
      </c>
      <c r="K41" s="162">
        <f t="shared" si="22"/>
        <v>8346</v>
      </c>
      <c r="L41" s="162">
        <f t="shared" si="23"/>
        <v>402660</v>
      </c>
      <c r="M41" s="163">
        <f t="shared" si="20"/>
        <v>0.24273733055827182</v>
      </c>
    </row>
    <row r="42" spans="2:13" x14ac:dyDescent="0.25">
      <c r="B42" s="165" t="s">
        <v>112</v>
      </c>
      <c r="C42" s="166">
        <v>106790</v>
      </c>
      <c r="D42" s="166">
        <v>1172</v>
      </c>
      <c r="E42" s="166">
        <v>151709</v>
      </c>
      <c r="F42" s="166">
        <v>183661</v>
      </c>
      <c r="G42" s="166">
        <v>201185</v>
      </c>
      <c r="H42" s="166">
        <v>203038</v>
      </c>
      <c r="I42" s="181">
        <f t="shared" ref="I42:I49" si="24">IFERROR(H42/G42-1,"-")</f>
        <v>9.2104282128389059E-3</v>
      </c>
      <c r="J42" s="167">
        <f t="shared" si="21"/>
        <v>172.24061433447099</v>
      </c>
      <c r="K42" s="166">
        <f t="shared" si="22"/>
        <v>1853</v>
      </c>
      <c r="L42" s="166">
        <f t="shared" si="23"/>
        <v>201866</v>
      </c>
      <c r="M42" s="167">
        <f t="shared" si="20"/>
        <v>0.11384218930823817</v>
      </c>
    </row>
    <row r="43" spans="2:13" x14ac:dyDescent="0.25">
      <c r="B43" s="165" t="s">
        <v>115</v>
      </c>
      <c r="C43" s="166">
        <v>11703</v>
      </c>
      <c r="D43" s="166">
        <v>2404</v>
      </c>
      <c r="E43" s="166">
        <v>13945</v>
      </c>
      <c r="F43" s="166">
        <v>17688</v>
      </c>
      <c r="G43" s="166">
        <v>17466</v>
      </c>
      <c r="H43" s="166">
        <v>18247</v>
      </c>
      <c r="I43" s="181">
        <f t="shared" si="24"/>
        <v>4.471544715447151E-2</v>
      </c>
      <c r="J43" s="167">
        <f t="shared" si="21"/>
        <v>6.5902662229617306</v>
      </c>
      <c r="K43" s="166">
        <f t="shared" si="22"/>
        <v>781</v>
      </c>
      <c r="L43" s="166">
        <f t="shared" si="23"/>
        <v>15843</v>
      </c>
      <c r="M43" s="167">
        <f t="shared" si="20"/>
        <v>1.0230983502139608E-2</v>
      </c>
    </row>
    <row r="44" spans="2:13" x14ac:dyDescent="0.25">
      <c r="B44" s="165" t="s">
        <v>118</v>
      </c>
      <c r="C44" s="166">
        <v>5799</v>
      </c>
      <c r="D44" s="166">
        <v>4036</v>
      </c>
      <c r="E44" s="166">
        <v>9400</v>
      </c>
      <c r="F44" s="166">
        <v>10819</v>
      </c>
      <c r="G44" s="166">
        <v>10391</v>
      </c>
      <c r="H44" s="166">
        <v>10921</v>
      </c>
      <c r="I44" s="181">
        <f t="shared" si="24"/>
        <v>5.1005677990568765E-2</v>
      </c>
      <c r="J44" s="167">
        <f t="shared" si="21"/>
        <v>1.7058969276511395</v>
      </c>
      <c r="K44" s="166">
        <f t="shared" si="22"/>
        <v>530</v>
      </c>
      <c r="L44" s="166">
        <f t="shared" si="23"/>
        <v>6885</v>
      </c>
      <c r="M44" s="167">
        <f t="shared" si="20"/>
        <v>6.123339224358342E-3</v>
      </c>
    </row>
    <row r="45" spans="2:13" x14ac:dyDescent="0.25">
      <c r="B45" s="165" t="s">
        <v>125</v>
      </c>
      <c r="C45" s="166">
        <v>10447</v>
      </c>
      <c r="D45" s="166">
        <v>571</v>
      </c>
      <c r="E45" s="166">
        <v>19355</v>
      </c>
      <c r="F45" s="166">
        <v>17862</v>
      </c>
      <c r="G45" s="166">
        <v>18686</v>
      </c>
      <c r="H45" s="166">
        <v>17550</v>
      </c>
      <c r="I45" s="181">
        <f t="shared" si="24"/>
        <v>-6.0794177459060239E-2</v>
      </c>
      <c r="J45" s="167">
        <f t="shared" si="21"/>
        <v>29.73555166374781</v>
      </c>
      <c r="K45" s="166">
        <f t="shared" si="22"/>
        <v>-1136</v>
      </c>
      <c r="L45" s="166">
        <f t="shared" si="23"/>
        <v>16979</v>
      </c>
      <c r="M45" s="167">
        <f t="shared" si="20"/>
        <v>9.8401797809256394E-3</v>
      </c>
    </row>
    <row r="46" spans="2:13" x14ac:dyDescent="0.25">
      <c r="B46" s="165" t="s">
        <v>121</v>
      </c>
      <c r="C46" s="166">
        <v>9027</v>
      </c>
      <c r="D46" s="166">
        <v>589</v>
      </c>
      <c r="E46" s="166">
        <v>12594</v>
      </c>
      <c r="F46" s="166">
        <v>13943</v>
      </c>
      <c r="G46" s="166">
        <v>16028</v>
      </c>
      <c r="H46" s="166">
        <v>12261</v>
      </c>
      <c r="I46" s="181">
        <f t="shared" si="24"/>
        <v>-0.23502620414275022</v>
      </c>
      <c r="J46" s="167">
        <f t="shared" si="21"/>
        <v>19.816638370118845</v>
      </c>
      <c r="K46" s="166">
        <f t="shared" si="22"/>
        <v>-3767</v>
      </c>
      <c r="L46" s="166">
        <f t="shared" si="23"/>
        <v>11672</v>
      </c>
      <c r="M46" s="167">
        <f t="shared" si="20"/>
        <v>6.8746691905372794E-3</v>
      </c>
    </row>
    <row r="47" spans="2:13" x14ac:dyDescent="0.25">
      <c r="B47" s="165" t="s">
        <v>130</v>
      </c>
      <c r="C47" s="166">
        <v>9587</v>
      </c>
      <c r="D47" s="166">
        <v>162</v>
      </c>
      <c r="E47" s="166">
        <v>11619</v>
      </c>
      <c r="F47" s="166">
        <v>13585</v>
      </c>
      <c r="G47" s="166">
        <v>12072</v>
      </c>
      <c r="H47" s="166">
        <v>12619</v>
      </c>
      <c r="I47" s="181">
        <f t="shared" si="24"/>
        <v>4.5311464546057056E-2</v>
      </c>
      <c r="J47" s="167">
        <f t="shared" si="21"/>
        <v>76.895061728395063</v>
      </c>
      <c r="K47" s="166">
        <f t="shared" si="22"/>
        <v>547</v>
      </c>
      <c r="L47" s="166">
        <f t="shared" si="23"/>
        <v>12457</v>
      </c>
      <c r="M47" s="167">
        <f t="shared" si="20"/>
        <v>7.0753976441880698E-3</v>
      </c>
    </row>
    <row r="48" spans="2:13" x14ac:dyDescent="0.25">
      <c r="B48" s="165" t="s">
        <v>133</v>
      </c>
      <c r="C48" s="166">
        <v>15367</v>
      </c>
      <c r="D48" s="166">
        <v>1479</v>
      </c>
      <c r="E48" s="166">
        <v>11125</v>
      </c>
      <c r="F48" s="166">
        <v>13749</v>
      </c>
      <c r="G48" s="166">
        <v>14552</v>
      </c>
      <c r="H48" s="166">
        <v>11264</v>
      </c>
      <c r="I48" s="181">
        <f t="shared" si="24"/>
        <v>-0.22594832325453551</v>
      </c>
      <c r="J48" s="167">
        <f t="shared" si="21"/>
        <v>6.6159567275185935</v>
      </c>
      <c r="K48" s="166">
        <f t="shared" si="22"/>
        <v>-3288</v>
      </c>
      <c r="L48" s="166">
        <f t="shared" si="23"/>
        <v>9785</v>
      </c>
      <c r="M48" s="167">
        <f t="shared" si="20"/>
        <v>6.315657267939965E-3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19850</v>
      </c>
      <c r="E49" s="171">
        <f t="shared" si="26"/>
        <v>117712</v>
      </c>
      <c r="F49" s="171">
        <f t="shared" ref="F49:H49" si="27">F41-SUM(F42:F48)</f>
        <v>131311</v>
      </c>
      <c r="G49" s="171">
        <f t="shared" si="27"/>
        <v>134197</v>
      </c>
      <c r="H49" s="171">
        <f t="shared" si="27"/>
        <v>147023</v>
      </c>
      <c r="I49" s="182">
        <f t="shared" si="24"/>
        <v>9.5575907062005916E-2</v>
      </c>
      <c r="J49" s="172">
        <f t="shared" si="21"/>
        <v>6.4067002518891689</v>
      </c>
      <c r="K49" s="171">
        <f>H49-G49</f>
        <v>12826</v>
      </c>
      <c r="L49" s="171">
        <f t="shared" si="23"/>
        <v>127173</v>
      </c>
      <c r="M49" s="172">
        <f t="shared" si="20"/>
        <v>8.2434914639944734E-2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2365</v>
      </c>
      <c r="E51" s="178">
        <v>11908</v>
      </c>
      <c r="F51" s="178">
        <v>20755</v>
      </c>
      <c r="G51" s="178">
        <v>18984</v>
      </c>
      <c r="H51" s="178">
        <v>15822</v>
      </c>
      <c r="I51" s="179">
        <f>IFERROR(H51/G51-1,"-")</f>
        <v>-0.16656131479140324</v>
      </c>
      <c r="J51" s="179">
        <f>IFERROR(H51/D51-1,"-")</f>
        <v>5.6900634249471462</v>
      </c>
      <c r="K51" s="178">
        <f>H51-G51</f>
        <v>-3162</v>
      </c>
      <c r="L51" s="178">
        <f>H51-D51</f>
        <v>13457</v>
      </c>
      <c r="M51" s="179">
        <f t="shared" ref="M51:M63" si="28">H51/H$9</f>
        <v>8.871300540957576E-3</v>
      </c>
    </row>
    <row r="52" spans="2:13" x14ac:dyDescent="0.25">
      <c r="B52" s="161" t="s">
        <v>99</v>
      </c>
      <c r="C52" s="162">
        <v>1123</v>
      </c>
      <c r="D52" s="162">
        <v>461</v>
      </c>
      <c r="E52" s="162">
        <v>991</v>
      </c>
      <c r="F52" s="162">
        <v>8564</v>
      </c>
      <c r="G52" s="162">
        <v>5029</v>
      </c>
      <c r="H52" s="162">
        <v>2911</v>
      </c>
      <c r="I52" s="180">
        <f>IFERROR(H52/G52-1,"-")</f>
        <v>-0.42115728773115924</v>
      </c>
      <c r="J52" s="163">
        <f t="shared" ref="J52:J63" si="29">IFERROR(H52/D52-1,"-")</f>
        <v>5.3145336225596527</v>
      </c>
      <c r="K52" s="162">
        <f t="shared" ref="K52:K62" si="30">H52-G52</f>
        <v>-2118</v>
      </c>
      <c r="L52" s="162">
        <f t="shared" ref="L52:L63" si="31">H52-D52</f>
        <v>2450</v>
      </c>
      <c r="M52" s="163">
        <f t="shared" si="28"/>
        <v>1.6321802474230504E-3</v>
      </c>
    </row>
    <row r="53" spans="2:13" x14ac:dyDescent="0.25">
      <c r="B53" s="165" t="s">
        <v>105</v>
      </c>
      <c r="C53" s="166">
        <v>538</v>
      </c>
      <c r="D53" s="166">
        <v>181</v>
      </c>
      <c r="E53" s="166">
        <v>229</v>
      </c>
      <c r="F53" s="166">
        <v>6277</v>
      </c>
      <c r="G53" s="166">
        <v>3342</v>
      </c>
      <c r="H53" s="166">
        <v>1849</v>
      </c>
      <c r="I53" s="181">
        <f>IFERROR(H53/G53-1,"-")</f>
        <v>-0.44673847995212446</v>
      </c>
      <c r="J53" s="167">
        <f t="shared" si="29"/>
        <v>9.2154696132596676</v>
      </c>
      <c r="K53" s="166">
        <f t="shared" si="30"/>
        <v>-1493</v>
      </c>
      <c r="L53" s="166">
        <f t="shared" si="31"/>
        <v>1668</v>
      </c>
      <c r="M53" s="167">
        <f t="shared" si="28"/>
        <v>1.0367232145260118E-3</v>
      </c>
    </row>
    <row r="54" spans="2:13" x14ac:dyDescent="0.25">
      <c r="B54" s="165" t="s">
        <v>102</v>
      </c>
      <c r="C54" s="166">
        <v>585</v>
      </c>
      <c r="D54" s="166">
        <v>280</v>
      </c>
      <c r="E54" s="166">
        <v>762</v>
      </c>
      <c r="F54" s="166">
        <v>2287</v>
      </c>
      <c r="G54" s="166">
        <v>1687</v>
      </c>
      <c r="H54" s="166">
        <v>1062</v>
      </c>
      <c r="I54" s="181">
        <f>IFERROR(H54/G54-1,"-")</f>
        <v>-0.37048014226437465</v>
      </c>
      <c r="J54" s="167">
        <f t="shared" si="29"/>
        <v>2.7928571428571427</v>
      </c>
      <c r="K54" s="166">
        <f t="shared" si="30"/>
        <v>-625</v>
      </c>
      <c r="L54" s="166">
        <f t="shared" si="31"/>
        <v>782</v>
      </c>
      <c r="M54" s="167">
        <f t="shared" si="28"/>
        <v>5.9545703289703869E-4</v>
      </c>
    </row>
    <row r="55" spans="2:13" x14ac:dyDescent="0.25">
      <c r="B55" s="161" t="s">
        <v>109</v>
      </c>
      <c r="C55" s="162">
        <v>8947</v>
      </c>
      <c r="D55" s="162">
        <v>1904</v>
      </c>
      <c r="E55" s="162">
        <v>10917</v>
      </c>
      <c r="F55" s="162">
        <v>12191</v>
      </c>
      <c r="G55" s="162">
        <v>13955</v>
      </c>
      <c r="H55" s="162">
        <v>12911</v>
      </c>
      <c r="I55" s="180">
        <f>IFERROR(H55/G55-1,"-")</f>
        <v>-7.4811895378000703E-2</v>
      </c>
      <c r="J55" s="163">
        <f t="shared" si="29"/>
        <v>5.7809873949579833</v>
      </c>
      <c r="K55" s="162">
        <f t="shared" si="30"/>
        <v>-1044</v>
      </c>
      <c r="L55" s="162">
        <f t="shared" si="31"/>
        <v>11007</v>
      </c>
      <c r="M55" s="163">
        <f t="shared" si="28"/>
        <v>7.2391202935345256E-3</v>
      </c>
    </row>
    <row r="56" spans="2:13" x14ac:dyDescent="0.25">
      <c r="B56" s="165" t="s">
        <v>112</v>
      </c>
      <c r="C56" s="166">
        <v>2897</v>
      </c>
      <c r="D56" s="166">
        <v>33</v>
      </c>
      <c r="E56" s="166">
        <v>3479</v>
      </c>
      <c r="F56" s="166">
        <v>3318</v>
      </c>
      <c r="G56" s="166">
        <v>3752</v>
      </c>
      <c r="H56" s="166">
        <v>4304</v>
      </c>
      <c r="I56" s="181">
        <f t="shared" ref="I56:I63" si="32">IFERROR(H56/G56-1,"-")</f>
        <v>0.14712153518123672</v>
      </c>
      <c r="J56" s="167">
        <f t="shared" si="29"/>
        <v>129.42424242424244</v>
      </c>
      <c r="K56" s="166">
        <f t="shared" si="30"/>
        <v>552</v>
      </c>
      <c r="L56" s="166">
        <f t="shared" si="31"/>
        <v>4271</v>
      </c>
      <c r="M56" s="167">
        <f t="shared" si="28"/>
        <v>2.413226995846379E-3</v>
      </c>
    </row>
    <row r="57" spans="2:13" x14ac:dyDescent="0.25">
      <c r="B57" s="165" t="s">
        <v>115</v>
      </c>
      <c r="C57" s="166">
        <v>2253</v>
      </c>
      <c r="D57" s="166">
        <v>800</v>
      </c>
      <c r="E57" s="166">
        <v>3013</v>
      </c>
      <c r="F57" s="166">
        <v>2407</v>
      </c>
      <c r="G57" s="166">
        <v>3261</v>
      </c>
      <c r="H57" s="166">
        <v>2946</v>
      </c>
      <c r="I57" s="181">
        <f t="shared" si="32"/>
        <v>-9.6596136154553869E-2</v>
      </c>
      <c r="J57" s="167">
        <f t="shared" si="29"/>
        <v>2.6825000000000001</v>
      </c>
      <c r="K57" s="166">
        <f t="shared" si="30"/>
        <v>-315</v>
      </c>
      <c r="L57" s="166">
        <f t="shared" si="31"/>
        <v>2146</v>
      </c>
      <c r="M57" s="167">
        <f t="shared" si="28"/>
        <v>1.6518045375844405E-3</v>
      </c>
    </row>
    <row r="58" spans="2:13" x14ac:dyDescent="0.25">
      <c r="B58" s="165" t="s">
        <v>118</v>
      </c>
      <c r="C58" s="166">
        <v>449</v>
      </c>
      <c r="D58" s="166">
        <v>255</v>
      </c>
      <c r="E58" s="166">
        <v>830</v>
      </c>
      <c r="F58" s="166">
        <v>1288</v>
      </c>
      <c r="G58" s="166">
        <v>1095</v>
      </c>
      <c r="H58" s="166">
        <v>752</v>
      </c>
      <c r="I58" s="181">
        <f t="shared" si="32"/>
        <v>-0.31324200913242006</v>
      </c>
      <c r="J58" s="167">
        <f t="shared" si="29"/>
        <v>1.9490196078431374</v>
      </c>
      <c r="K58" s="166">
        <f t="shared" si="30"/>
        <v>-343</v>
      </c>
      <c r="L58" s="166">
        <f t="shared" si="31"/>
        <v>497</v>
      </c>
      <c r="M58" s="167">
        <f t="shared" si="28"/>
        <v>4.2164189146758291E-4</v>
      </c>
    </row>
    <row r="59" spans="2:13" x14ac:dyDescent="0.25">
      <c r="B59" s="165" t="s">
        <v>125</v>
      </c>
      <c r="C59" s="166">
        <v>218</v>
      </c>
      <c r="D59" s="166">
        <v>33</v>
      </c>
      <c r="E59" s="166">
        <v>323</v>
      </c>
      <c r="F59" s="166">
        <v>308</v>
      </c>
      <c r="G59" s="166">
        <v>525</v>
      </c>
      <c r="H59" s="166">
        <v>408</v>
      </c>
      <c r="I59" s="181">
        <f t="shared" si="32"/>
        <v>-0.22285714285714286</v>
      </c>
      <c r="J59" s="167">
        <f t="shared" si="29"/>
        <v>11.363636363636363</v>
      </c>
      <c r="K59" s="166">
        <f t="shared" si="30"/>
        <v>-117</v>
      </c>
      <c r="L59" s="166">
        <f t="shared" si="31"/>
        <v>375</v>
      </c>
      <c r="M59" s="167">
        <f t="shared" si="28"/>
        <v>2.2876315388134817E-4</v>
      </c>
    </row>
    <row r="60" spans="2:13" x14ac:dyDescent="0.25">
      <c r="B60" s="165" t="s">
        <v>121</v>
      </c>
      <c r="C60" s="166">
        <v>187</v>
      </c>
      <c r="D60" s="166">
        <v>47</v>
      </c>
      <c r="E60" s="166">
        <v>324</v>
      </c>
      <c r="F60" s="166">
        <v>304</v>
      </c>
      <c r="G60" s="166">
        <v>380</v>
      </c>
      <c r="H60" s="166">
        <v>384</v>
      </c>
      <c r="I60" s="181">
        <f t="shared" si="32"/>
        <v>1.0526315789473717E-2</v>
      </c>
      <c r="J60" s="167">
        <f t="shared" si="29"/>
        <v>7.1702127659574462</v>
      </c>
      <c r="K60" s="166">
        <f t="shared" si="30"/>
        <v>4</v>
      </c>
      <c r="L60" s="166">
        <f t="shared" si="31"/>
        <v>337</v>
      </c>
      <c r="M60" s="167">
        <f t="shared" si="28"/>
        <v>2.1530649777068065E-4</v>
      </c>
    </row>
    <row r="61" spans="2:13" x14ac:dyDescent="0.25">
      <c r="B61" s="165" t="s">
        <v>130</v>
      </c>
      <c r="C61" s="166">
        <v>136</v>
      </c>
      <c r="D61" s="166">
        <v>17</v>
      </c>
      <c r="E61" s="166">
        <v>42</v>
      </c>
      <c r="F61" s="166">
        <v>145</v>
      </c>
      <c r="G61" s="166">
        <v>78</v>
      </c>
      <c r="H61" s="166">
        <v>161</v>
      </c>
      <c r="I61" s="181">
        <f t="shared" si="32"/>
        <v>1.0641025641025643</v>
      </c>
      <c r="J61" s="167">
        <f t="shared" si="29"/>
        <v>8.4705882352941178</v>
      </c>
      <c r="K61" s="166">
        <f t="shared" si="30"/>
        <v>83</v>
      </c>
      <c r="L61" s="166">
        <f t="shared" si="31"/>
        <v>144</v>
      </c>
      <c r="M61" s="167">
        <f t="shared" si="28"/>
        <v>9.027173474239475E-5</v>
      </c>
    </row>
    <row r="62" spans="2:13" x14ac:dyDescent="0.25">
      <c r="B62" s="165" t="s">
        <v>133</v>
      </c>
      <c r="C62" s="166">
        <v>201</v>
      </c>
      <c r="D62" s="166">
        <v>13</v>
      </c>
      <c r="E62" s="166">
        <v>86</v>
      </c>
      <c r="F62" s="166">
        <v>132</v>
      </c>
      <c r="G62" s="166">
        <v>85</v>
      </c>
      <c r="H62" s="166">
        <v>112</v>
      </c>
      <c r="I62" s="181">
        <f t="shared" si="32"/>
        <v>0.31764705882352939</v>
      </c>
      <c r="J62" s="167">
        <f t="shared" si="29"/>
        <v>7.615384615384615</v>
      </c>
      <c r="K62" s="166">
        <f t="shared" si="30"/>
        <v>27</v>
      </c>
      <c r="L62" s="166">
        <f t="shared" si="31"/>
        <v>99</v>
      </c>
      <c r="M62" s="167">
        <f t="shared" si="28"/>
        <v>6.2797728516448517E-5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706</v>
      </c>
      <c r="E63" s="171">
        <f t="shared" si="34"/>
        <v>2820</v>
      </c>
      <c r="F63" s="171">
        <f t="shared" ref="F63:H63" si="35">F55-SUM(F56:F62)</f>
        <v>4289</v>
      </c>
      <c r="G63" s="171">
        <f t="shared" si="35"/>
        <v>4779</v>
      </c>
      <c r="H63" s="171">
        <f t="shared" si="35"/>
        <v>3844</v>
      </c>
      <c r="I63" s="182">
        <f t="shared" si="32"/>
        <v>-0.19564762502615607</v>
      </c>
      <c r="J63" s="172">
        <f t="shared" si="29"/>
        <v>4.4447592067988673</v>
      </c>
      <c r="K63" s="171">
        <f>H63-G63</f>
        <v>-935</v>
      </c>
      <c r="L63" s="171">
        <f t="shared" si="31"/>
        <v>3138</v>
      </c>
      <c r="M63" s="172">
        <f t="shared" si="28"/>
        <v>2.155307753725251E-3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9370</v>
      </c>
      <c r="E65" s="178">
        <v>44258</v>
      </c>
      <c r="F65" s="178">
        <v>64172</v>
      </c>
      <c r="G65" s="178">
        <v>78533</v>
      </c>
      <c r="H65" s="178">
        <v>61659</v>
      </c>
      <c r="I65" s="179">
        <f>IFERROR(H65/G65-1,"-")</f>
        <v>-0.21486508856149644</v>
      </c>
      <c r="J65" s="179">
        <f>IFERROR(H65/D65-1,"-")</f>
        <v>5.5804695837780152</v>
      </c>
      <c r="K65" s="178">
        <f>H65-G65</f>
        <v>-16874</v>
      </c>
      <c r="L65" s="178">
        <f>H65-D65</f>
        <v>52289</v>
      </c>
      <c r="M65" s="179">
        <f t="shared" ref="M65:M77" si="36">H65/H$9</f>
        <v>3.4571831630318746E-2</v>
      </c>
    </row>
    <row r="66" spans="2:13" x14ac:dyDescent="0.25">
      <c r="B66" s="161" t="s">
        <v>99</v>
      </c>
      <c r="C66" s="162">
        <v>5545</v>
      </c>
      <c r="D66" s="162">
        <v>4371</v>
      </c>
      <c r="E66" s="162">
        <v>9383</v>
      </c>
      <c r="F66" s="162">
        <v>6094</v>
      </c>
      <c r="G66" s="162">
        <v>12035</v>
      </c>
      <c r="H66" s="162">
        <v>8102</v>
      </c>
      <c r="I66" s="180">
        <f>IFERROR(H66/G66-1,"-")</f>
        <v>-0.32679684254258412</v>
      </c>
      <c r="J66" s="163">
        <f t="shared" ref="J66:J77" si="37">IFERROR(H66/D66-1,"-")</f>
        <v>0.85358041638069082</v>
      </c>
      <c r="K66" s="162">
        <f t="shared" ref="K66:K76" si="38">H66-G66</f>
        <v>-3933</v>
      </c>
      <c r="L66" s="162">
        <f t="shared" ref="L66:L77" si="39">H66-D66</f>
        <v>3731</v>
      </c>
      <c r="M66" s="163">
        <f t="shared" si="36"/>
        <v>4.5427428253595166E-3</v>
      </c>
    </row>
    <row r="67" spans="2:13" x14ac:dyDescent="0.25">
      <c r="B67" s="165" t="s">
        <v>105</v>
      </c>
      <c r="C67" s="166">
        <v>2263</v>
      </c>
      <c r="D67" s="166">
        <v>4303</v>
      </c>
      <c r="E67" s="166">
        <v>6227</v>
      </c>
      <c r="F67" s="166">
        <v>4418</v>
      </c>
      <c r="G67" s="166">
        <v>4625</v>
      </c>
      <c r="H67" s="166">
        <v>2261</v>
      </c>
      <c r="I67" s="181">
        <f>IFERROR(H67/G67-1,"-")</f>
        <v>-0.5111351351351352</v>
      </c>
      <c r="J67" s="167">
        <f t="shared" si="37"/>
        <v>-0.47455263769463163</v>
      </c>
      <c r="K67" s="166">
        <f t="shared" si="38"/>
        <v>-2364</v>
      </c>
      <c r="L67" s="166">
        <f t="shared" si="39"/>
        <v>-2042</v>
      </c>
      <c r="M67" s="167">
        <f t="shared" si="36"/>
        <v>1.2677291444258044E-3</v>
      </c>
    </row>
    <row r="68" spans="2:13" x14ac:dyDescent="0.25">
      <c r="B68" s="165" t="s">
        <v>102</v>
      </c>
      <c r="C68" s="166">
        <v>3282</v>
      </c>
      <c r="D68" s="166">
        <v>68</v>
      </c>
      <c r="E68" s="166">
        <v>3156</v>
      </c>
      <c r="F68" s="166">
        <v>1676</v>
      </c>
      <c r="G68" s="166">
        <v>7410</v>
      </c>
      <c r="H68" s="166">
        <v>5841</v>
      </c>
      <c r="I68" s="181">
        <f>IFERROR(H68/G68-1,"-")</f>
        <v>-0.21174089068825908</v>
      </c>
      <c r="J68" s="167">
        <f t="shared" si="37"/>
        <v>84.897058823529406</v>
      </c>
      <c r="K68" s="166">
        <f t="shared" si="38"/>
        <v>-1569</v>
      </c>
      <c r="L68" s="166">
        <f t="shared" si="39"/>
        <v>5773</v>
      </c>
      <c r="M68" s="167">
        <f t="shared" si="36"/>
        <v>3.2750136809337124E-3</v>
      </c>
    </row>
    <row r="69" spans="2:13" x14ac:dyDescent="0.25">
      <c r="B69" s="161" t="s">
        <v>109</v>
      </c>
      <c r="C69" s="162">
        <v>18528</v>
      </c>
      <c r="D69" s="162">
        <v>4999</v>
      </c>
      <c r="E69" s="162">
        <v>34875</v>
      </c>
      <c r="F69" s="162">
        <v>58078</v>
      </c>
      <c r="G69" s="162">
        <v>66498</v>
      </c>
      <c r="H69" s="162">
        <v>53557</v>
      </c>
      <c r="I69" s="180">
        <f>IFERROR(H69/G69-1,"-")</f>
        <v>-0.19460735661222894</v>
      </c>
      <c r="J69" s="163">
        <f t="shared" si="37"/>
        <v>9.7135427085417092</v>
      </c>
      <c r="K69" s="162">
        <f t="shared" si="38"/>
        <v>-12941</v>
      </c>
      <c r="L69" s="162">
        <f t="shared" si="39"/>
        <v>48558</v>
      </c>
      <c r="M69" s="163">
        <f t="shared" si="36"/>
        <v>3.0029088804959227E-2</v>
      </c>
    </row>
    <row r="70" spans="2:13" x14ac:dyDescent="0.25">
      <c r="B70" s="165" t="s">
        <v>112</v>
      </c>
      <c r="C70" s="166">
        <v>7372</v>
      </c>
      <c r="D70" s="166">
        <v>477</v>
      </c>
      <c r="E70" s="166">
        <v>14382</v>
      </c>
      <c r="F70" s="166">
        <v>21031</v>
      </c>
      <c r="G70" s="166">
        <v>25072</v>
      </c>
      <c r="H70" s="166">
        <v>25006</v>
      </c>
      <c r="I70" s="181">
        <f t="shared" ref="I70:I77" si="40">IFERROR(H70/G70-1,"-")</f>
        <v>-2.6324186343331668E-3</v>
      </c>
      <c r="J70" s="167">
        <f t="shared" si="37"/>
        <v>51.423480083857442</v>
      </c>
      <c r="K70" s="166">
        <f t="shared" si="38"/>
        <v>-66</v>
      </c>
      <c r="L70" s="166">
        <f t="shared" si="39"/>
        <v>24529</v>
      </c>
      <c r="M70" s="167">
        <f t="shared" si="36"/>
        <v>1.4020714279306354E-2</v>
      </c>
    </row>
    <row r="71" spans="2:13" x14ac:dyDescent="0.25">
      <c r="B71" s="165" t="s">
        <v>115</v>
      </c>
      <c r="C71" s="166">
        <v>2105</v>
      </c>
      <c r="D71" s="166">
        <v>911</v>
      </c>
      <c r="E71" s="166">
        <v>4302</v>
      </c>
      <c r="F71" s="166">
        <v>3489</v>
      </c>
      <c r="G71" s="166">
        <v>4701</v>
      </c>
      <c r="H71" s="166">
        <v>4424</v>
      </c>
      <c r="I71" s="181">
        <f t="shared" si="40"/>
        <v>-5.8923633269517106E-2</v>
      </c>
      <c r="J71" s="167">
        <f t="shared" si="37"/>
        <v>3.8562019758507136</v>
      </c>
      <c r="K71" s="166">
        <f t="shared" si="38"/>
        <v>-277</v>
      </c>
      <c r="L71" s="166">
        <f t="shared" si="39"/>
        <v>3513</v>
      </c>
      <c r="M71" s="167">
        <f t="shared" si="36"/>
        <v>2.4805102763997165E-3</v>
      </c>
    </row>
    <row r="72" spans="2:13" x14ac:dyDescent="0.25">
      <c r="B72" s="165" t="s">
        <v>118</v>
      </c>
      <c r="C72" s="166">
        <v>2465</v>
      </c>
      <c r="D72" s="166">
        <v>662</v>
      </c>
      <c r="E72" s="166">
        <v>3722</v>
      </c>
      <c r="F72" s="166">
        <v>7688</v>
      </c>
      <c r="G72" s="166">
        <v>8038</v>
      </c>
      <c r="H72" s="166">
        <v>3260</v>
      </c>
      <c r="I72" s="181">
        <f t="shared" si="40"/>
        <v>-0.5944264742473252</v>
      </c>
      <c r="J72" s="167">
        <f t="shared" si="37"/>
        <v>3.9244712990936552</v>
      </c>
      <c r="K72" s="166">
        <f t="shared" si="38"/>
        <v>-4778</v>
      </c>
      <c r="L72" s="166">
        <f t="shared" si="39"/>
        <v>2598</v>
      </c>
      <c r="M72" s="167">
        <f t="shared" si="36"/>
        <v>1.8278624550323408E-3</v>
      </c>
    </row>
    <row r="73" spans="2:13" x14ac:dyDescent="0.25">
      <c r="B73" s="165" t="s">
        <v>125</v>
      </c>
      <c r="C73" s="166">
        <v>210</v>
      </c>
      <c r="D73" s="166">
        <v>44</v>
      </c>
      <c r="E73" s="166">
        <v>1186</v>
      </c>
      <c r="F73" s="166">
        <v>1536</v>
      </c>
      <c r="G73" s="166">
        <v>2522</v>
      </c>
      <c r="H73" s="166">
        <v>2073</v>
      </c>
      <c r="I73" s="181">
        <f t="shared" si="40"/>
        <v>-0.17803330689928631</v>
      </c>
      <c r="J73" s="167">
        <f t="shared" si="37"/>
        <v>46.113636363636367</v>
      </c>
      <c r="K73" s="166">
        <f t="shared" si="38"/>
        <v>-449</v>
      </c>
      <c r="L73" s="166">
        <f t="shared" si="39"/>
        <v>2029</v>
      </c>
      <c r="M73" s="167">
        <f t="shared" si="36"/>
        <v>1.1623186715589088E-3</v>
      </c>
    </row>
    <row r="74" spans="2:13" x14ac:dyDescent="0.25">
      <c r="B74" s="165" t="s">
        <v>121</v>
      </c>
      <c r="C74" s="166">
        <v>472</v>
      </c>
      <c r="D74" s="166">
        <v>193</v>
      </c>
      <c r="E74" s="166">
        <v>1291</v>
      </c>
      <c r="F74" s="166">
        <v>1116</v>
      </c>
      <c r="G74" s="166">
        <v>1380</v>
      </c>
      <c r="H74" s="166">
        <v>1151</v>
      </c>
      <c r="I74" s="181">
        <f t="shared" si="40"/>
        <v>-0.16594202898550725</v>
      </c>
      <c r="J74" s="167">
        <f t="shared" si="37"/>
        <v>4.9637305699481864</v>
      </c>
      <c r="K74" s="166">
        <f t="shared" si="38"/>
        <v>-229</v>
      </c>
      <c r="L74" s="166">
        <f t="shared" si="39"/>
        <v>958</v>
      </c>
      <c r="M74" s="167">
        <f t="shared" si="36"/>
        <v>6.4535879930743075E-4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1000</v>
      </c>
      <c r="F75" s="166">
        <v>3200</v>
      </c>
      <c r="G75" s="166">
        <v>2212</v>
      </c>
      <c r="H75" s="166">
        <v>1449</v>
      </c>
      <c r="I75" s="181">
        <f t="shared" si="40"/>
        <v>-0.34493670886075944</v>
      </c>
      <c r="J75" s="167">
        <f t="shared" si="37"/>
        <v>1448</v>
      </c>
      <c r="K75" s="166">
        <f t="shared" si="38"/>
        <v>-763</v>
      </c>
      <c r="L75" s="166">
        <f t="shared" si="39"/>
        <v>1448</v>
      </c>
      <c r="M75" s="167">
        <f t="shared" si="36"/>
        <v>8.124456126815527E-4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318</v>
      </c>
      <c r="F76" s="166">
        <v>918</v>
      </c>
      <c r="G76" s="166">
        <v>1618</v>
      </c>
      <c r="H76" s="166">
        <v>1772</v>
      </c>
      <c r="I76" s="181">
        <f t="shared" si="40"/>
        <v>9.5179233621755177E-2</v>
      </c>
      <c r="J76" s="167" t="str">
        <f t="shared" si="37"/>
        <v>-</v>
      </c>
      <c r="K76" s="166">
        <f t="shared" si="38"/>
        <v>154</v>
      </c>
      <c r="L76" s="166">
        <f t="shared" si="39"/>
        <v>1772</v>
      </c>
      <c r="M76" s="167">
        <f t="shared" si="36"/>
        <v>9.9354977617095329E-4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2711</v>
      </c>
      <c r="E77" s="171">
        <f t="shared" si="42"/>
        <v>8674</v>
      </c>
      <c r="F77" s="171">
        <f t="shared" ref="F77:H77" si="43">F69-SUM(F70:F76)</f>
        <v>19100</v>
      </c>
      <c r="G77" s="171">
        <f t="shared" si="43"/>
        <v>20955</v>
      </c>
      <c r="H77" s="171">
        <f t="shared" si="43"/>
        <v>14422</v>
      </c>
      <c r="I77" s="182">
        <f t="shared" si="40"/>
        <v>-0.31176330231448346</v>
      </c>
      <c r="J77" s="172">
        <f t="shared" si="37"/>
        <v>4.3198081888601996</v>
      </c>
      <c r="K77" s="171">
        <f>H77-G77</f>
        <v>-6533</v>
      </c>
      <c r="L77" s="171">
        <f t="shared" si="39"/>
        <v>11711</v>
      </c>
      <c r="M77" s="172">
        <f t="shared" si="36"/>
        <v>8.0863289345019691E-3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27049</v>
      </c>
      <c r="E79" s="178">
        <v>204530</v>
      </c>
      <c r="F79" s="178">
        <v>249495</v>
      </c>
      <c r="G79" s="178">
        <v>274173</v>
      </c>
      <c r="H79" s="178">
        <v>289656</v>
      </c>
      <c r="I79" s="179">
        <f>IFERROR(H79/G79-1,"-")</f>
        <v>5.647164381613079E-2</v>
      </c>
      <c r="J79" s="179">
        <f>IFERROR(H79/D79-1,"-")</f>
        <v>9.7085659358941179</v>
      </c>
      <c r="K79" s="178">
        <f>H79-G79</f>
        <v>15483</v>
      </c>
      <c r="L79" s="178">
        <f>H79-D79</f>
        <v>262607</v>
      </c>
      <c r="M79" s="179">
        <f t="shared" ref="M79:M91" si="44">H79/H$9</f>
        <v>0.16240838259964654</v>
      </c>
    </row>
    <row r="80" spans="2:13" x14ac:dyDescent="0.25">
      <c r="B80" s="161" t="s">
        <v>99</v>
      </c>
      <c r="C80" s="162">
        <v>47060</v>
      </c>
      <c r="D80" s="162">
        <v>12719</v>
      </c>
      <c r="E80" s="162">
        <v>83962</v>
      </c>
      <c r="F80" s="162">
        <v>92403</v>
      </c>
      <c r="G80" s="162">
        <v>90657</v>
      </c>
      <c r="H80" s="162">
        <v>98066</v>
      </c>
      <c r="I80" s="180">
        <f>IFERROR(H80/G80-1,"-")</f>
        <v>8.1725625158564741E-2</v>
      </c>
      <c r="J80" s="163">
        <f t="shared" ref="J80:J91" si="45">IFERROR(H80/D80-1,"-")</f>
        <v>6.7101973425583772</v>
      </c>
      <c r="K80" s="162">
        <f t="shared" ref="K80:K90" si="46">H80-G80</f>
        <v>7409</v>
      </c>
      <c r="L80" s="162">
        <f t="shared" ref="L80:L91" si="47">H80-D80</f>
        <v>85347</v>
      </c>
      <c r="M80" s="163">
        <f t="shared" si="44"/>
        <v>5.498501825619679E-2</v>
      </c>
    </row>
    <row r="81" spans="2:13" x14ac:dyDescent="0.25">
      <c r="B81" s="165" t="s">
        <v>105</v>
      </c>
      <c r="C81" s="166">
        <v>8752</v>
      </c>
      <c r="D81" s="166">
        <v>6288</v>
      </c>
      <c r="E81" s="166">
        <v>24385</v>
      </c>
      <c r="F81" s="166">
        <v>20878</v>
      </c>
      <c r="G81" s="166">
        <v>20789</v>
      </c>
      <c r="H81" s="166">
        <v>20266</v>
      </c>
      <c r="I81" s="181">
        <f>IFERROR(H81/G81-1,"-")</f>
        <v>-2.5157535234979989E-2</v>
      </c>
      <c r="J81" s="167">
        <f t="shared" si="45"/>
        <v>2.2229643765903306</v>
      </c>
      <c r="K81" s="166">
        <f t="shared" si="46"/>
        <v>-523</v>
      </c>
      <c r="L81" s="166">
        <f t="shared" si="47"/>
        <v>13978</v>
      </c>
      <c r="M81" s="167">
        <f t="shared" si="44"/>
        <v>1.1363024697449516E-2</v>
      </c>
    </row>
    <row r="82" spans="2:13" x14ac:dyDescent="0.25">
      <c r="B82" s="165" t="s">
        <v>102</v>
      </c>
      <c r="C82" s="166">
        <v>38308</v>
      </c>
      <c r="D82" s="166">
        <v>6431</v>
      </c>
      <c r="E82" s="166">
        <v>59577</v>
      </c>
      <c r="F82" s="166">
        <v>71525</v>
      </c>
      <c r="G82" s="166">
        <v>69868</v>
      </c>
      <c r="H82" s="166">
        <v>77800</v>
      </c>
      <c r="I82" s="181">
        <f>IFERROR(H82/G82-1,"-")</f>
        <v>0.11352836777924091</v>
      </c>
      <c r="J82" s="167">
        <f t="shared" si="45"/>
        <v>11.097651998134038</v>
      </c>
      <c r="K82" s="166">
        <f t="shared" si="46"/>
        <v>7932</v>
      </c>
      <c r="L82" s="166">
        <f t="shared" si="47"/>
        <v>71369</v>
      </c>
      <c r="M82" s="167">
        <f t="shared" si="44"/>
        <v>4.3621993558747275E-2</v>
      </c>
    </row>
    <row r="83" spans="2:13" x14ac:dyDescent="0.25">
      <c r="B83" s="161" t="s">
        <v>109</v>
      </c>
      <c r="C83" s="162">
        <v>95182</v>
      </c>
      <c r="D83" s="162">
        <v>14330</v>
      </c>
      <c r="E83" s="162">
        <v>120568</v>
      </c>
      <c r="F83" s="162">
        <v>157092</v>
      </c>
      <c r="G83" s="162">
        <v>183516</v>
      </c>
      <c r="H83" s="162">
        <v>191590</v>
      </c>
      <c r="I83" s="180">
        <f>IFERROR(H83/G83-1,"-")</f>
        <v>4.3996163822227929E-2</v>
      </c>
      <c r="J83" s="163">
        <f t="shared" si="45"/>
        <v>12.369853454291695</v>
      </c>
      <c r="K83" s="162">
        <f t="shared" si="46"/>
        <v>8074</v>
      </c>
      <c r="L83" s="162">
        <f t="shared" si="47"/>
        <v>177260</v>
      </c>
      <c r="M83" s="163">
        <f t="shared" si="44"/>
        <v>0.10742336434344975</v>
      </c>
    </row>
    <row r="84" spans="2:13" x14ac:dyDescent="0.25">
      <c r="B84" s="165" t="s">
        <v>112</v>
      </c>
      <c r="C84" s="166">
        <v>16800</v>
      </c>
      <c r="D84" s="166">
        <v>911</v>
      </c>
      <c r="E84" s="166">
        <v>19788</v>
      </c>
      <c r="F84" s="166">
        <v>28631</v>
      </c>
      <c r="G84" s="166">
        <v>34843</v>
      </c>
      <c r="H84" s="166">
        <v>35665</v>
      </c>
      <c r="I84" s="181">
        <f t="shared" ref="I84:I91" si="48">IFERROR(H84/G84-1,"-")</f>
        <v>2.3591539190081168E-2</v>
      </c>
      <c r="J84" s="167">
        <f t="shared" si="45"/>
        <v>38.149286498353455</v>
      </c>
      <c r="K84" s="166">
        <f t="shared" si="46"/>
        <v>822</v>
      </c>
      <c r="L84" s="166">
        <f t="shared" si="47"/>
        <v>34754</v>
      </c>
      <c r="M84" s="167">
        <f t="shared" si="44"/>
        <v>1.9997151674456575E-2</v>
      </c>
    </row>
    <row r="85" spans="2:13" x14ac:dyDescent="0.25">
      <c r="B85" s="165" t="s">
        <v>115</v>
      </c>
      <c r="C85" s="166">
        <v>32881</v>
      </c>
      <c r="D85" s="166">
        <v>2901</v>
      </c>
      <c r="E85" s="166">
        <v>37668</v>
      </c>
      <c r="F85" s="166">
        <v>49132</v>
      </c>
      <c r="G85" s="166">
        <v>55964</v>
      </c>
      <c r="H85" s="166">
        <v>56082</v>
      </c>
      <c r="I85" s="181">
        <f t="shared" si="48"/>
        <v>2.1084983203487617E-3</v>
      </c>
      <c r="J85" s="167">
        <f t="shared" si="45"/>
        <v>18.331954498448813</v>
      </c>
      <c r="K85" s="166">
        <f t="shared" si="46"/>
        <v>118</v>
      </c>
      <c r="L85" s="166">
        <f t="shared" si="47"/>
        <v>53181</v>
      </c>
      <c r="M85" s="167">
        <f t="shared" si="44"/>
        <v>3.1444841166602372E-2</v>
      </c>
    </row>
    <row r="86" spans="2:13" x14ac:dyDescent="0.25">
      <c r="B86" s="165" t="s">
        <v>118</v>
      </c>
      <c r="C86" s="166">
        <v>5852</v>
      </c>
      <c r="D86" s="166">
        <v>3139</v>
      </c>
      <c r="E86" s="166">
        <v>11373</v>
      </c>
      <c r="F86" s="166">
        <v>14183</v>
      </c>
      <c r="G86" s="166">
        <v>18786</v>
      </c>
      <c r="H86" s="166">
        <v>19942</v>
      </c>
      <c r="I86" s="181">
        <f t="shared" si="48"/>
        <v>6.1535185776642187E-2</v>
      </c>
      <c r="J86" s="167">
        <f t="shared" si="45"/>
        <v>5.3529786556228096</v>
      </c>
      <c r="K86" s="166">
        <f t="shared" si="46"/>
        <v>1156</v>
      </c>
      <c r="L86" s="166">
        <f t="shared" si="47"/>
        <v>16803</v>
      </c>
      <c r="M86" s="167">
        <f t="shared" si="44"/>
        <v>1.1181359839955503E-2</v>
      </c>
    </row>
    <row r="87" spans="2:13" x14ac:dyDescent="0.25">
      <c r="B87" s="165" t="s">
        <v>125</v>
      </c>
      <c r="C87" s="166">
        <v>1464</v>
      </c>
      <c r="D87" s="166">
        <v>197</v>
      </c>
      <c r="E87" s="166">
        <v>3631</v>
      </c>
      <c r="F87" s="166">
        <v>3183</v>
      </c>
      <c r="G87" s="166">
        <v>4690</v>
      </c>
      <c r="H87" s="166">
        <v>5390</v>
      </c>
      <c r="I87" s="181">
        <f t="shared" si="48"/>
        <v>0.14925373134328357</v>
      </c>
      <c r="J87" s="167">
        <f t="shared" si="45"/>
        <v>26.360406091370557</v>
      </c>
      <c r="K87" s="166">
        <f t="shared" si="46"/>
        <v>700</v>
      </c>
      <c r="L87" s="166">
        <f t="shared" si="47"/>
        <v>5193</v>
      </c>
      <c r="M87" s="167">
        <f t="shared" si="44"/>
        <v>3.0221406848540849E-3</v>
      </c>
    </row>
    <row r="88" spans="2:13" x14ac:dyDescent="0.25">
      <c r="B88" s="165" t="s">
        <v>121</v>
      </c>
      <c r="C88" s="166">
        <v>1087</v>
      </c>
      <c r="D88" s="166">
        <v>203</v>
      </c>
      <c r="E88" s="166">
        <v>2183</v>
      </c>
      <c r="F88" s="166">
        <v>2024</v>
      </c>
      <c r="G88" s="166">
        <v>2334</v>
      </c>
      <c r="H88" s="166">
        <v>2747</v>
      </c>
      <c r="I88" s="181">
        <f t="shared" si="48"/>
        <v>0.17694944301628102</v>
      </c>
      <c r="J88" s="167">
        <f t="shared" si="45"/>
        <v>12.532019704433498</v>
      </c>
      <c r="K88" s="166">
        <f t="shared" si="46"/>
        <v>413</v>
      </c>
      <c r="L88" s="166">
        <f t="shared" si="47"/>
        <v>2544</v>
      </c>
      <c r="M88" s="167">
        <f t="shared" si="44"/>
        <v>1.5402264306668221E-3</v>
      </c>
    </row>
    <row r="89" spans="2:13" x14ac:dyDescent="0.25">
      <c r="B89" s="165" t="s">
        <v>130</v>
      </c>
      <c r="C89" s="166">
        <v>3002</v>
      </c>
      <c r="D89" s="166">
        <v>58</v>
      </c>
      <c r="E89" s="166">
        <v>3197</v>
      </c>
      <c r="F89" s="166">
        <v>4863</v>
      </c>
      <c r="G89" s="166">
        <v>4079</v>
      </c>
      <c r="H89" s="166">
        <v>4241</v>
      </c>
      <c r="I89" s="181">
        <f t="shared" si="48"/>
        <v>3.9715616572689294E-2</v>
      </c>
      <c r="J89" s="167">
        <f t="shared" si="45"/>
        <v>72.120689655172413</v>
      </c>
      <c r="K89" s="166">
        <f t="shared" si="46"/>
        <v>162</v>
      </c>
      <c r="L89" s="166">
        <f t="shared" si="47"/>
        <v>4183</v>
      </c>
      <c r="M89" s="167">
        <f t="shared" si="44"/>
        <v>2.3779032735558765E-3</v>
      </c>
    </row>
    <row r="90" spans="2:13" x14ac:dyDescent="0.25">
      <c r="B90" s="165" t="s">
        <v>133</v>
      </c>
      <c r="C90" s="166">
        <v>4636</v>
      </c>
      <c r="D90" s="166">
        <v>255</v>
      </c>
      <c r="E90" s="166">
        <v>3041</v>
      </c>
      <c r="F90" s="166">
        <v>5397</v>
      </c>
      <c r="G90" s="166">
        <v>5746</v>
      </c>
      <c r="H90" s="166">
        <v>3902</v>
      </c>
      <c r="I90" s="181">
        <f t="shared" si="48"/>
        <v>-0.32091890010442048</v>
      </c>
      <c r="J90" s="167">
        <f t="shared" si="45"/>
        <v>14.301960784313726</v>
      </c>
      <c r="K90" s="166">
        <f t="shared" si="46"/>
        <v>-1844</v>
      </c>
      <c r="L90" s="166">
        <f t="shared" si="47"/>
        <v>3647</v>
      </c>
      <c r="M90" s="167">
        <f t="shared" si="44"/>
        <v>2.1878280059926974E-3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6666</v>
      </c>
      <c r="E91" s="171">
        <f t="shared" si="50"/>
        <v>39687</v>
      </c>
      <c r="F91" s="171">
        <f t="shared" ref="F91:H91" si="51">F83-SUM(F84:F90)</f>
        <v>49679</v>
      </c>
      <c r="G91" s="171">
        <f t="shared" si="51"/>
        <v>57074</v>
      </c>
      <c r="H91" s="171">
        <f t="shared" si="51"/>
        <v>63621</v>
      </c>
      <c r="I91" s="182">
        <f t="shared" si="48"/>
        <v>0.11471072642534264</v>
      </c>
      <c r="J91" s="172">
        <f t="shared" si="45"/>
        <v>8.5441044104410437</v>
      </c>
      <c r="K91" s="171">
        <f>H91-G91</f>
        <v>6547</v>
      </c>
      <c r="L91" s="171">
        <f t="shared" si="47"/>
        <v>56955</v>
      </c>
      <c r="M91" s="172">
        <f t="shared" si="44"/>
        <v>3.5671913267365817E-2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6649</v>
      </c>
      <c r="E93" s="178">
        <v>16519</v>
      </c>
      <c r="F93" s="178">
        <v>21489</v>
      </c>
      <c r="G93" s="178">
        <v>20242</v>
      </c>
      <c r="H93" s="178">
        <v>19155</v>
      </c>
      <c r="I93" s="179">
        <f>IFERROR(H93/G93-1,"-")</f>
        <v>-5.3700227250271682E-2</v>
      </c>
      <c r="J93" s="179">
        <f>IFERROR(H93/D93-1,"-")</f>
        <v>1.8808843435103024</v>
      </c>
      <c r="K93" s="178">
        <f>H93-G93</f>
        <v>-1087</v>
      </c>
      <c r="L93" s="178">
        <f>H93-D93</f>
        <v>12506</v>
      </c>
      <c r="M93" s="179">
        <f t="shared" ref="M93:M105" si="52">H93/H$9</f>
        <v>1.074009365832653E-2</v>
      </c>
    </row>
    <row r="94" spans="2:13" x14ac:dyDescent="0.25">
      <c r="B94" s="161" t="s">
        <v>99</v>
      </c>
      <c r="C94" s="162">
        <v>7454</v>
      </c>
      <c r="D94" s="162">
        <v>3772</v>
      </c>
      <c r="E94" s="162">
        <v>9332</v>
      </c>
      <c r="F94" s="162">
        <v>13085</v>
      </c>
      <c r="G94" s="162">
        <v>10252</v>
      </c>
      <c r="H94" s="162">
        <v>10010</v>
      </c>
      <c r="I94" s="180">
        <f>IFERROR(H94/G94-1,"-")</f>
        <v>-2.3605150214592308E-2</v>
      </c>
      <c r="J94" s="163">
        <f t="shared" ref="J94:J105" si="53">IFERROR(H94/D94-1,"-")</f>
        <v>1.6537645811240722</v>
      </c>
      <c r="K94" s="162">
        <f t="shared" ref="K94:K104" si="54">H94-G94</f>
        <v>-242</v>
      </c>
      <c r="L94" s="162">
        <f t="shared" ref="L94:L105" si="55">H94-D94</f>
        <v>6238</v>
      </c>
      <c r="M94" s="163">
        <f t="shared" si="52"/>
        <v>5.6125469861575865E-3</v>
      </c>
    </row>
    <row r="95" spans="2:13" x14ac:dyDescent="0.25">
      <c r="B95" s="165" t="s">
        <v>105</v>
      </c>
      <c r="C95" s="166">
        <v>4239</v>
      </c>
      <c r="D95" s="166">
        <v>2108</v>
      </c>
      <c r="E95" s="166">
        <v>4615</v>
      </c>
      <c r="F95" s="166">
        <v>3780</v>
      </c>
      <c r="G95" s="166">
        <v>2515</v>
      </c>
      <c r="H95" s="166">
        <v>2955</v>
      </c>
      <c r="I95" s="181">
        <f>IFERROR(H95/G95-1,"-")</f>
        <v>0.1749502982107356</v>
      </c>
      <c r="J95" s="167">
        <f t="shared" si="53"/>
        <v>0.40180265654648961</v>
      </c>
      <c r="K95" s="166">
        <f t="shared" si="54"/>
        <v>440</v>
      </c>
      <c r="L95" s="166">
        <f t="shared" si="55"/>
        <v>847</v>
      </c>
      <c r="M95" s="167">
        <f t="shared" si="52"/>
        <v>1.6568507836259409E-3</v>
      </c>
    </row>
    <row r="96" spans="2:13" x14ac:dyDescent="0.25">
      <c r="B96" s="165" t="s">
        <v>102</v>
      </c>
      <c r="C96" s="166">
        <v>3215</v>
      </c>
      <c r="D96" s="166">
        <v>1664</v>
      </c>
      <c r="E96" s="166">
        <v>4717</v>
      </c>
      <c r="F96" s="166">
        <v>9305</v>
      </c>
      <c r="G96" s="166">
        <v>7737</v>
      </c>
      <c r="H96" s="166">
        <v>7055</v>
      </c>
      <c r="I96" s="181">
        <f>IFERROR(H96/G96-1,"-")</f>
        <v>-8.8147860928008304E-2</v>
      </c>
      <c r="J96" s="167">
        <f t="shared" si="53"/>
        <v>3.2397836538461542</v>
      </c>
      <c r="K96" s="166">
        <f t="shared" si="54"/>
        <v>-682</v>
      </c>
      <c r="L96" s="166">
        <f t="shared" si="55"/>
        <v>5391</v>
      </c>
      <c r="M96" s="167">
        <f t="shared" si="52"/>
        <v>3.9556962025316458E-3</v>
      </c>
    </row>
    <row r="97" spans="2:13" x14ac:dyDescent="0.25">
      <c r="B97" s="161" t="s">
        <v>109</v>
      </c>
      <c r="C97" s="162">
        <v>5300</v>
      </c>
      <c r="D97" s="162">
        <v>2877</v>
      </c>
      <c r="E97" s="162">
        <v>7187</v>
      </c>
      <c r="F97" s="162">
        <v>8404</v>
      </c>
      <c r="G97" s="162">
        <v>9990</v>
      </c>
      <c r="H97" s="162">
        <v>9145</v>
      </c>
      <c r="I97" s="180">
        <f>IFERROR(H97/G97-1,"-")</f>
        <v>-8.4584584584584621E-2</v>
      </c>
      <c r="J97" s="163">
        <f t="shared" si="53"/>
        <v>2.1786583246437261</v>
      </c>
      <c r="K97" s="162">
        <f t="shared" si="54"/>
        <v>-845</v>
      </c>
      <c r="L97" s="162">
        <f t="shared" si="55"/>
        <v>6268</v>
      </c>
      <c r="M97" s="163">
        <f t="shared" si="52"/>
        <v>5.127546672168944E-3</v>
      </c>
    </row>
    <row r="98" spans="2:13" x14ac:dyDescent="0.25">
      <c r="B98" s="165" t="s">
        <v>112</v>
      </c>
      <c r="C98" s="166">
        <v>994</v>
      </c>
      <c r="D98" s="166">
        <v>101</v>
      </c>
      <c r="E98" s="166">
        <v>1044</v>
      </c>
      <c r="F98" s="166">
        <v>1288</v>
      </c>
      <c r="G98" s="166">
        <v>1612</v>
      </c>
      <c r="H98" s="166">
        <v>1315</v>
      </c>
      <c r="I98" s="181">
        <f t="shared" ref="I98:I105" si="56">IFERROR(H98/G98-1,"-")</f>
        <v>-0.18424317617866004</v>
      </c>
      <c r="J98" s="167">
        <f t="shared" si="53"/>
        <v>12.01980198019802</v>
      </c>
      <c r="K98" s="166">
        <f t="shared" si="54"/>
        <v>-297</v>
      </c>
      <c r="L98" s="166">
        <f t="shared" si="55"/>
        <v>1214</v>
      </c>
      <c r="M98" s="167">
        <f t="shared" si="52"/>
        <v>7.3731261606365891E-4</v>
      </c>
    </row>
    <row r="99" spans="2:13" x14ac:dyDescent="0.25">
      <c r="B99" s="165" t="s">
        <v>115</v>
      </c>
      <c r="C99" s="166">
        <v>1071</v>
      </c>
      <c r="D99" s="166">
        <v>431</v>
      </c>
      <c r="E99" s="166">
        <v>1482</v>
      </c>
      <c r="F99" s="166">
        <v>1708</v>
      </c>
      <c r="G99" s="166">
        <v>2093</v>
      </c>
      <c r="H99" s="166">
        <v>1845</v>
      </c>
      <c r="I99" s="181">
        <f t="shared" si="56"/>
        <v>-0.11849020544672717</v>
      </c>
      <c r="J99" s="167">
        <f t="shared" si="53"/>
        <v>3.2807424593967518</v>
      </c>
      <c r="K99" s="166">
        <f t="shared" si="54"/>
        <v>-248</v>
      </c>
      <c r="L99" s="166">
        <f t="shared" si="55"/>
        <v>1414</v>
      </c>
      <c r="M99" s="167">
        <f t="shared" si="52"/>
        <v>1.0344804385075672E-3</v>
      </c>
    </row>
    <row r="100" spans="2:13" x14ac:dyDescent="0.25">
      <c r="B100" s="165" t="s">
        <v>118</v>
      </c>
      <c r="C100" s="166">
        <v>1161</v>
      </c>
      <c r="D100" s="166">
        <v>1298</v>
      </c>
      <c r="E100" s="166">
        <v>1378</v>
      </c>
      <c r="F100" s="166">
        <v>1658</v>
      </c>
      <c r="G100" s="166">
        <v>1670</v>
      </c>
      <c r="H100" s="166">
        <v>1604</v>
      </c>
      <c r="I100" s="181">
        <f t="shared" si="56"/>
        <v>-3.952095808383238E-2</v>
      </c>
      <c r="J100" s="167">
        <f t="shared" si="53"/>
        <v>0.23574730354391371</v>
      </c>
      <c r="K100" s="166">
        <f t="shared" si="54"/>
        <v>-66</v>
      </c>
      <c r="L100" s="166">
        <f t="shared" si="55"/>
        <v>306</v>
      </c>
      <c r="M100" s="167">
        <f t="shared" si="52"/>
        <v>8.9935318339628056E-4</v>
      </c>
    </row>
    <row r="101" spans="2:13" x14ac:dyDescent="0.25">
      <c r="B101" s="165" t="s">
        <v>125</v>
      </c>
      <c r="C101" s="166">
        <v>265</v>
      </c>
      <c r="D101" s="166">
        <v>49</v>
      </c>
      <c r="E101" s="166">
        <v>506</v>
      </c>
      <c r="F101" s="166">
        <v>460</v>
      </c>
      <c r="G101" s="166">
        <v>520</v>
      </c>
      <c r="H101" s="166">
        <v>473</v>
      </c>
      <c r="I101" s="181">
        <f t="shared" si="56"/>
        <v>-9.0384615384615397E-2</v>
      </c>
      <c r="J101" s="167">
        <f t="shared" si="53"/>
        <v>8.6530612244897966</v>
      </c>
      <c r="K101" s="166">
        <f t="shared" si="54"/>
        <v>-47</v>
      </c>
      <c r="L101" s="166">
        <f t="shared" si="55"/>
        <v>424</v>
      </c>
      <c r="M101" s="167">
        <f t="shared" si="52"/>
        <v>2.6520826418107276E-4</v>
      </c>
    </row>
    <row r="102" spans="2:13" x14ac:dyDescent="0.25">
      <c r="B102" s="165" t="s">
        <v>121</v>
      </c>
      <c r="C102" s="166">
        <v>132</v>
      </c>
      <c r="D102" s="166">
        <v>85</v>
      </c>
      <c r="E102" s="166">
        <v>310</v>
      </c>
      <c r="F102" s="166">
        <v>229</v>
      </c>
      <c r="G102" s="166">
        <v>446</v>
      </c>
      <c r="H102" s="166">
        <v>428</v>
      </c>
      <c r="I102" s="181">
        <f t="shared" si="56"/>
        <v>-4.035874439461884E-2</v>
      </c>
      <c r="J102" s="167">
        <f t="shared" si="53"/>
        <v>4.0352941176470587</v>
      </c>
      <c r="K102" s="166">
        <f t="shared" si="54"/>
        <v>-18</v>
      </c>
      <c r="L102" s="166">
        <f t="shared" si="55"/>
        <v>343</v>
      </c>
      <c r="M102" s="167">
        <f t="shared" si="52"/>
        <v>2.3997703397357113E-4</v>
      </c>
    </row>
    <row r="103" spans="2:13" x14ac:dyDescent="0.25">
      <c r="B103" s="165" t="s">
        <v>130</v>
      </c>
      <c r="C103" s="166">
        <v>112</v>
      </c>
      <c r="D103" s="166">
        <v>15</v>
      </c>
      <c r="E103" s="166">
        <v>169</v>
      </c>
      <c r="F103" s="166">
        <v>83</v>
      </c>
      <c r="G103" s="166">
        <v>104</v>
      </c>
      <c r="H103" s="166">
        <v>122</v>
      </c>
      <c r="I103" s="181">
        <f t="shared" si="56"/>
        <v>0.17307692307692313</v>
      </c>
      <c r="J103" s="167">
        <f t="shared" si="53"/>
        <v>7.1333333333333329</v>
      </c>
      <c r="K103" s="166">
        <f t="shared" si="54"/>
        <v>18</v>
      </c>
      <c r="L103" s="166">
        <f t="shared" si="55"/>
        <v>107</v>
      </c>
      <c r="M103" s="167">
        <f t="shared" si="52"/>
        <v>6.840466856256E-5</v>
      </c>
    </row>
    <row r="104" spans="2:13" x14ac:dyDescent="0.25">
      <c r="B104" s="165" t="s">
        <v>133</v>
      </c>
      <c r="C104" s="166">
        <v>61</v>
      </c>
      <c r="D104" s="166">
        <v>25</v>
      </c>
      <c r="E104" s="166">
        <v>71</v>
      </c>
      <c r="F104" s="166">
        <v>140</v>
      </c>
      <c r="G104" s="166">
        <v>261</v>
      </c>
      <c r="H104" s="166">
        <v>129</v>
      </c>
      <c r="I104" s="181">
        <f t="shared" si="56"/>
        <v>-0.50574712643678166</v>
      </c>
      <c r="J104" s="167">
        <f t="shared" si="53"/>
        <v>4.16</v>
      </c>
      <c r="K104" s="166">
        <f t="shared" si="54"/>
        <v>-132</v>
      </c>
      <c r="L104" s="166">
        <f t="shared" si="55"/>
        <v>104</v>
      </c>
      <c r="M104" s="167">
        <f t="shared" si="52"/>
        <v>7.2329526594838025E-5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873</v>
      </c>
      <c r="E105" s="171">
        <f t="shared" si="58"/>
        <v>2227</v>
      </c>
      <c r="F105" s="171">
        <f t="shared" ref="F105:H105" si="59">F97-SUM(F98:F104)</f>
        <v>2838</v>
      </c>
      <c r="G105" s="171">
        <f t="shared" si="59"/>
        <v>3284</v>
      </c>
      <c r="H105" s="171">
        <f t="shared" si="59"/>
        <v>3229</v>
      </c>
      <c r="I105" s="182">
        <f t="shared" si="56"/>
        <v>-1.6747868453105941E-2</v>
      </c>
      <c r="J105" s="172">
        <f t="shared" si="53"/>
        <v>2.6987399770904927</v>
      </c>
      <c r="K105" s="171">
        <f>H105-G105</f>
        <v>-55</v>
      </c>
      <c r="L105" s="171">
        <f t="shared" si="55"/>
        <v>2356</v>
      </c>
      <c r="M105" s="172">
        <f t="shared" si="52"/>
        <v>1.8104809408893952E-3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13358</v>
      </c>
      <c r="E107" s="178">
        <v>62525</v>
      </c>
      <c r="F107" s="178">
        <v>83965</v>
      </c>
      <c r="G107" s="178">
        <v>76840</v>
      </c>
      <c r="H107" s="178">
        <v>85109</v>
      </c>
      <c r="I107" s="179">
        <f>IFERROR(H107/G107-1,"-")</f>
        <v>0.10761322228006254</v>
      </c>
      <c r="J107" s="179">
        <f>IFERROR(H107/D107-1,"-")</f>
        <v>5.3713879323251987</v>
      </c>
      <c r="K107" s="178">
        <f>H107-G107</f>
        <v>8269</v>
      </c>
      <c r="L107" s="178">
        <f>H107-D107</f>
        <v>71751</v>
      </c>
      <c r="M107" s="179">
        <f t="shared" ref="M107:M119" si="60">H107/H$9</f>
        <v>4.7720106038450151E-2</v>
      </c>
    </row>
    <row r="108" spans="2:13" x14ac:dyDescent="0.25">
      <c r="B108" s="161" t="s">
        <v>99</v>
      </c>
      <c r="C108" s="162">
        <v>7208</v>
      </c>
      <c r="D108" s="162">
        <v>7891</v>
      </c>
      <c r="E108" s="162">
        <v>11080</v>
      </c>
      <c r="F108" s="162">
        <v>15306</v>
      </c>
      <c r="G108" s="162">
        <v>11583</v>
      </c>
      <c r="H108" s="162">
        <v>13516</v>
      </c>
      <c r="I108" s="180">
        <f>IFERROR(H108/G108-1,"-")</f>
        <v>0.16688250021583362</v>
      </c>
      <c r="J108" s="163">
        <f t="shared" ref="J108:J119" si="61">IFERROR(H108/D108-1,"-")</f>
        <v>0.71283740970726139</v>
      </c>
      <c r="K108" s="162">
        <f t="shared" ref="K108:K118" si="62">H108-G108</f>
        <v>1933</v>
      </c>
      <c r="L108" s="162">
        <f t="shared" ref="L108:L119" si="63">H108-D108</f>
        <v>5625</v>
      </c>
      <c r="M108" s="163">
        <f t="shared" si="60"/>
        <v>7.5783401663242697E-3</v>
      </c>
    </row>
    <row r="109" spans="2:13" x14ac:dyDescent="0.25">
      <c r="B109" s="165" t="s">
        <v>105</v>
      </c>
      <c r="C109" s="166">
        <v>1451</v>
      </c>
      <c r="D109" s="166">
        <v>7546</v>
      </c>
      <c r="E109" s="166">
        <v>5001</v>
      </c>
      <c r="F109" s="166">
        <v>6835</v>
      </c>
      <c r="G109" s="166">
        <v>3189</v>
      </c>
      <c r="H109" s="166">
        <v>4173</v>
      </c>
      <c r="I109" s="181">
        <f>IFERROR(H109/G109-1,"-")</f>
        <v>0.30856067732831605</v>
      </c>
      <c r="J109" s="167">
        <f t="shared" si="61"/>
        <v>-0.44699178372647763</v>
      </c>
      <c r="K109" s="166">
        <f t="shared" si="62"/>
        <v>984</v>
      </c>
      <c r="L109" s="166">
        <f t="shared" si="63"/>
        <v>-3373</v>
      </c>
      <c r="M109" s="167">
        <f t="shared" si="60"/>
        <v>2.3397760812423184E-3</v>
      </c>
    </row>
    <row r="110" spans="2:13" x14ac:dyDescent="0.25">
      <c r="B110" s="165" t="s">
        <v>102</v>
      </c>
      <c r="C110" s="166">
        <v>5757</v>
      </c>
      <c r="D110" s="166">
        <v>345</v>
      </c>
      <c r="E110" s="166">
        <v>6079</v>
      </c>
      <c r="F110" s="166">
        <v>8471</v>
      </c>
      <c r="G110" s="166">
        <v>8394</v>
      </c>
      <c r="H110" s="166">
        <v>9343</v>
      </c>
      <c r="I110" s="181">
        <f>IFERROR(H110/G110-1,"-")</f>
        <v>0.113056945437217</v>
      </c>
      <c r="J110" s="167">
        <f t="shared" si="61"/>
        <v>26.081159420289854</v>
      </c>
      <c r="K110" s="166">
        <f t="shared" si="62"/>
        <v>949</v>
      </c>
      <c r="L110" s="166">
        <f t="shared" si="63"/>
        <v>8998</v>
      </c>
      <c r="M110" s="167">
        <f t="shared" si="60"/>
        <v>5.2385640850819513E-3</v>
      </c>
    </row>
    <row r="111" spans="2:13" x14ac:dyDescent="0.25">
      <c r="B111" s="161" t="s">
        <v>109</v>
      </c>
      <c r="C111" s="162">
        <v>28801</v>
      </c>
      <c r="D111" s="162">
        <v>5467</v>
      </c>
      <c r="E111" s="162">
        <v>51445</v>
      </c>
      <c r="F111" s="162">
        <v>68659</v>
      </c>
      <c r="G111" s="162">
        <v>65257</v>
      </c>
      <c r="H111" s="162">
        <v>71593</v>
      </c>
      <c r="I111" s="180">
        <f>IFERROR(H111/G111-1,"-")</f>
        <v>9.7093032165131765E-2</v>
      </c>
      <c r="J111" s="163">
        <f t="shared" si="61"/>
        <v>12.095481982805927</v>
      </c>
      <c r="K111" s="162">
        <f t="shared" si="62"/>
        <v>6336</v>
      </c>
      <c r="L111" s="162">
        <f t="shared" si="63"/>
        <v>66126</v>
      </c>
      <c r="M111" s="163">
        <f t="shared" si="60"/>
        <v>4.0141765872125881E-2</v>
      </c>
    </row>
    <row r="112" spans="2:13" x14ac:dyDescent="0.25">
      <c r="B112" s="165" t="s">
        <v>112</v>
      </c>
      <c r="C112" s="166">
        <v>15739</v>
      </c>
      <c r="D112" s="166">
        <v>922</v>
      </c>
      <c r="E112" s="166">
        <v>27573</v>
      </c>
      <c r="F112" s="166">
        <v>42881</v>
      </c>
      <c r="G112" s="166">
        <v>37983</v>
      </c>
      <c r="H112" s="166">
        <v>39568</v>
      </c>
      <c r="I112" s="181">
        <f t="shared" ref="I112:I119" si="64">IFERROR(H112/G112-1,"-")</f>
        <v>4.1729194639707146E-2</v>
      </c>
      <c r="J112" s="167">
        <f t="shared" si="61"/>
        <v>41.915401301518436</v>
      </c>
      <c r="K112" s="166">
        <f t="shared" si="62"/>
        <v>1585</v>
      </c>
      <c r="L112" s="166">
        <f t="shared" si="63"/>
        <v>38646</v>
      </c>
      <c r="M112" s="167">
        <f t="shared" si="60"/>
        <v>2.2185540374453885E-2</v>
      </c>
    </row>
    <row r="113" spans="2:13" x14ac:dyDescent="0.25">
      <c r="B113" s="165" t="s">
        <v>115</v>
      </c>
      <c r="C113" s="166">
        <v>1827</v>
      </c>
      <c r="D113" s="166">
        <v>1264</v>
      </c>
      <c r="E113" s="166">
        <v>3166</v>
      </c>
      <c r="F113" s="166">
        <v>3839</v>
      </c>
      <c r="G113" s="166">
        <v>3371</v>
      </c>
      <c r="H113" s="166">
        <v>3901</v>
      </c>
      <c r="I113" s="181">
        <f t="shared" si="64"/>
        <v>0.15722337585286272</v>
      </c>
      <c r="J113" s="167">
        <f t="shared" si="61"/>
        <v>2.0862341772151898</v>
      </c>
      <c r="K113" s="166">
        <f t="shared" si="62"/>
        <v>530</v>
      </c>
      <c r="L113" s="166">
        <f t="shared" si="63"/>
        <v>2637</v>
      </c>
      <c r="M113" s="167">
        <f t="shared" si="60"/>
        <v>2.1872673119880865E-3</v>
      </c>
    </row>
    <row r="114" spans="2:13" x14ac:dyDescent="0.25">
      <c r="B114" s="165" t="s">
        <v>118</v>
      </c>
      <c r="C114" s="166">
        <v>1518</v>
      </c>
      <c r="D114" s="166">
        <v>1411</v>
      </c>
      <c r="E114" s="166">
        <v>3524</v>
      </c>
      <c r="F114" s="166">
        <v>6254</v>
      </c>
      <c r="G114" s="166">
        <v>4114</v>
      </c>
      <c r="H114" s="166">
        <v>5557</v>
      </c>
      <c r="I114" s="181">
        <f t="shared" si="64"/>
        <v>0.35075352455031594</v>
      </c>
      <c r="J114" s="167">
        <f t="shared" si="61"/>
        <v>2.9383416017009214</v>
      </c>
      <c r="K114" s="166">
        <f t="shared" si="62"/>
        <v>1443</v>
      </c>
      <c r="L114" s="166">
        <f t="shared" si="63"/>
        <v>4146</v>
      </c>
      <c r="M114" s="167">
        <f t="shared" si="60"/>
        <v>3.1157765836241466E-3</v>
      </c>
    </row>
    <row r="115" spans="2:13" x14ac:dyDescent="0.25">
      <c r="B115" s="165" t="s">
        <v>125</v>
      </c>
      <c r="C115" s="166">
        <v>586</v>
      </c>
      <c r="D115" s="166">
        <v>105</v>
      </c>
      <c r="E115" s="166">
        <v>2413</v>
      </c>
      <c r="F115" s="166">
        <v>2507</v>
      </c>
      <c r="G115" s="166">
        <v>2820</v>
      </c>
      <c r="H115" s="166">
        <v>2924</v>
      </c>
      <c r="I115" s="181">
        <f t="shared" si="64"/>
        <v>3.6879432624113528E-2</v>
      </c>
      <c r="J115" s="167">
        <f t="shared" si="61"/>
        <v>26.847619047619048</v>
      </c>
      <c r="K115" s="166">
        <f t="shared" si="62"/>
        <v>104</v>
      </c>
      <c r="L115" s="166">
        <f t="shared" si="63"/>
        <v>2819</v>
      </c>
      <c r="M115" s="167">
        <f t="shared" si="60"/>
        <v>1.6394692694829953E-3</v>
      </c>
    </row>
    <row r="116" spans="2:13" x14ac:dyDescent="0.25">
      <c r="B116" s="165" t="s">
        <v>121</v>
      </c>
      <c r="C116" s="166">
        <v>875</v>
      </c>
      <c r="D116" s="166">
        <v>153</v>
      </c>
      <c r="E116" s="166">
        <v>2002</v>
      </c>
      <c r="F116" s="166">
        <v>1709</v>
      </c>
      <c r="G116" s="166">
        <v>2062</v>
      </c>
      <c r="H116" s="166">
        <v>1920</v>
      </c>
      <c r="I116" s="181">
        <f t="shared" si="64"/>
        <v>-6.8865179437439417E-2</v>
      </c>
      <c r="J116" s="167">
        <f t="shared" si="61"/>
        <v>11.549019607843137</v>
      </c>
      <c r="K116" s="166">
        <f t="shared" si="62"/>
        <v>-142</v>
      </c>
      <c r="L116" s="166">
        <f t="shared" si="63"/>
        <v>1767</v>
      </c>
      <c r="M116" s="167">
        <f t="shared" si="60"/>
        <v>1.0765324888534031E-3</v>
      </c>
    </row>
    <row r="117" spans="2:13" x14ac:dyDescent="0.25">
      <c r="B117" s="165" t="s">
        <v>130</v>
      </c>
      <c r="C117" s="166">
        <v>386</v>
      </c>
      <c r="D117" s="166">
        <v>4</v>
      </c>
      <c r="E117" s="166">
        <v>449</v>
      </c>
      <c r="F117" s="166">
        <v>667</v>
      </c>
      <c r="G117" s="166">
        <v>862</v>
      </c>
      <c r="H117" s="166">
        <v>814</v>
      </c>
      <c r="I117" s="181">
        <f t="shared" si="64"/>
        <v>-5.5684454756380508E-2</v>
      </c>
      <c r="J117" s="167">
        <f t="shared" si="61"/>
        <v>202.5</v>
      </c>
      <c r="K117" s="166">
        <f t="shared" si="62"/>
        <v>-48</v>
      </c>
      <c r="L117" s="166">
        <f t="shared" si="63"/>
        <v>810</v>
      </c>
      <c r="M117" s="167">
        <f t="shared" si="60"/>
        <v>4.5640491975347406E-4</v>
      </c>
    </row>
    <row r="118" spans="2:13" x14ac:dyDescent="0.25">
      <c r="B118" s="165" t="s">
        <v>133</v>
      </c>
      <c r="C118" s="166">
        <v>909</v>
      </c>
      <c r="D118" s="166">
        <v>4</v>
      </c>
      <c r="E118" s="166">
        <v>673</v>
      </c>
      <c r="F118" s="166">
        <v>419</v>
      </c>
      <c r="G118" s="166">
        <v>1056</v>
      </c>
      <c r="H118" s="166">
        <v>662</v>
      </c>
      <c r="I118" s="181">
        <f t="shared" si="64"/>
        <v>-0.37310606060606055</v>
      </c>
      <c r="J118" s="167">
        <f t="shared" si="61"/>
        <v>164.5</v>
      </c>
      <c r="K118" s="166">
        <f t="shared" si="62"/>
        <v>-394</v>
      </c>
      <c r="L118" s="166">
        <f t="shared" si="63"/>
        <v>658</v>
      </c>
      <c r="M118" s="167">
        <f t="shared" si="60"/>
        <v>3.7117943105257966E-4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1604</v>
      </c>
      <c r="E119" s="171">
        <f t="shared" si="66"/>
        <v>11645</v>
      </c>
      <c r="F119" s="171">
        <f t="shared" ref="F119:H119" si="67">F111-SUM(F112:F118)</f>
        <v>10383</v>
      </c>
      <c r="G119" s="171">
        <f t="shared" si="67"/>
        <v>12989</v>
      </c>
      <c r="H119" s="171">
        <f t="shared" si="67"/>
        <v>16247</v>
      </c>
      <c r="I119" s="182">
        <f t="shared" si="64"/>
        <v>0.25082762337362374</v>
      </c>
      <c r="J119" s="172">
        <f t="shared" si="61"/>
        <v>9.1290523690773071</v>
      </c>
      <c r="K119" s="171">
        <f>H119-G119</f>
        <v>3258</v>
      </c>
      <c r="L119" s="171">
        <f t="shared" si="63"/>
        <v>14643</v>
      </c>
      <c r="M119" s="172">
        <f t="shared" si="60"/>
        <v>9.1095954929173127E-3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32717</v>
      </c>
      <c r="E121" s="178">
        <v>68599</v>
      </c>
      <c r="F121" s="178">
        <v>90712</v>
      </c>
      <c r="G121" s="178">
        <v>88492</v>
      </c>
      <c r="H121" s="178">
        <v>97268</v>
      </c>
      <c r="I121" s="179">
        <f>IFERROR(H121/G121-1,"-")</f>
        <v>9.9172806581385942E-2</v>
      </c>
      <c r="J121" s="179">
        <f>IFERROR(H121/D121-1,"-")</f>
        <v>1.9730109728887122</v>
      </c>
      <c r="K121" s="178">
        <f>H121-G121</f>
        <v>8776</v>
      </c>
      <c r="L121" s="178">
        <f>H121-D121</f>
        <v>64551</v>
      </c>
      <c r="M121" s="179">
        <f t="shared" ref="M121:M133" si="68">H121/H$9</f>
        <v>5.4537584440517095E-2</v>
      </c>
    </row>
    <row r="122" spans="2:13" x14ac:dyDescent="0.25">
      <c r="B122" s="161" t="s">
        <v>99</v>
      </c>
      <c r="C122" s="162">
        <v>26940</v>
      </c>
      <c r="D122" s="162">
        <v>20071</v>
      </c>
      <c r="E122" s="162">
        <v>37846</v>
      </c>
      <c r="F122" s="162">
        <v>50185</v>
      </c>
      <c r="G122" s="162">
        <v>48415</v>
      </c>
      <c r="H122" s="162">
        <v>53914</v>
      </c>
      <c r="I122" s="180">
        <f>IFERROR(H122/G122-1,"-")</f>
        <v>0.1135805019105649</v>
      </c>
      <c r="J122" s="163">
        <f t="shared" ref="J122:J133" si="69">IFERROR(H122/D122-1,"-")</f>
        <v>1.6861641173832895</v>
      </c>
      <c r="K122" s="162">
        <f t="shared" ref="K122:K132" si="70">H122-G122</f>
        <v>5499</v>
      </c>
      <c r="L122" s="162">
        <f t="shared" ref="L122:L133" si="71">H122-D122</f>
        <v>33843</v>
      </c>
      <c r="M122" s="163">
        <f t="shared" si="68"/>
        <v>3.0229256564605407E-2</v>
      </c>
    </row>
    <row r="123" spans="2:13" x14ac:dyDescent="0.25">
      <c r="B123" s="165" t="s">
        <v>105</v>
      </c>
      <c r="C123" s="166">
        <v>13715</v>
      </c>
      <c r="D123" s="166">
        <v>10606</v>
      </c>
      <c r="E123" s="166">
        <v>18143</v>
      </c>
      <c r="F123" s="166">
        <v>22897</v>
      </c>
      <c r="G123" s="166">
        <v>21110</v>
      </c>
      <c r="H123" s="166">
        <v>25718</v>
      </c>
      <c r="I123" s="181">
        <f>IFERROR(H123/G123-1,"-")</f>
        <v>0.21828517290383709</v>
      </c>
      <c r="J123" s="167">
        <f t="shared" si="69"/>
        <v>1.4248538563077502</v>
      </c>
      <c r="K123" s="166">
        <f t="shared" si="70"/>
        <v>4608</v>
      </c>
      <c r="L123" s="166">
        <f t="shared" si="71"/>
        <v>15112</v>
      </c>
      <c r="M123" s="167">
        <f t="shared" si="68"/>
        <v>1.4419928410589491E-2</v>
      </c>
    </row>
    <row r="124" spans="2:13" x14ac:dyDescent="0.25">
      <c r="B124" s="165" t="s">
        <v>102</v>
      </c>
      <c r="C124" s="166">
        <v>13225</v>
      </c>
      <c r="D124" s="166">
        <v>9465</v>
      </c>
      <c r="E124" s="166">
        <v>19703</v>
      </c>
      <c r="F124" s="166">
        <v>27288</v>
      </c>
      <c r="G124" s="166">
        <v>27305</v>
      </c>
      <c r="H124" s="166">
        <v>28196</v>
      </c>
      <c r="I124" s="181">
        <f>IFERROR(H124/G124-1,"-")</f>
        <v>3.2631386193004985E-2</v>
      </c>
      <c r="J124" s="167">
        <f t="shared" si="69"/>
        <v>1.978975171685156</v>
      </c>
      <c r="K124" s="166">
        <f t="shared" si="70"/>
        <v>891</v>
      </c>
      <c r="L124" s="166">
        <f t="shared" si="71"/>
        <v>18731</v>
      </c>
      <c r="M124" s="167">
        <f t="shared" si="68"/>
        <v>1.5809328154015916E-2</v>
      </c>
    </row>
    <row r="125" spans="2:13" x14ac:dyDescent="0.25">
      <c r="B125" s="161" t="s">
        <v>109</v>
      </c>
      <c r="C125" s="162">
        <v>25913</v>
      </c>
      <c r="D125" s="162">
        <v>12646</v>
      </c>
      <c r="E125" s="162">
        <v>30753</v>
      </c>
      <c r="F125" s="162">
        <v>40527</v>
      </c>
      <c r="G125" s="162">
        <v>40077</v>
      </c>
      <c r="H125" s="162">
        <v>43354</v>
      </c>
      <c r="I125" s="180">
        <f>IFERROR(H125/G125-1,"-")</f>
        <v>8.1767597375053125E-2</v>
      </c>
      <c r="J125" s="163">
        <f t="shared" si="69"/>
        <v>2.4282777162739206</v>
      </c>
      <c r="K125" s="162">
        <f t="shared" si="70"/>
        <v>3277</v>
      </c>
      <c r="L125" s="162">
        <f t="shared" si="71"/>
        <v>30708</v>
      </c>
      <c r="M125" s="163">
        <f t="shared" si="68"/>
        <v>2.4308327875911688E-2</v>
      </c>
    </row>
    <row r="126" spans="2:13" x14ac:dyDescent="0.25">
      <c r="B126" s="165" t="s">
        <v>112</v>
      </c>
      <c r="C126" s="166">
        <v>2810</v>
      </c>
      <c r="D126" s="166">
        <v>350</v>
      </c>
      <c r="E126" s="166">
        <v>3087</v>
      </c>
      <c r="F126" s="166">
        <v>4703</v>
      </c>
      <c r="G126" s="166">
        <v>4970</v>
      </c>
      <c r="H126" s="166">
        <v>4654</v>
      </c>
      <c r="I126" s="181">
        <f t="shared" ref="I126:I133" si="72">IFERROR(H126/G126-1,"-")</f>
        <v>-6.3581488933601604E-2</v>
      </c>
      <c r="J126" s="167">
        <f t="shared" si="69"/>
        <v>12.297142857142857</v>
      </c>
      <c r="K126" s="166">
        <f t="shared" si="70"/>
        <v>-316</v>
      </c>
      <c r="L126" s="166">
        <f t="shared" si="71"/>
        <v>4304</v>
      </c>
      <c r="M126" s="167">
        <f t="shared" si="68"/>
        <v>2.6094698974602802E-3</v>
      </c>
    </row>
    <row r="127" spans="2:13" x14ac:dyDescent="0.25">
      <c r="B127" s="165" t="s">
        <v>115</v>
      </c>
      <c r="C127" s="166">
        <v>2894</v>
      </c>
      <c r="D127" s="166">
        <v>1389</v>
      </c>
      <c r="E127" s="166">
        <v>3841</v>
      </c>
      <c r="F127" s="166">
        <v>6658</v>
      </c>
      <c r="G127" s="166">
        <v>6303</v>
      </c>
      <c r="H127" s="166">
        <v>7181</v>
      </c>
      <c r="I127" s="181">
        <f t="shared" si="72"/>
        <v>0.13929874662858954</v>
      </c>
      <c r="J127" s="167">
        <f t="shared" si="69"/>
        <v>4.1699064074874013</v>
      </c>
      <c r="K127" s="166">
        <f t="shared" si="70"/>
        <v>878</v>
      </c>
      <c r="L127" s="166">
        <f t="shared" si="71"/>
        <v>5792</v>
      </c>
      <c r="M127" s="167">
        <f t="shared" si="68"/>
        <v>4.0263436471126499E-3</v>
      </c>
    </row>
    <row r="128" spans="2:13" x14ac:dyDescent="0.25">
      <c r="B128" s="165" t="s">
        <v>118</v>
      </c>
      <c r="C128" s="166">
        <v>1950</v>
      </c>
      <c r="D128" s="166">
        <v>1699</v>
      </c>
      <c r="E128" s="166">
        <v>3052</v>
      </c>
      <c r="F128" s="166">
        <v>3446</v>
      </c>
      <c r="G128" s="166">
        <v>3141</v>
      </c>
      <c r="H128" s="166">
        <v>3303</v>
      </c>
      <c r="I128" s="181">
        <f t="shared" si="72"/>
        <v>5.1575931232091587E-2</v>
      </c>
      <c r="J128" s="167">
        <f t="shared" si="69"/>
        <v>0.94408475573866979</v>
      </c>
      <c r="K128" s="166">
        <f t="shared" si="70"/>
        <v>162</v>
      </c>
      <c r="L128" s="166">
        <f t="shared" si="71"/>
        <v>1604</v>
      </c>
      <c r="M128" s="167">
        <f t="shared" si="68"/>
        <v>1.8519722972306202E-3</v>
      </c>
    </row>
    <row r="129" spans="2:13" x14ac:dyDescent="0.25">
      <c r="B129" s="165" t="s">
        <v>125</v>
      </c>
      <c r="C129" s="166">
        <v>527</v>
      </c>
      <c r="D129" s="166">
        <v>177</v>
      </c>
      <c r="E129" s="166">
        <v>909</v>
      </c>
      <c r="F129" s="166">
        <v>967</v>
      </c>
      <c r="G129" s="166">
        <v>1000</v>
      </c>
      <c r="H129" s="166">
        <v>1064</v>
      </c>
      <c r="I129" s="181">
        <f t="shared" si="72"/>
        <v>6.4000000000000057E-2</v>
      </c>
      <c r="J129" s="167">
        <f t="shared" si="69"/>
        <v>5.0112994350282483</v>
      </c>
      <c r="K129" s="166">
        <f t="shared" si="70"/>
        <v>64</v>
      </c>
      <c r="L129" s="166">
        <f t="shared" si="71"/>
        <v>887</v>
      </c>
      <c r="M129" s="167">
        <f t="shared" si="68"/>
        <v>5.9657842090626097E-4</v>
      </c>
    </row>
    <row r="130" spans="2:13" x14ac:dyDescent="0.25">
      <c r="B130" s="165" t="s">
        <v>121</v>
      </c>
      <c r="C130" s="166">
        <v>455</v>
      </c>
      <c r="D130" s="166">
        <v>143</v>
      </c>
      <c r="E130" s="166">
        <v>664</v>
      </c>
      <c r="F130" s="166">
        <v>764</v>
      </c>
      <c r="G130" s="166">
        <v>763</v>
      </c>
      <c r="H130" s="166">
        <v>863</v>
      </c>
      <c r="I130" s="181">
        <f t="shared" si="72"/>
        <v>0.13106159895150715</v>
      </c>
      <c r="J130" s="167">
        <f t="shared" si="69"/>
        <v>5.034965034965035</v>
      </c>
      <c r="K130" s="166">
        <f t="shared" si="70"/>
        <v>100</v>
      </c>
      <c r="L130" s="166">
        <f t="shared" si="71"/>
        <v>720</v>
      </c>
      <c r="M130" s="167">
        <f t="shared" si="68"/>
        <v>4.8387892597942029E-4</v>
      </c>
    </row>
    <row r="131" spans="2:13" x14ac:dyDescent="0.25">
      <c r="B131" s="165" t="s">
        <v>130</v>
      </c>
      <c r="C131" s="166">
        <v>630</v>
      </c>
      <c r="D131" s="166">
        <v>17</v>
      </c>
      <c r="E131" s="166">
        <v>503</v>
      </c>
      <c r="F131" s="166">
        <v>728</v>
      </c>
      <c r="G131" s="166">
        <v>806</v>
      </c>
      <c r="H131" s="166">
        <v>630</v>
      </c>
      <c r="I131" s="181">
        <f t="shared" si="72"/>
        <v>-0.21836228287841186</v>
      </c>
      <c r="J131" s="167">
        <f t="shared" si="69"/>
        <v>36.058823529411768</v>
      </c>
      <c r="K131" s="166">
        <f t="shared" si="70"/>
        <v>-176</v>
      </c>
      <c r="L131" s="166">
        <f t="shared" si="71"/>
        <v>613</v>
      </c>
      <c r="M131" s="167">
        <f t="shared" si="68"/>
        <v>3.532372229050229E-4</v>
      </c>
    </row>
    <row r="132" spans="2:13" x14ac:dyDescent="0.25">
      <c r="B132" s="165" t="s">
        <v>133</v>
      </c>
      <c r="C132" s="166">
        <v>970</v>
      </c>
      <c r="D132" s="166">
        <v>89</v>
      </c>
      <c r="E132" s="166">
        <v>927</v>
      </c>
      <c r="F132" s="166">
        <v>1366</v>
      </c>
      <c r="G132" s="166">
        <v>1246</v>
      </c>
      <c r="H132" s="166">
        <v>1296</v>
      </c>
      <c r="I132" s="181">
        <f t="shared" si="72"/>
        <v>4.0128410914927803E-2</v>
      </c>
      <c r="J132" s="167">
        <f t="shared" si="69"/>
        <v>13.561797752808989</v>
      </c>
      <c r="K132" s="166">
        <f t="shared" si="70"/>
        <v>50</v>
      </c>
      <c r="L132" s="166">
        <f t="shared" si="71"/>
        <v>1207</v>
      </c>
      <c r="M132" s="167">
        <f t="shared" si="68"/>
        <v>7.2665942997604711E-4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8782</v>
      </c>
      <c r="E133" s="171">
        <f t="shared" si="74"/>
        <v>17770</v>
      </c>
      <c r="F133" s="171">
        <f t="shared" ref="F133:H133" si="75">F125-SUM(F126:F132)</f>
        <v>21895</v>
      </c>
      <c r="G133" s="171">
        <f t="shared" si="75"/>
        <v>21848</v>
      </c>
      <c r="H133" s="171">
        <f t="shared" si="75"/>
        <v>24363</v>
      </c>
      <c r="I133" s="182">
        <f t="shared" si="72"/>
        <v>0.11511351153423655</v>
      </c>
      <c r="J133" s="172">
        <f t="shared" si="69"/>
        <v>1.7741972215896151</v>
      </c>
      <c r="K133" s="171">
        <f>H133-G133</f>
        <v>2515</v>
      </c>
      <c r="L133" s="171">
        <f t="shared" si="71"/>
        <v>15581</v>
      </c>
      <c r="M133" s="172">
        <f t="shared" si="68"/>
        <v>1.3660188034341386E-2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23234</v>
      </c>
      <c r="E135" s="178">
        <v>83389</v>
      </c>
      <c r="F135" s="178">
        <v>90749</v>
      </c>
      <c r="G135" s="178">
        <v>96132</v>
      </c>
      <c r="H135" s="178">
        <v>93370</v>
      </c>
      <c r="I135" s="179">
        <f>IFERROR(H135/G135-1,"-")</f>
        <v>-2.8731327757666514E-2</v>
      </c>
      <c r="J135" s="179">
        <f>IFERROR(H135/D135-1,"-")</f>
        <v>3.0186795213910651</v>
      </c>
      <c r="K135" s="178">
        <f>H135-G135</f>
        <v>-2762</v>
      </c>
      <c r="L135" s="178">
        <f>H135-D135</f>
        <v>70136</v>
      </c>
      <c r="M135" s="179">
        <f t="shared" ref="M135:M147" si="76">H135/H$9</f>
        <v>5.2351999210542843E-2</v>
      </c>
    </row>
    <row r="136" spans="2:13" x14ac:dyDescent="0.25">
      <c r="B136" s="161" t="s">
        <v>99</v>
      </c>
      <c r="C136" s="162">
        <v>2629</v>
      </c>
      <c r="D136" s="162">
        <v>13596</v>
      </c>
      <c r="E136" s="162">
        <v>6661</v>
      </c>
      <c r="F136" s="162">
        <v>8562</v>
      </c>
      <c r="G136" s="162">
        <v>6098</v>
      </c>
      <c r="H136" s="162">
        <v>4700</v>
      </c>
      <c r="I136" s="180">
        <f>IFERROR(H136/G136-1,"-")</f>
        <v>-0.22925549360446051</v>
      </c>
      <c r="J136" s="163">
        <f t="shared" ref="J136:J147" si="77">IFERROR(H136/D136-1,"-")</f>
        <v>-0.65431009120329509</v>
      </c>
      <c r="K136" s="162">
        <f t="shared" ref="K136:K146" si="78">H136-G136</f>
        <v>-1398</v>
      </c>
      <c r="L136" s="162">
        <f t="shared" ref="L136:L147" si="79">H136-D136</f>
        <v>-8896</v>
      </c>
      <c r="M136" s="163">
        <f t="shared" si="76"/>
        <v>2.6352618216723932E-3</v>
      </c>
    </row>
    <row r="137" spans="2:13" x14ac:dyDescent="0.25">
      <c r="B137" s="165" t="s">
        <v>105</v>
      </c>
      <c r="C137" s="166">
        <v>1763</v>
      </c>
      <c r="D137" s="166">
        <v>12077</v>
      </c>
      <c r="E137" s="166">
        <v>4402</v>
      </c>
      <c r="F137" s="166">
        <v>5746</v>
      </c>
      <c r="G137" s="166">
        <v>3788</v>
      </c>
      <c r="H137" s="166">
        <v>1970</v>
      </c>
      <c r="I137" s="181">
        <f>IFERROR(H137/G137-1,"-")</f>
        <v>-0.47993664202745512</v>
      </c>
      <c r="J137" s="167">
        <f t="shared" si="77"/>
        <v>-0.83688001987248484</v>
      </c>
      <c r="K137" s="166">
        <f t="shared" si="78"/>
        <v>-1818</v>
      </c>
      <c r="L137" s="166">
        <f t="shared" si="79"/>
        <v>-10107</v>
      </c>
      <c r="M137" s="167">
        <f t="shared" si="76"/>
        <v>1.1045671890839606E-3</v>
      </c>
    </row>
    <row r="138" spans="2:13" x14ac:dyDescent="0.25">
      <c r="B138" s="165" t="s">
        <v>102</v>
      </c>
      <c r="C138" s="166">
        <v>866</v>
      </c>
      <c r="D138" s="166">
        <v>1519</v>
      </c>
      <c r="E138" s="166">
        <v>2259</v>
      </c>
      <c r="F138" s="166">
        <v>2816</v>
      </c>
      <c r="G138" s="166">
        <v>2310</v>
      </c>
      <c r="H138" s="166">
        <v>2730</v>
      </c>
      <c r="I138" s="181">
        <f>IFERROR(H138/G138-1,"-")</f>
        <v>0.18181818181818188</v>
      </c>
      <c r="J138" s="167">
        <f t="shared" si="77"/>
        <v>0.79723502304147464</v>
      </c>
      <c r="K138" s="166">
        <f t="shared" si="78"/>
        <v>420</v>
      </c>
      <c r="L138" s="166">
        <f t="shared" si="79"/>
        <v>1211</v>
      </c>
      <c r="M138" s="167">
        <f t="shared" si="76"/>
        <v>1.5306946325884326E-3</v>
      </c>
    </row>
    <row r="139" spans="2:13" x14ac:dyDescent="0.25">
      <c r="B139" s="161" t="s">
        <v>109</v>
      </c>
      <c r="C139" s="162">
        <v>49670</v>
      </c>
      <c r="D139" s="162">
        <v>9638</v>
      </c>
      <c r="E139" s="162">
        <v>76728</v>
      </c>
      <c r="F139" s="162">
        <v>82187</v>
      </c>
      <c r="G139" s="162">
        <v>90034</v>
      </c>
      <c r="H139" s="162">
        <v>88670</v>
      </c>
      <c r="I139" s="180">
        <f>IFERROR(H139/G139-1,"-")</f>
        <v>-1.5149832285580977E-2</v>
      </c>
      <c r="J139" s="163">
        <f t="shared" si="77"/>
        <v>8.2000415023863873</v>
      </c>
      <c r="K139" s="162">
        <f t="shared" si="78"/>
        <v>-1364</v>
      </c>
      <c r="L139" s="162">
        <f t="shared" si="79"/>
        <v>79032</v>
      </c>
      <c r="M139" s="163">
        <f t="shared" si="76"/>
        <v>4.9716737388870447E-2</v>
      </c>
    </row>
    <row r="140" spans="2:13" x14ac:dyDescent="0.25">
      <c r="B140" s="165" t="s">
        <v>112</v>
      </c>
      <c r="C140" s="166">
        <v>21732</v>
      </c>
      <c r="D140" s="166">
        <v>312</v>
      </c>
      <c r="E140" s="166">
        <v>29880</v>
      </c>
      <c r="F140" s="166">
        <v>30689</v>
      </c>
      <c r="G140" s="166">
        <v>36304</v>
      </c>
      <c r="H140" s="166">
        <v>36946</v>
      </c>
      <c r="I140" s="181">
        <f t="shared" ref="I140:I147" si="80">IFERROR(H140/G140-1,"-")</f>
        <v>1.7684001762891199E-2</v>
      </c>
      <c r="J140" s="167">
        <f t="shared" si="77"/>
        <v>117.41666666666667</v>
      </c>
      <c r="K140" s="166">
        <f t="shared" si="78"/>
        <v>642</v>
      </c>
      <c r="L140" s="166">
        <f t="shared" si="79"/>
        <v>36634</v>
      </c>
      <c r="M140" s="167">
        <f t="shared" si="76"/>
        <v>2.0715400694363454E-2</v>
      </c>
    </row>
    <row r="141" spans="2:13" x14ac:dyDescent="0.25">
      <c r="B141" s="165" t="s">
        <v>115</v>
      </c>
      <c r="C141" s="166">
        <v>3339</v>
      </c>
      <c r="D141" s="166">
        <v>1016</v>
      </c>
      <c r="E141" s="166">
        <v>5441</v>
      </c>
      <c r="F141" s="166">
        <v>7238</v>
      </c>
      <c r="G141" s="166">
        <v>8651</v>
      </c>
      <c r="H141" s="166">
        <v>7986</v>
      </c>
      <c r="I141" s="181">
        <f t="shared" si="80"/>
        <v>-7.6869726043231945E-2</v>
      </c>
      <c r="J141" s="167">
        <f t="shared" si="77"/>
        <v>6.8602362204724407</v>
      </c>
      <c r="K141" s="166">
        <f t="shared" si="78"/>
        <v>-665</v>
      </c>
      <c r="L141" s="166">
        <f t="shared" si="79"/>
        <v>6970</v>
      </c>
      <c r="M141" s="167">
        <f t="shared" si="76"/>
        <v>4.4777023208246239E-3</v>
      </c>
    </row>
    <row r="142" spans="2:13" x14ac:dyDescent="0.25">
      <c r="B142" s="165" t="s">
        <v>118</v>
      </c>
      <c r="C142" s="166">
        <v>3563</v>
      </c>
      <c r="D142" s="166">
        <v>3181</v>
      </c>
      <c r="E142" s="166">
        <v>9383</v>
      </c>
      <c r="F142" s="166">
        <v>8585</v>
      </c>
      <c r="G142" s="166">
        <v>9151</v>
      </c>
      <c r="H142" s="166">
        <v>8109</v>
      </c>
      <c r="I142" s="181">
        <f t="shared" si="80"/>
        <v>-0.11386733690307071</v>
      </c>
      <c r="J142" s="167">
        <f t="shared" si="77"/>
        <v>1.5491983652939325</v>
      </c>
      <c r="K142" s="166">
        <f t="shared" si="78"/>
        <v>-1042</v>
      </c>
      <c r="L142" s="166">
        <f t="shared" si="79"/>
        <v>4928</v>
      </c>
      <c r="M142" s="167">
        <f t="shared" si="76"/>
        <v>4.5466676833917953E-3</v>
      </c>
    </row>
    <row r="143" spans="2:13" x14ac:dyDescent="0.25">
      <c r="B143" s="165" t="s">
        <v>125</v>
      </c>
      <c r="C143" s="166">
        <v>765</v>
      </c>
      <c r="D143" s="166">
        <v>118</v>
      </c>
      <c r="E143" s="166">
        <v>3333</v>
      </c>
      <c r="F143" s="166">
        <v>3076</v>
      </c>
      <c r="G143" s="166">
        <v>2286</v>
      </c>
      <c r="H143" s="166">
        <v>2327</v>
      </c>
      <c r="I143" s="181">
        <f t="shared" si="80"/>
        <v>1.7935258092738326E-2</v>
      </c>
      <c r="J143" s="167">
        <f t="shared" si="77"/>
        <v>18.720338983050848</v>
      </c>
      <c r="K143" s="166">
        <f t="shared" si="78"/>
        <v>41</v>
      </c>
      <c r="L143" s="166">
        <f t="shared" si="79"/>
        <v>2209</v>
      </c>
      <c r="M143" s="167">
        <f t="shared" si="76"/>
        <v>1.3047349487301401E-3</v>
      </c>
    </row>
    <row r="144" spans="2:13" x14ac:dyDescent="0.25">
      <c r="B144" s="165" t="s">
        <v>121</v>
      </c>
      <c r="C144" s="166">
        <v>861</v>
      </c>
      <c r="D144" s="166">
        <v>246</v>
      </c>
      <c r="E144" s="166">
        <v>1717</v>
      </c>
      <c r="F144" s="166">
        <v>1481</v>
      </c>
      <c r="G144" s="166">
        <v>1831</v>
      </c>
      <c r="H144" s="166">
        <v>1627</v>
      </c>
      <c r="I144" s="181">
        <f t="shared" si="80"/>
        <v>-0.11141452758055703</v>
      </c>
      <c r="J144" s="167">
        <f t="shared" si="77"/>
        <v>5.6138211382113825</v>
      </c>
      <c r="K144" s="166">
        <f t="shared" si="78"/>
        <v>-204</v>
      </c>
      <c r="L144" s="166">
        <f t="shared" si="79"/>
        <v>1381</v>
      </c>
      <c r="M144" s="167">
        <f t="shared" si="76"/>
        <v>9.1224914550233703E-4</v>
      </c>
    </row>
    <row r="145" spans="2:13" x14ac:dyDescent="0.25">
      <c r="B145" s="165" t="s">
        <v>130</v>
      </c>
      <c r="C145" s="166">
        <v>1961</v>
      </c>
      <c r="D145" s="166">
        <v>24</v>
      </c>
      <c r="E145" s="166">
        <v>1745</v>
      </c>
      <c r="F145" s="166">
        <v>2229</v>
      </c>
      <c r="G145" s="166">
        <v>1956</v>
      </c>
      <c r="H145" s="166">
        <v>2216</v>
      </c>
      <c r="I145" s="181">
        <f t="shared" si="80"/>
        <v>0.13292433537832316</v>
      </c>
      <c r="J145" s="167">
        <f t="shared" si="77"/>
        <v>91.333333333333329</v>
      </c>
      <c r="K145" s="166">
        <f t="shared" si="78"/>
        <v>260</v>
      </c>
      <c r="L145" s="166">
        <f t="shared" si="79"/>
        <v>2192</v>
      </c>
      <c r="M145" s="167">
        <f t="shared" si="76"/>
        <v>1.2424979142183028E-3</v>
      </c>
    </row>
    <row r="146" spans="2:13" x14ac:dyDescent="0.25">
      <c r="B146" s="165" t="s">
        <v>133</v>
      </c>
      <c r="C146" s="166">
        <v>3933</v>
      </c>
      <c r="D146" s="166">
        <v>34</v>
      </c>
      <c r="E146" s="166">
        <v>874</v>
      </c>
      <c r="F146" s="166">
        <v>1546</v>
      </c>
      <c r="G146" s="166">
        <v>1440</v>
      </c>
      <c r="H146" s="166">
        <v>1056</v>
      </c>
      <c r="I146" s="181">
        <f t="shared" si="80"/>
        <v>-0.26666666666666672</v>
      </c>
      <c r="J146" s="167">
        <f t="shared" si="77"/>
        <v>30.058823529411764</v>
      </c>
      <c r="K146" s="166">
        <f t="shared" si="78"/>
        <v>-384</v>
      </c>
      <c r="L146" s="166">
        <f t="shared" si="79"/>
        <v>1022</v>
      </c>
      <c r="M146" s="167">
        <f t="shared" si="76"/>
        <v>5.9209286886937175E-4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4707</v>
      </c>
      <c r="E147" s="171">
        <f t="shared" si="82"/>
        <v>24355</v>
      </c>
      <c r="F147" s="171">
        <f t="shared" ref="F147:H147" si="83">F139-SUM(F140:F146)</f>
        <v>27343</v>
      </c>
      <c r="G147" s="171">
        <f t="shared" si="83"/>
        <v>28415</v>
      </c>
      <c r="H147" s="171">
        <f t="shared" si="83"/>
        <v>28403</v>
      </c>
      <c r="I147" s="182">
        <f t="shared" si="80"/>
        <v>-4.2231215907095887E-4</v>
      </c>
      <c r="J147" s="172">
        <f t="shared" si="77"/>
        <v>5.0342043764605906</v>
      </c>
      <c r="K147" s="171">
        <f>H147-G147</f>
        <v>-12</v>
      </c>
      <c r="L147" s="171">
        <f t="shared" si="79"/>
        <v>23696</v>
      </c>
      <c r="M147" s="172">
        <f t="shared" si="76"/>
        <v>1.5925391812970421E-2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11684</v>
      </c>
      <c r="E149" s="178">
        <v>36452</v>
      </c>
      <c r="F149" s="178">
        <v>39632</v>
      </c>
      <c r="G149" s="178">
        <v>43344</v>
      </c>
      <c r="H149" s="178">
        <v>40811</v>
      </c>
      <c r="I149" s="179">
        <f>IFERROR(H149/G149-1,"-")</f>
        <v>-5.8439461055740161E-2</v>
      </c>
      <c r="J149" s="179">
        <f>IFERROR(H149/D149-1,"-")</f>
        <v>2.4928962684012324</v>
      </c>
      <c r="K149" s="178">
        <f>H149-G149</f>
        <v>-2533</v>
      </c>
      <c r="L149" s="178">
        <f>H149-D149</f>
        <v>29127</v>
      </c>
      <c r="M149" s="179">
        <f t="shared" ref="M149:M161" si="84">H149/H$9</f>
        <v>2.288248302218554E-2</v>
      </c>
    </row>
    <row r="150" spans="2:13" x14ac:dyDescent="0.25">
      <c r="B150" s="161" t="s">
        <v>99</v>
      </c>
      <c r="C150" s="162">
        <v>8081</v>
      </c>
      <c r="D150" s="162">
        <v>7882</v>
      </c>
      <c r="E150" s="162">
        <v>17841</v>
      </c>
      <c r="F150" s="162">
        <v>17454</v>
      </c>
      <c r="G150" s="162">
        <v>16664</v>
      </c>
      <c r="H150" s="162">
        <v>14182</v>
      </c>
      <c r="I150" s="180">
        <f>IFERROR(H150/G150-1,"-")</f>
        <v>-0.14894383101296205</v>
      </c>
      <c r="J150" s="163">
        <f t="shared" ref="J150:J161" si="85">IFERROR(H150/D150-1,"-")</f>
        <v>0.79928952042628776</v>
      </c>
      <c r="K150" s="162">
        <f t="shared" ref="K150:K160" si="86">H150-G150</f>
        <v>-2482</v>
      </c>
      <c r="L150" s="162">
        <f t="shared" ref="L150:L161" si="87">H150-D150</f>
        <v>6300</v>
      </c>
      <c r="M150" s="163">
        <f t="shared" si="84"/>
        <v>7.9517623733952932E-3</v>
      </c>
    </row>
    <row r="151" spans="2:13" x14ac:dyDescent="0.25">
      <c r="B151" s="165" t="s">
        <v>105</v>
      </c>
      <c r="C151" s="166">
        <v>4041</v>
      </c>
      <c r="D151" s="166">
        <v>6916</v>
      </c>
      <c r="E151" s="166">
        <v>12248</v>
      </c>
      <c r="F151" s="166">
        <v>12082</v>
      </c>
      <c r="G151" s="166">
        <v>12055</v>
      </c>
      <c r="H151" s="166">
        <v>9353</v>
      </c>
      <c r="I151" s="181">
        <f>IFERROR(H151/G151-1,"-")</f>
        <v>-0.22413936126088763</v>
      </c>
      <c r="J151" s="167">
        <f t="shared" si="85"/>
        <v>0.35237131289762869</v>
      </c>
      <c r="K151" s="166">
        <f t="shared" si="86"/>
        <v>-2702</v>
      </c>
      <c r="L151" s="166">
        <f t="shared" si="87"/>
        <v>2437</v>
      </c>
      <c r="M151" s="167">
        <f t="shared" si="84"/>
        <v>5.2441710251280626E-3</v>
      </c>
    </row>
    <row r="152" spans="2:13" x14ac:dyDescent="0.25">
      <c r="B152" s="165" t="s">
        <v>102</v>
      </c>
      <c r="C152" s="166">
        <v>4040</v>
      </c>
      <c r="D152" s="166">
        <v>966</v>
      </c>
      <c r="E152" s="166">
        <v>5593</v>
      </c>
      <c r="F152" s="166">
        <v>5372</v>
      </c>
      <c r="G152" s="166">
        <v>4609</v>
      </c>
      <c r="H152" s="166">
        <v>4829</v>
      </c>
      <c r="I152" s="181">
        <f>IFERROR(H152/G152-1,"-")</f>
        <v>4.7732696897374804E-2</v>
      </c>
      <c r="J152" s="167">
        <f t="shared" si="85"/>
        <v>3.9989648033126297</v>
      </c>
      <c r="K152" s="166">
        <f t="shared" si="86"/>
        <v>220</v>
      </c>
      <c r="L152" s="166">
        <f t="shared" si="87"/>
        <v>3863</v>
      </c>
      <c r="M152" s="167">
        <f t="shared" si="84"/>
        <v>2.7075913482672311E-3</v>
      </c>
    </row>
    <row r="153" spans="2:13" x14ac:dyDescent="0.25">
      <c r="B153" s="161" t="s">
        <v>109</v>
      </c>
      <c r="C153" s="162">
        <v>15488</v>
      </c>
      <c r="D153" s="162">
        <v>3802</v>
      </c>
      <c r="E153" s="162">
        <v>18611</v>
      </c>
      <c r="F153" s="162">
        <v>22178</v>
      </c>
      <c r="G153" s="162">
        <v>26680</v>
      </c>
      <c r="H153" s="162">
        <v>26629</v>
      </c>
      <c r="I153" s="180">
        <f>IFERROR(H153/G153-1,"-")</f>
        <v>-1.9115442278860861E-3</v>
      </c>
      <c r="J153" s="163">
        <f t="shared" si="85"/>
        <v>6.0039452919516041</v>
      </c>
      <c r="K153" s="162">
        <f t="shared" si="86"/>
        <v>-51</v>
      </c>
      <c r="L153" s="162">
        <f t="shared" si="87"/>
        <v>22827</v>
      </c>
      <c r="M153" s="163">
        <f t="shared" si="84"/>
        <v>1.4930720648790247E-2</v>
      </c>
    </row>
    <row r="154" spans="2:13" x14ac:dyDescent="0.25">
      <c r="B154" s="165" t="s">
        <v>112</v>
      </c>
      <c r="C154" s="166">
        <v>4925</v>
      </c>
      <c r="D154" s="166">
        <v>152</v>
      </c>
      <c r="E154" s="166">
        <v>6266</v>
      </c>
      <c r="F154" s="166">
        <v>6745</v>
      </c>
      <c r="G154" s="166">
        <v>7938</v>
      </c>
      <c r="H154" s="166">
        <v>6281</v>
      </c>
      <c r="I154" s="181">
        <f t="shared" ref="I154:I161" si="88">IFERROR(H154/G154-1,"-")</f>
        <v>-0.20874275636180395</v>
      </c>
      <c r="J154" s="167">
        <f t="shared" si="85"/>
        <v>40.32236842105263</v>
      </c>
      <c r="K154" s="166">
        <f t="shared" si="86"/>
        <v>-1657</v>
      </c>
      <c r="L154" s="166">
        <f t="shared" si="87"/>
        <v>6129</v>
      </c>
      <c r="M154" s="167">
        <f t="shared" si="84"/>
        <v>3.5217190429626174E-3</v>
      </c>
    </row>
    <row r="155" spans="2:13" x14ac:dyDescent="0.25">
      <c r="B155" s="165" t="s">
        <v>115</v>
      </c>
      <c r="C155" s="166">
        <v>4219</v>
      </c>
      <c r="D155" s="166">
        <v>760</v>
      </c>
      <c r="E155" s="166">
        <v>4460</v>
      </c>
      <c r="F155" s="166">
        <v>4927</v>
      </c>
      <c r="G155" s="166">
        <v>5638</v>
      </c>
      <c r="H155" s="166">
        <v>5415</v>
      </c>
      <c r="I155" s="181">
        <f t="shared" si="88"/>
        <v>-3.9553032990422121E-2</v>
      </c>
      <c r="J155" s="167">
        <f t="shared" si="85"/>
        <v>6.125</v>
      </c>
      <c r="K155" s="166">
        <f t="shared" si="86"/>
        <v>-223</v>
      </c>
      <c r="L155" s="166">
        <f t="shared" si="87"/>
        <v>4655</v>
      </c>
      <c r="M155" s="167">
        <f t="shared" si="84"/>
        <v>3.0361580349693635E-3</v>
      </c>
    </row>
    <row r="156" spans="2:13" x14ac:dyDescent="0.25">
      <c r="B156" s="165" t="s">
        <v>118</v>
      </c>
      <c r="C156" s="166">
        <v>1723</v>
      </c>
      <c r="D156" s="166">
        <v>961</v>
      </c>
      <c r="E156" s="166">
        <v>2125</v>
      </c>
      <c r="F156" s="166">
        <v>3039</v>
      </c>
      <c r="G156" s="166">
        <v>3768</v>
      </c>
      <c r="H156" s="166">
        <v>5676</v>
      </c>
      <c r="I156" s="181">
        <f t="shared" si="88"/>
        <v>0.50636942675159236</v>
      </c>
      <c r="J156" s="167">
        <f t="shared" si="85"/>
        <v>4.9063475546305932</v>
      </c>
      <c r="K156" s="166">
        <f t="shared" si="86"/>
        <v>1908</v>
      </c>
      <c r="L156" s="166">
        <f t="shared" si="87"/>
        <v>4715</v>
      </c>
      <c r="M156" s="167">
        <f t="shared" si="84"/>
        <v>3.1824991701728733E-3</v>
      </c>
    </row>
    <row r="157" spans="2:13" x14ac:dyDescent="0.25">
      <c r="B157" s="165" t="s">
        <v>125</v>
      </c>
      <c r="C157" s="166">
        <v>517</v>
      </c>
      <c r="D157" s="166">
        <v>130</v>
      </c>
      <c r="E157" s="166">
        <v>605</v>
      </c>
      <c r="F157" s="166">
        <v>797</v>
      </c>
      <c r="G157" s="166">
        <v>1143</v>
      </c>
      <c r="H157" s="166">
        <v>1148</v>
      </c>
      <c r="I157" s="181">
        <f t="shared" si="88"/>
        <v>4.3744531933507247E-3</v>
      </c>
      <c r="J157" s="167">
        <f t="shared" si="85"/>
        <v>7.8307692307692314</v>
      </c>
      <c r="K157" s="166">
        <f t="shared" si="86"/>
        <v>5</v>
      </c>
      <c r="L157" s="166">
        <f t="shared" si="87"/>
        <v>1018</v>
      </c>
      <c r="M157" s="167">
        <f t="shared" si="84"/>
        <v>6.4367671729359728E-4</v>
      </c>
    </row>
    <row r="158" spans="2:13" x14ac:dyDescent="0.25">
      <c r="B158" s="165" t="s">
        <v>121</v>
      </c>
      <c r="C158" s="166">
        <v>514</v>
      </c>
      <c r="D158" s="166">
        <v>133</v>
      </c>
      <c r="E158" s="166">
        <v>783</v>
      </c>
      <c r="F158" s="166">
        <v>1060</v>
      </c>
      <c r="G158" s="166">
        <v>1045</v>
      </c>
      <c r="H158" s="166">
        <v>954</v>
      </c>
      <c r="I158" s="181">
        <f t="shared" si="88"/>
        <v>-8.7081339712918648E-2</v>
      </c>
      <c r="J158" s="167">
        <f t="shared" si="85"/>
        <v>6.1729323308270674</v>
      </c>
      <c r="K158" s="166">
        <f t="shared" si="86"/>
        <v>-91</v>
      </c>
      <c r="L158" s="166">
        <f t="shared" si="87"/>
        <v>821</v>
      </c>
      <c r="M158" s="167">
        <f t="shared" si="84"/>
        <v>5.3490208039903473E-4</v>
      </c>
    </row>
    <row r="159" spans="2:13" x14ac:dyDescent="0.25">
      <c r="B159" s="165" t="s">
        <v>130</v>
      </c>
      <c r="C159" s="166">
        <v>331</v>
      </c>
      <c r="D159" s="166">
        <v>21</v>
      </c>
      <c r="E159" s="166">
        <v>235</v>
      </c>
      <c r="F159" s="166">
        <v>366</v>
      </c>
      <c r="G159" s="166">
        <v>275</v>
      </c>
      <c r="H159" s="166">
        <v>263</v>
      </c>
      <c r="I159" s="181">
        <f t="shared" si="88"/>
        <v>-4.3636363636363584E-2</v>
      </c>
      <c r="J159" s="167">
        <f t="shared" si="85"/>
        <v>11.523809523809524</v>
      </c>
      <c r="K159" s="166">
        <f t="shared" si="86"/>
        <v>-12</v>
      </c>
      <c r="L159" s="166">
        <f t="shared" si="87"/>
        <v>242</v>
      </c>
      <c r="M159" s="167">
        <f t="shared" si="84"/>
        <v>1.474625232127318E-4</v>
      </c>
    </row>
    <row r="160" spans="2:13" x14ac:dyDescent="0.25">
      <c r="B160" s="165" t="s">
        <v>133</v>
      </c>
      <c r="C160" s="166">
        <v>420</v>
      </c>
      <c r="D160" s="166">
        <v>33</v>
      </c>
      <c r="E160" s="166">
        <v>356</v>
      </c>
      <c r="F160" s="166">
        <v>508</v>
      </c>
      <c r="G160" s="166">
        <v>469</v>
      </c>
      <c r="H160" s="166">
        <v>343</v>
      </c>
      <c r="I160" s="181">
        <f t="shared" si="88"/>
        <v>-0.26865671641791045</v>
      </c>
      <c r="J160" s="167">
        <f t="shared" si="85"/>
        <v>9.3939393939393945</v>
      </c>
      <c r="K160" s="166">
        <f t="shared" si="86"/>
        <v>-126</v>
      </c>
      <c r="L160" s="166">
        <f t="shared" si="87"/>
        <v>310</v>
      </c>
      <c r="M160" s="167">
        <f t="shared" si="84"/>
        <v>1.9231804358162358E-4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1612</v>
      </c>
      <c r="E161" s="171">
        <f t="shared" si="90"/>
        <v>3781</v>
      </c>
      <c r="F161" s="171">
        <f t="shared" ref="F161:H161" si="91">F153-SUM(F154:F160)</f>
        <v>4736</v>
      </c>
      <c r="G161" s="171">
        <f t="shared" si="91"/>
        <v>6404</v>
      </c>
      <c r="H161" s="171">
        <f t="shared" si="91"/>
        <v>6549</v>
      </c>
      <c r="I161" s="182">
        <f t="shared" si="88"/>
        <v>2.2642098688319789E-2</v>
      </c>
      <c r="J161" s="172">
        <f t="shared" si="85"/>
        <v>3.0626550868486353</v>
      </c>
      <c r="K161" s="171">
        <f>H161-G161</f>
        <v>145</v>
      </c>
      <c r="L161" s="171">
        <f t="shared" si="87"/>
        <v>4937</v>
      </c>
      <c r="M161" s="172">
        <f t="shared" si="84"/>
        <v>3.671985036198405E-3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3D225-9B5B-4920-9A0D-73811173ED98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268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262</v>
      </c>
      <c r="D7" s="174" t="s">
        <v>263</v>
      </c>
      <c r="E7" s="174" t="s">
        <v>264</v>
      </c>
      <c r="F7" s="174" t="s">
        <v>265</v>
      </c>
      <c r="G7" s="174" t="s">
        <v>266</v>
      </c>
      <c r="H7" s="174" t="s">
        <v>267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262</v>
      </c>
      <c r="P7" s="174" t="s">
        <v>263</v>
      </c>
      <c r="Q7" s="174" t="s">
        <v>264</v>
      </c>
      <c r="R7" s="174" t="s">
        <v>265</v>
      </c>
      <c r="S7" s="174" t="s">
        <v>266</v>
      </c>
      <c r="T7" s="174" t="s">
        <v>267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53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200360</v>
      </c>
      <c r="E9" s="178">
        <f t="shared" si="0"/>
        <v>1144158</v>
      </c>
      <c r="F9" s="178">
        <f t="shared" si="0"/>
        <v>1342747</v>
      </c>
      <c r="G9" s="178">
        <f t="shared" si="0"/>
        <v>1397722</v>
      </c>
      <c r="H9" s="178">
        <f t="shared" si="0"/>
        <v>1381589</v>
      </c>
      <c r="I9" s="179">
        <f>IFERROR(H9/G9-1,"-")</f>
        <v>-1.1542352484971929E-2</v>
      </c>
      <c r="J9" s="178">
        <f t="shared" ref="J9:J21" si="1">H9-G9</f>
        <v>-16133</v>
      </c>
      <c r="K9" s="179">
        <f t="shared" ref="K9:K21" si="2">H9/H$9</f>
        <v>1</v>
      </c>
      <c r="N9" s="158" t="s">
        <v>70</v>
      </c>
      <c r="O9" s="178">
        <f t="shared" ref="O9:T9" si="3">O10+O13</f>
        <v>52853</v>
      </c>
      <c r="P9" s="178">
        <f t="shared" si="3"/>
        <v>32717</v>
      </c>
      <c r="Q9" s="178">
        <f t="shared" si="3"/>
        <v>68599</v>
      </c>
      <c r="R9" s="178">
        <f t="shared" si="3"/>
        <v>90712</v>
      </c>
      <c r="S9" s="178">
        <f t="shared" si="3"/>
        <v>88492</v>
      </c>
      <c r="T9" s="178">
        <f t="shared" si="3"/>
        <v>97268</v>
      </c>
      <c r="U9" s="179">
        <f>IFERROR(T9/S9-1,"-")</f>
        <v>9.9172806581385942E-2</v>
      </c>
      <c r="V9" s="178">
        <f>T9-S9</f>
        <v>8776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104565</v>
      </c>
      <c r="E10" s="162">
        <v>218826</v>
      </c>
      <c r="F10" s="162">
        <v>246534</v>
      </c>
      <c r="G10" s="162">
        <v>225927</v>
      </c>
      <c r="H10" s="162">
        <v>228989</v>
      </c>
      <c r="I10" s="180">
        <f>IFERROR(H10/G10-1,"-")</f>
        <v>1.3553050321563953E-2</v>
      </c>
      <c r="J10" s="161">
        <f t="shared" si="1"/>
        <v>3062</v>
      </c>
      <c r="K10" s="163">
        <f t="shared" si="2"/>
        <v>0.16574321306843062</v>
      </c>
      <c r="N10" s="161" t="s">
        <v>99</v>
      </c>
      <c r="O10" s="162">
        <v>26940</v>
      </c>
      <c r="P10" s="162">
        <v>20071</v>
      </c>
      <c r="Q10" s="162">
        <v>37846</v>
      </c>
      <c r="R10" s="162">
        <v>50185</v>
      </c>
      <c r="S10" s="162">
        <v>48415</v>
      </c>
      <c r="T10" s="162">
        <v>53914</v>
      </c>
      <c r="U10" s="180">
        <f>IFERROR(T10/S10-1,"-")</f>
        <v>0.1135805019105649</v>
      </c>
      <c r="V10" s="161">
        <f t="shared" ref="V10:V20" si="5">T10-S10</f>
        <v>5499</v>
      </c>
      <c r="W10" s="163">
        <f t="shared" si="4"/>
        <v>0.55428301188468976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71336</v>
      </c>
      <c r="E11" s="166">
        <v>88376</v>
      </c>
      <c r="F11" s="166">
        <v>91488</v>
      </c>
      <c r="G11" s="166">
        <v>78562</v>
      </c>
      <c r="H11" s="166">
        <v>77583</v>
      </c>
      <c r="I11" s="181">
        <f>IFERROR(H11/G11-1,"-")</f>
        <v>-1.246149537944552E-2</v>
      </c>
      <c r="J11" s="165">
        <f t="shared" si="1"/>
        <v>-979</v>
      </c>
      <c r="K11" s="167">
        <f t="shared" si="2"/>
        <v>5.6154905691924301E-2</v>
      </c>
      <c r="N11" s="165" t="s">
        <v>105</v>
      </c>
      <c r="O11" s="166">
        <v>13715</v>
      </c>
      <c r="P11" s="166">
        <v>10606</v>
      </c>
      <c r="Q11" s="166">
        <v>18143</v>
      </c>
      <c r="R11" s="166">
        <v>22897</v>
      </c>
      <c r="S11" s="166">
        <v>21110</v>
      </c>
      <c r="T11" s="166">
        <v>25718</v>
      </c>
      <c r="U11" s="181">
        <f>IFERROR(T11/S11-1,"-")</f>
        <v>0.21828517290383709</v>
      </c>
      <c r="V11" s="165">
        <f t="shared" si="5"/>
        <v>4608</v>
      </c>
      <c r="W11" s="167">
        <f>T11/T$9</f>
        <v>0.2644035037216762</v>
      </c>
    </row>
    <row r="12" spans="1:23" x14ac:dyDescent="0.25">
      <c r="A12" s="1"/>
      <c r="B12" s="165" t="s">
        <v>102</v>
      </c>
      <c r="C12" s="166">
        <v>81719</v>
      </c>
      <c r="D12" s="166">
        <v>33229</v>
      </c>
      <c r="E12" s="166">
        <v>130450</v>
      </c>
      <c r="F12" s="166">
        <v>155046</v>
      </c>
      <c r="G12" s="166">
        <v>147365</v>
      </c>
      <c r="H12" s="166">
        <v>151406</v>
      </c>
      <c r="I12" s="181">
        <f>IFERROR(H12/G12-1,"-")</f>
        <v>2.7421708003935841E-2</v>
      </c>
      <c r="J12" s="165">
        <f t="shared" si="1"/>
        <v>4041</v>
      </c>
      <c r="K12" s="167">
        <f t="shared" si="2"/>
        <v>0.10958830737650632</v>
      </c>
      <c r="N12" s="165" t="s">
        <v>102</v>
      </c>
      <c r="O12" s="166">
        <v>13225</v>
      </c>
      <c r="P12" s="166">
        <v>9465</v>
      </c>
      <c r="Q12" s="166">
        <v>19703</v>
      </c>
      <c r="R12" s="166">
        <v>27288</v>
      </c>
      <c r="S12" s="166">
        <v>27305</v>
      </c>
      <c r="T12" s="166">
        <v>28196</v>
      </c>
      <c r="U12" s="181">
        <f>IFERROR(T12/S12-1,"-")</f>
        <v>3.2631386193004985E-2</v>
      </c>
      <c r="V12" s="165">
        <f t="shared" si="5"/>
        <v>891</v>
      </c>
      <c r="W12" s="167">
        <f t="shared" si="4"/>
        <v>0.28987950816301356</v>
      </c>
    </row>
    <row r="13" spans="1:23" s="57" customFormat="1" x14ac:dyDescent="0.25">
      <c r="B13" s="161" t="s">
        <v>109</v>
      </c>
      <c r="C13" s="162">
        <v>601732</v>
      </c>
      <c r="D13" s="162">
        <v>95795</v>
      </c>
      <c r="E13" s="162">
        <v>925332</v>
      </c>
      <c r="F13" s="162">
        <v>1096213</v>
      </c>
      <c r="G13" s="162">
        <v>1171795</v>
      </c>
      <c r="H13" s="162">
        <v>1152600</v>
      </c>
      <c r="I13" s="180">
        <f>IFERROR(H13/G13-1,"-")</f>
        <v>-1.6380851599469226E-2</v>
      </c>
      <c r="J13" s="161">
        <f t="shared" si="1"/>
        <v>-19195</v>
      </c>
      <c r="K13" s="163">
        <f t="shared" si="2"/>
        <v>0.83425678693156935</v>
      </c>
      <c r="N13" s="161" t="s">
        <v>109</v>
      </c>
      <c r="O13" s="162">
        <v>25913</v>
      </c>
      <c r="P13" s="162">
        <v>12646</v>
      </c>
      <c r="Q13" s="162">
        <v>30753</v>
      </c>
      <c r="R13" s="162">
        <v>40527</v>
      </c>
      <c r="S13" s="162">
        <v>40077</v>
      </c>
      <c r="T13" s="162">
        <v>43354</v>
      </c>
      <c r="U13" s="180">
        <f>IFERROR(T13/S13-1,"-")</f>
        <v>8.1767597375053125E-2</v>
      </c>
      <c r="V13" s="161">
        <f t="shared" si="5"/>
        <v>3277</v>
      </c>
      <c r="W13" s="163">
        <f t="shared" si="4"/>
        <v>0.4457169881153103</v>
      </c>
    </row>
    <row r="14" spans="1:23" s="57" customFormat="1" x14ac:dyDescent="0.25">
      <c r="B14" s="165" t="s">
        <v>112</v>
      </c>
      <c r="C14" s="166">
        <v>240301</v>
      </c>
      <c r="D14" s="166">
        <v>4804</v>
      </c>
      <c r="E14" s="166">
        <v>376604</v>
      </c>
      <c r="F14" s="166">
        <v>448150</v>
      </c>
      <c r="G14" s="166">
        <v>479426</v>
      </c>
      <c r="H14" s="166">
        <v>475097</v>
      </c>
      <c r="I14" s="181">
        <f t="shared" ref="I14:I21" si="6">IFERROR(H14/G14-1,"-")</f>
        <v>-9.0295478342851121E-3</v>
      </c>
      <c r="J14" s="165">
        <f t="shared" si="1"/>
        <v>-4329</v>
      </c>
      <c r="K14" s="167">
        <f t="shared" si="2"/>
        <v>0.34387723121709857</v>
      </c>
      <c r="N14" s="165" t="s">
        <v>112</v>
      </c>
      <c r="O14" s="166">
        <v>2810</v>
      </c>
      <c r="P14" s="166">
        <v>350</v>
      </c>
      <c r="Q14" s="166">
        <v>3087</v>
      </c>
      <c r="R14" s="166">
        <v>4703</v>
      </c>
      <c r="S14" s="166">
        <v>4970</v>
      </c>
      <c r="T14" s="166">
        <v>4654</v>
      </c>
      <c r="U14" s="181">
        <f t="shared" ref="U14:U21" si="7">IFERROR(T14/S14-1,"-")</f>
        <v>-6.3581488933601604E-2</v>
      </c>
      <c r="V14" s="165">
        <f t="shared" si="5"/>
        <v>-316</v>
      </c>
      <c r="W14" s="167">
        <f t="shared" si="4"/>
        <v>4.784718509684583E-2</v>
      </c>
    </row>
    <row r="15" spans="1:23" x14ac:dyDescent="0.25">
      <c r="A15" s="1"/>
      <c r="B15" s="165" t="s">
        <v>115</v>
      </c>
      <c r="C15" s="166">
        <v>87097</v>
      </c>
      <c r="D15" s="166">
        <v>15198</v>
      </c>
      <c r="E15" s="166">
        <v>113171</v>
      </c>
      <c r="F15" s="166">
        <v>140095</v>
      </c>
      <c r="G15" s="166">
        <v>150762</v>
      </c>
      <c r="H15" s="166">
        <v>144208</v>
      </c>
      <c r="I15" s="181">
        <f t="shared" si="6"/>
        <v>-4.347249306854517E-2</v>
      </c>
      <c r="J15" s="165">
        <f t="shared" si="1"/>
        <v>-6554</v>
      </c>
      <c r="K15" s="167">
        <f t="shared" si="2"/>
        <v>0.10437836433266333</v>
      </c>
      <c r="N15" s="165" t="s">
        <v>115</v>
      </c>
      <c r="O15" s="166">
        <v>2894</v>
      </c>
      <c r="P15" s="166">
        <v>1389</v>
      </c>
      <c r="Q15" s="166">
        <v>3841</v>
      </c>
      <c r="R15" s="166">
        <v>6658</v>
      </c>
      <c r="S15" s="166">
        <v>6303</v>
      </c>
      <c r="T15" s="166">
        <v>7181</v>
      </c>
      <c r="U15" s="181">
        <f t="shared" si="7"/>
        <v>0.13929874662858954</v>
      </c>
      <c r="V15" s="165">
        <f t="shared" si="5"/>
        <v>878</v>
      </c>
      <c r="W15" s="167">
        <f t="shared" si="4"/>
        <v>7.3826952337870622E-2</v>
      </c>
    </row>
    <row r="16" spans="1:23" x14ac:dyDescent="0.25">
      <c r="A16" s="1"/>
      <c r="B16" s="165" t="s">
        <v>118</v>
      </c>
      <c r="C16" s="166">
        <v>31900</v>
      </c>
      <c r="D16" s="166">
        <v>20093</v>
      </c>
      <c r="E16" s="166">
        <v>55862</v>
      </c>
      <c r="F16" s="166">
        <v>67552</v>
      </c>
      <c r="G16" s="166">
        <v>68751</v>
      </c>
      <c r="H16" s="166">
        <v>64203</v>
      </c>
      <c r="I16" s="181">
        <f t="shared" si="6"/>
        <v>-6.6151765065235457E-2</v>
      </c>
      <c r="J16" s="165">
        <f t="shared" si="1"/>
        <v>-4548</v>
      </c>
      <c r="K16" s="167">
        <f t="shared" si="2"/>
        <v>4.647040472962654E-2</v>
      </c>
      <c r="N16" s="165" t="s">
        <v>118</v>
      </c>
      <c r="O16" s="166">
        <v>1950</v>
      </c>
      <c r="P16" s="166">
        <v>1699</v>
      </c>
      <c r="Q16" s="166">
        <v>3052</v>
      </c>
      <c r="R16" s="166">
        <v>3446</v>
      </c>
      <c r="S16" s="166">
        <v>3141</v>
      </c>
      <c r="T16" s="166">
        <v>3303</v>
      </c>
      <c r="U16" s="181">
        <f t="shared" si="7"/>
        <v>5.1575931232091587E-2</v>
      </c>
      <c r="V16" s="165">
        <f t="shared" si="5"/>
        <v>162</v>
      </c>
      <c r="W16" s="167">
        <f t="shared" si="4"/>
        <v>3.3957725048320106E-2</v>
      </c>
    </row>
    <row r="17" spans="1:23" x14ac:dyDescent="0.25">
      <c r="A17" s="1"/>
      <c r="B17" s="165" t="s">
        <v>125</v>
      </c>
      <c r="C17" s="166">
        <v>19336</v>
      </c>
      <c r="D17" s="166">
        <v>1288</v>
      </c>
      <c r="E17" s="166">
        <v>43381</v>
      </c>
      <c r="F17" s="166">
        <v>39002</v>
      </c>
      <c r="G17" s="166">
        <v>42429</v>
      </c>
      <c r="H17" s="166">
        <v>40662</v>
      </c>
      <c r="I17" s="181">
        <f t="shared" si="6"/>
        <v>-4.1646043979353786E-2</v>
      </c>
      <c r="J17" s="165">
        <f t="shared" si="1"/>
        <v>-1767</v>
      </c>
      <c r="K17" s="167">
        <f t="shared" si="2"/>
        <v>2.94313287091892E-2</v>
      </c>
      <c r="N17" s="165" t="s">
        <v>125</v>
      </c>
      <c r="O17" s="166">
        <v>527</v>
      </c>
      <c r="P17" s="166">
        <v>177</v>
      </c>
      <c r="Q17" s="166">
        <v>909</v>
      </c>
      <c r="R17" s="166">
        <v>967</v>
      </c>
      <c r="S17" s="166">
        <v>1000</v>
      </c>
      <c r="T17" s="166">
        <v>1064</v>
      </c>
      <c r="U17" s="181">
        <f t="shared" si="7"/>
        <v>6.4000000000000057E-2</v>
      </c>
      <c r="V17" s="165">
        <f t="shared" si="5"/>
        <v>64</v>
      </c>
      <c r="W17" s="167">
        <f t="shared" si="4"/>
        <v>1.093884936464202E-2</v>
      </c>
    </row>
    <row r="18" spans="1:23" x14ac:dyDescent="0.25">
      <c r="A18" s="1"/>
      <c r="B18" s="165" t="s">
        <v>121</v>
      </c>
      <c r="C18" s="166">
        <v>26204</v>
      </c>
      <c r="D18" s="166">
        <v>2873</v>
      </c>
      <c r="E18" s="166">
        <v>47430</v>
      </c>
      <c r="F18" s="166">
        <v>43703</v>
      </c>
      <c r="G18" s="166">
        <v>47893</v>
      </c>
      <c r="H18" s="166">
        <v>44275</v>
      </c>
      <c r="I18" s="181">
        <f t="shared" si="6"/>
        <v>-7.5543398826550812E-2</v>
      </c>
      <c r="J18" s="165">
        <f t="shared" si="1"/>
        <v>-3618</v>
      </c>
      <c r="K18" s="167">
        <f t="shared" si="2"/>
        <v>3.2046433490712505E-2</v>
      </c>
      <c r="N18" s="165" t="s">
        <v>121</v>
      </c>
      <c r="O18" s="166">
        <v>455</v>
      </c>
      <c r="P18" s="166">
        <v>143</v>
      </c>
      <c r="Q18" s="166">
        <v>664</v>
      </c>
      <c r="R18" s="166">
        <v>764</v>
      </c>
      <c r="S18" s="166">
        <v>763</v>
      </c>
      <c r="T18" s="166">
        <v>863</v>
      </c>
      <c r="U18" s="181">
        <f t="shared" si="7"/>
        <v>0.13106159895150715</v>
      </c>
      <c r="V18" s="165">
        <f t="shared" si="5"/>
        <v>100</v>
      </c>
      <c r="W18" s="167">
        <f t="shared" si="4"/>
        <v>8.8723937985771273E-3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277</v>
      </c>
      <c r="E19" s="166">
        <v>20251</v>
      </c>
      <c r="F19" s="166">
        <v>27131</v>
      </c>
      <c r="G19" s="166">
        <v>23275</v>
      </c>
      <c r="H19" s="166">
        <v>22381</v>
      </c>
      <c r="I19" s="181">
        <f t="shared" si="6"/>
        <v>-3.8410311493018212E-2</v>
      </c>
      <c r="J19" s="165">
        <f t="shared" si="1"/>
        <v>-894</v>
      </c>
      <c r="K19" s="167">
        <f t="shared" si="2"/>
        <v>1.6199463082001955E-2</v>
      </c>
      <c r="N19" s="165" t="s">
        <v>130</v>
      </c>
      <c r="O19" s="166">
        <v>630</v>
      </c>
      <c r="P19" s="166">
        <v>17</v>
      </c>
      <c r="Q19" s="166">
        <v>503</v>
      </c>
      <c r="R19" s="166">
        <v>728</v>
      </c>
      <c r="S19" s="166">
        <v>806</v>
      </c>
      <c r="T19" s="166">
        <v>630</v>
      </c>
      <c r="U19" s="181">
        <f t="shared" si="7"/>
        <v>-0.21836228287841186</v>
      </c>
      <c r="V19" s="165">
        <f t="shared" si="5"/>
        <v>-176</v>
      </c>
      <c r="W19" s="167">
        <f t="shared" si="4"/>
        <v>6.4769502816959326E-3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1085</v>
      </c>
      <c r="E20" s="166">
        <v>14614</v>
      </c>
      <c r="F20" s="166">
        <v>23723</v>
      </c>
      <c r="G20" s="166">
        <v>23217</v>
      </c>
      <c r="H20" s="166">
        <v>19425</v>
      </c>
      <c r="I20" s="181">
        <f t="shared" si="6"/>
        <v>-0.16332859542576561</v>
      </c>
      <c r="J20" s="165">
        <f t="shared" si="1"/>
        <v>-3792</v>
      </c>
      <c r="K20" s="167">
        <f t="shared" si="2"/>
        <v>1.4059897697506277E-2</v>
      </c>
      <c r="N20" s="165" t="s">
        <v>133</v>
      </c>
      <c r="O20" s="166">
        <v>970</v>
      </c>
      <c r="P20" s="166">
        <v>89</v>
      </c>
      <c r="Q20" s="166">
        <v>927</v>
      </c>
      <c r="R20" s="166">
        <v>1366</v>
      </c>
      <c r="S20" s="166">
        <v>1246</v>
      </c>
      <c r="T20" s="166">
        <v>1296</v>
      </c>
      <c r="U20" s="181">
        <f t="shared" si="7"/>
        <v>4.0128410914927803E-2</v>
      </c>
      <c r="V20" s="165">
        <f t="shared" si="5"/>
        <v>50</v>
      </c>
      <c r="W20" s="167">
        <f t="shared" si="4"/>
        <v>1.3324012008060205E-2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50177</v>
      </c>
      <c r="E21" s="171">
        <f t="shared" si="9"/>
        <v>254019</v>
      </c>
      <c r="F21" s="171">
        <f t="shared" si="9"/>
        <v>306857</v>
      </c>
      <c r="G21" s="171">
        <f t="shared" si="9"/>
        <v>336042</v>
      </c>
      <c r="H21" s="171">
        <f t="shared" si="9"/>
        <v>342349</v>
      </c>
      <c r="I21" s="182">
        <f t="shared" si="6"/>
        <v>1.8768487272424306E-2</v>
      </c>
      <c r="J21" s="170">
        <f t="shared" si="1"/>
        <v>6307</v>
      </c>
      <c r="K21" s="172">
        <f t="shared" si="2"/>
        <v>0.247793663672771</v>
      </c>
      <c r="N21" s="170" t="s">
        <v>147</v>
      </c>
      <c r="O21" s="171">
        <f t="shared" ref="O21:T21" si="10">O13-SUM(O14:O20)</f>
        <v>15677</v>
      </c>
      <c r="P21" s="171">
        <f t="shared" si="10"/>
        <v>8782</v>
      </c>
      <c r="Q21" s="171">
        <f t="shared" si="10"/>
        <v>17770</v>
      </c>
      <c r="R21" s="171">
        <f t="shared" si="10"/>
        <v>21895</v>
      </c>
      <c r="S21" s="171">
        <f t="shared" si="10"/>
        <v>21848</v>
      </c>
      <c r="T21" s="171">
        <f t="shared" si="10"/>
        <v>24363</v>
      </c>
      <c r="U21" s="182">
        <f t="shared" si="7"/>
        <v>0.11511351153423655</v>
      </c>
      <c r="V21" s="170">
        <f>T21-S21</f>
        <v>2515</v>
      </c>
      <c r="W21" s="172">
        <f t="shared" si="4"/>
        <v>0.25047292017929845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72971</v>
      </c>
      <c r="E23" s="178">
        <f t="shared" si="11"/>
        <v>464733</v>
      </c>
      <c r="F23" s="178">
        <f t="shared" si="11"/>
        <v>499042</v>
      </c>
      <c r="G23" s="178">
        <f t="shared" si="11"/>
        <v>520038</v>
      </c>
      <c r="H23" s="178">
        <f t="shared" si="11"/>
        <v>495978</v>
      </c>
      <c r="I23" s="179">
        <f>IFERROR(H23/G23-1,"-")</f>
        <v>-4.6265849803283632E-2</v>
      </c>
      <c r="J23" s="178">
        <f>H23-G23</f>
        <v>-24060</v>
      </c>
      <c r="K23" s="179">
        <f t="shared" ref="K23:K35" si="12">H23/H$9</f>
        <v>0.35899098791319273</v>
      </c>
    </row>
    <row r="24" spans="1:23" x14ac:dyDescent="0.25">
      <c r="B24" s="161" t="s">
        <v>99</v>
      </c>
      <c r="C24" s="162">
        <v>16647</v>
      </c>
      <c r="D24" s="162">
        <v>34951</v>
      </c>
      <c r="E24" s="162">
        <v>37975</v>
      </c>
      <c r="F24" s="162">
        <v>33234</v>
      </c>
      <c r="G24" s="162">
        <v>25898</v>
      </c>
      <c r="H24" s="162">
        <v>24851</v>
      </c>
      <c r="I24" s="180">
        <f>IFERROR(H24/G24-1,"-")</f>
        <v>-4.0427832265039765E-2</v>
      </c>
      <c r="J24" s="161">
        <f t="shared" ref="J24:J34" si="13">H24-G24</f>
        <v>-1047</v>
      </c>
      <c r="K24" s="163">
        <f t="shared" si="12"/>
        <v>1.7987259597463501E-2</v>
      </c>
    </row>
    <row r="25" spans="1:23" x14ac:dyDescent="0.25">
      <c r="B25" s="165" t="s">
        <v>105</v>
      </c>
      <c r="C25" s="166">
        <v>6472</v>
      </c>
      <c r="D25" s="166">
        <v>22501</v>
      </c>
      <c r="E25" s="166">
        <v>16201</v>
      </c>
      <c r="F25" s="166">
        <v>12972</v>
      </c>
      <c r="G25" s="166">
        <v>8028</v>
      </c>
      <c r="H25" s="166">
        <v>9484</v>
      </c>
      <c r="I25" s="181">
        <f>IFERROR(H25/G25-1,"-")</f>
        <v>0.18136522172396607</v>
      </c>
      <c r="J25" s="165">
        <f t="shared" si="13"/>
        <v>1456</v>
      </c>
      <c r="K25" s="167">
        <f t="shared" si="12"/>
        <v>6.8645595759665142E-3</v>
      </c>
    </row>
    <row r="26" spans="1:23" x14ac:dyDescent="0.25">
      <c r="B26" s="165" t="s">
        <v>102</v>
      </c>
      <c r="C26" s="166">
        <v>10175</v>
      </c>
      <c r="D26" s="166">
        <v>12450</v>
      </c>
      <c r="E26" s="166">
        <v>21774</v>
      </c>
      <c r="F26" s="166">
        <v>20262</v>
      </c>
      <c r="G26" s="166">
        <v>17870</v>
      </c>
      <c r="H26" s="166">
        <v>15367</v>
      </c>
      <c r="I26" s="181">
        <f>IFERROR(H26/G26-1,"-")</f>
        <v>-0.14006715165081141</v>
      </c>
      <c r="J26" s="165">
        <f t="shared" si="13"/>
        <v>-2503</v>
      </c>
      <c r="K26" s="167">
        <f t="shared" si="12"/>
        <v>1.1122700021496986E-2</v>
      </c>
    </row>
    <row r="27" spans="1:23" x14ac:dyDescent="0.25">
      <c r="B27" s="161" t="s">
        <v>109</v>
      </c>
      <c r="C27" s="162">
        <v>263177</v>
      </c>
      <c r="D27" s="162">
        <v>38020</v>
      </c>
      <c r="E27" s="162">
        <v>426758</v>
      </c>
      <c r="F27" s="162">
        <v>465808</v>
      </c>
      <c r="G27" s="162">
        <v>494140</v>
      </c>
      <c r="H27" s="162">
        <v>471127</v>
      </c>
      <c r="I27" s="180">
        <f>IFERROR(H27/G27-1,"-")</f>
        <v>-4.6571821750920783E-2</v>
      </c>
      <c r="J27" s="161">
        <f t="shared" si="13"/>
        <v>-23013</v>
      </c>
      <c r="K27" s="163">
        <f t="shared" si="12"/>
        <v>0.34100372831572923</v>
      </c>
    </row>
    <row r="28" spans="1:23" x14ac:dyDescent="0.25">
      <c r="B28" s="165" t="s">
        <v>112</v>
      </c>
      <c r="C28" s="166">
        <v>115594</v>
      </c>
      <c r="D28" s="166">
        <v>1535</v>
      </c>
      <c r="E28" s="166">
        <v>195962</v>
      </c>
      <c r="F28" s="166">
        <v>217537</v>
      </c>
      <c r="G28" s="166">
        <v>232013</v>
      </c>
      <c r="H28" s="166">
        <v>224879</v>
      </c>
      <c r="I28" s="181">
        <f t="shared" ref="I28:I35" si="14">IFERROR(H28/G28-1,"-")</f>
        <v>-3.0748277036200533E-2</v>
      </c>
      <c r="J28" s="165">
        <f t="shared" si="13"/>
        <v>-7134</v>
      </c>
      <c r="K28" s="167">
        <f t="shared" si="12"/>
        <v>0.1627683775710432</v>
      </c>
    </row>
    <row r="29" spans="1:23" x14ac:dyDescent="0.25">
      <c r="B29" s="165" t="s">
        <v>115</v>
      </c>
      <c r="C29" s="166">
        <v>34149</v>
      </c>
      <c r="D29" s="166">
        <v>6077</v>
      </c>
      <c r="E29" s="166">
        <v>48476</v>
      </c>
      <c r="F29" s="166">
        <v>56656</v>
      </c>
      <c r="G29" s="166">
        <v>58729</v>
      </c>
      <c r="H29" s="166">
        <v>53704</v>
      </c>
      <c r="I29" s="181">
        <f t="shared" si="14"/>
        <v>-8.5562498935789821E-2</v>
      </c>
      <c r="J29" s="165">
        <f t="shared" si="13"/>
        <v>-5025</v>
      </c>
      <c r="K29" s="167">
        <f t="shared" si="12"/>
        <v>3.8871183832529063E-2</v>
      </c>
    </row>
    <row r="30" spans="1:23" x14ac:dyDescent="0.25">
      <c r="B30" s="165" t="s">
        <v>118</v>
      </c>
      <c r="C30" s="166">
        <v>11026</v>
      </c>
      <c r="D30" s="166">
        <v>7539</v>
      </c>
      <c r="E30" s="166">
        <v>18354</v>
      </c>
      <c r="F30" s="166">
        <v>17797</v>
      </c>
      <c r="G30" s="166">
        <v>15733</v>
      </c>
      <c r="H30" s="166">
        <v>14653</v>
      </c>
      <c r="I30" s="181">
        <f t="shared" si="14"/>
        <v>-6.8645522150893035E-2</v>
      </c>
      <c r="J30" s="165">
        <f t="shared" si="13"/>
        <v>-1080</v>
      </c>
      <c r="K30" s="167">
        <f t="shared" si="12"/>
        <v>1.0605903781804864E-2</v>
      </c>
    </row>
    <row r="31" spans="1:23" x14ac:dyDescent="0.25">
      <c r="B31" s="165" t="s">
        <v>125</v>
      </c>
      <c r="C31" s="166">
        <v>10228</v>
      </c>
      <c r="D31" s="166">
        <v>445</v>
      </c>
      <c r="E31" s="166">
        <v>23845</v>
      </c>
      <c r="F31" s="166">
        <v>18538</v>
      </c>
      <c r="G31" s="166">
        <v>19687</v>
      </c>
      <c r="H31" s="166">
        <v>18855</v>
      </c>
      <c r="I31" s="181">
        <f t="shared" si="14"/>
        <v>-4.2261390765479745E-2</v>
      </c>
      <c r="J31" s="165">
        <f t="shared" si="13"/>
        <v>-832</v>
      </c>
      <c r="K31" s="167">
        <f t="shared" si="12"/>
        <v>1.3647329270861305E-2</v>
      </c>
    </row>
    <row r="32" spans="1:23" x14ac:dyDescent="0.25">
      <c r="B32" s="165" t="s">
        <v>121</v>
      </c>
      <c r="C32" s="166">
        <v>14676</v>
      </c>
      <c r="D32" s="166">
        <v>1570</v>
      </c>
      <c r="E32" s="166">
        <v>29266</v>
      </c>
      <c r="F32" s="166">
        <v>24670</v>
      </c>
      <c r="G32" s="166">
        <v>26217</v>
      </c>
      <c r="H32" s="166">
        <v>25798</v>
      </c>
      <c r="I32" s="181">
        <f t="shared" si="14"/>
        <v>-1.5981996414540234E-2</v>
      </c>
      <c r="J32" s="165">
        <f t="shared" si="13"/>
        <v>-419</v>
      </c>
      <c r="K32" s="167">
        <f t="shared" si="12"/>
        <v>1.8672702229099971E-2</v>
      </c>
    </row>
    <row r="33" spans="2:11" x14ac:dyDescent="0.25">
      <c r="B33" s="165" t="s">
        <v>130</v>
      </c>
      <c r="C33" s="166">
        <v>9525</v>
      </c>
      <c r="D33" s="166">
        <v>82</v>
      </c>
      <c r="E33" s="166">
        <v>10703</v>
      </c>
      <c r="F33" s="166">
        <v>12117</v>
      </c>
      <c r="G33" s="166">
        <v>10949</v>
      </c>
      <c r="H33" s="166">
        <v>9609</v>
      </c>
      <c r="I33" s="181">
        <f t="shared" si="14"/>
        <v>-0.12238560599141479</v>
      </c>
      <c r="J33" s="165">
        <f t="shared" si="13"/>
        <v>-1340</v>
      </c>
      <c r="K33" s="167">
        <f t="shared" si="12"/>
        <v>6.955035108125499E-3</v>
      </c>
    </row>
    <row r="34" spans="2:11" x14ac:dyDescent="0.25">
      <c r="B34" s="165" t="s">
        <v>133</v>
      </c>
      <c r="C34" s="166">
        <v>11099</v>
      </c>
      <c r="D34" s="166">
        <v>174</v>
      </c>
      <c r="E34" s="166">
        <v>6638</v>
      </c>
      <c r="F34" s="166">
        <v>11101</v>
      </c>
      <c r="G34" s="166">
        <v>10868</v>
      </c>
      <c r="H34" s="166">
        <v>9294</v>
      </c>
      <c r="I34" s="181">
        <f t="shared" si="14"/>
        <v>-0.14482885535517109</v>
      </c>
      <c r="J34" s="165">
        <f t="shared" si="13"/>
        <v>-1574</v>
      </c>
      <c r="K34" s="167">
        <f t="shared" si="12"/>
        <v>6.727036767084857E-3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20598</v>
      </c>
      <c r="E35" s="171">
        <f t="shared" si="16"/>
        <v>93514</v>
      </c>
      <c r="F35" s="171">
        <f t="shared" si="16"/>
        <v>107392</v>
      </c>
      <c r="G35" s="171">
        <f t="shared" si="16"/>
        <v>119944</v>
      </c>
      <c r="H35" s="171">
        <f t="shared" si="16"/>
        <v>114335</v>
      </c>
      <c r="I35" s="182">
        <f t="shared" si="14"/>
        <v>-4.6763489628493304E-2</v>
      </c>
      <c r="J35" s="170">
        <f>H35-G35</f>
        <v>-5609</v>
      </c>
      <c r="K35" s="172">
        <f t="shared" si="12"/>
        <v>8.2756159755180442E-2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12318</v>
      </c>
      <c r="E37" s="178">
        <f t="shared" si="17"/>
        <v>218561</v>
      </c>
      <c r="F37" s="178">
        <f t="shared" si="17"/>
        <v>261428</v>
      </c>
      <c r="G37" s="178">
        <f t="shared" si="17"/>
        <v>273440</v>
      </c>
      <c r="H37" s="178">
        <f t="shared" si="17"/>
        <v>283406</v>
      </c>
      <c r="I37" s="179">
        <f>IFERROR(H37/G37-1,"-")</f>
        <v>3.6446752486834377E-2</v>
      </c>
      <c r="J37" s="178">
        <f>H37-G37</f>
        <v>9966</v>
      </c>
      <c r="K37" s="179">
        <f t="shared" ref="K37:K49" si="18">H37/H$9</f>
        <v>0.20513046933639453</v>
      </c>
    </row>
    <row r="38" spans="2:11" x14ac:dyDescent="0.25">
      <c r="B38" s="161" t="s">
        <v>99</v>
      </c>
      <c r="C38" s="162">
        <v>9666</v>
      </c>
      <c r="D38" s="162">
        <v>3405</v>
      </c>
      <c r="E38" s="162">
        <v>20248</v>
      </c>
      <c r="F38" s="162">
        <v>20597</v>
      </c>
      <c r="G38" s="162">
        <v>18853</v>
      </c>
      <c r="H38" s="162">
        <v>20900</v>
      </c>
      <c r="I38" s="180">
        <f>IFERROR(H38/G38-1,"-")</f>
        <v>0.1085768843154935</v>
      </c>
      <c r="J38" s="161">
        <f t="shared" ref="J38:J48" si="19">H38-G38</f>
        <v>2047</v>
      </c>
      <c r="K38" s="163">
        <f t="shared" si="18"/>
        <v>1.51275089769823E-2</v>
      </c>
    </row>
    <row r="39" spans="2:11" x14ac:dyDescent="0.25">
      <c r="B39" s="165" t="s">
        <v>105</v>
      </c>
      <c r="C39" s="166">
        <v>2065</v>
      </c>
      <c r="D39" s="166">
        <v>1733</v>
      </c>
      <c r="E39" s="166">
        <v>5407</v>
      </c>
      <c r="F39" s="166">
        <v>5704</v>
      </c>
      <c r="G39" s="166">
        <v>7095</v>
      </c>
      <c r="H39" s="166">
        <v>7443</v>
      </c>
      <c r="I39" s="181">
        <f>IFERROR(H39/G39-1,"-")</f>
        <v>4.9048625792811773E-2</v>
      </c>
      <c r="J39" s="165">
        <f t="shared" si="19"/>
        <v>348</v>
      </c>
      <c r="K39" s="167">
        <f t="shared" si="18"/>
        <v>5.387275086874606E-3</v>
      </c>
    </row>
    <row r="40" spans="2:11" x14ac:dyDescent="0.25">
      <c r="B40" s="165" t="s">
        <v>102</v>
      </c>
      <c r="C40" s="166">
        <v>7601</v>
      </c>
      <c r="D40" s="166">
        <v>1672</v>
      </c>
      <c r="E40" s="166">
        <v>14841</v>
      </c>
      <c r="F40" s="166">
        <v>14893</v>
      </c>
      <c r="G40" s="166">
        <v>11758</v>
      </c>
      <c r="H40" s="166">
        <v>13457</v>
      </c>
      <c r="I40" s="181">
        <f>IFERROR(H40/G40-1,"-")</f>
        <v>0.14449736349719333</v>
      </c>
      <c r="J40" s="165">
        <f t="shared" si="19"/>
        <v>1699</v>
      </c>
      <c r="K40" s="167">
        <f t="shared" si="18"/>
        <v>9.7402338901076951E-3</v>
      </c>
    </row>
    <row r="41" spans="2:11" x14ac:dyDescent="0.25">
      <c r="B41" s="161" t="s">
        <v>109</v>
      </c>
      <c r="C41" s="162">
        <v>137440</v>
      </c>
      <c r="D41" s="162">
        <v>8913</v>
      </c>
      <c r="E41" s="162">
        <v>198313</v>
      </c>
      <c r="F41" s="162">
        <v>240831</v>
      </c>
      <c r="G41" s="162">
        <v>254587</v>
      </c>
      <c r="H41" s="162">
        <v>262506</v>
      </c>
      <c r="I41" s="180">
        <f>IFERROR(H41/G41-1,"-")</f>
        <v>3.1105280316748196E-2</v>
      </c>
      <c r="J41" s="161">
        <f t="shared" si="19"/>
        <v>7919</v>
      </c>
      <c r="K41" s="163">
        <f t="shared" si="18"/>
        <v>0.19000296035941225</v>
      </c>
    </row>
    <row r="42" spans="2:11" x14ac:dyDescent="0.25">
      <c r="B42" s="165" t="s">
        <v>112</v>
      </c>
      <c r="C42" s="166">
        <v>66259</v>
      </c>
      <c r="D42" s="166">
        <v>309</v>
      </c>
      <c r="E42" s="166">
        <v>88685</v>
      </c>
      <c r="F42" s="166">
        <v>106334</v>
      </c>
      <c r="G42" s="166">
        <v>118602</v>
      </c>
      <c r="H42" s="166">
        <v>120525</v>
      </c>
      <c r="I42" s="181">
        <f t="shared" ref="I42:I49" si="20">IFERROR(H42/G42-1,"-")</f>
        <v>1.6213891839935268E-2</v>
      </c>
      <c r="J42" s="165">
        <f t="shared" si="19"/>
        <v>1923</v>
      </c>
      <c r="K42" s="167">
        <f t="shared" si="18"/>
        <v>8.7236508107693386E-2</v>
      </c>
    </row>
    <row r="43" spans="2:11" x14ac:dyDescent="0.25">
      <c r="B43" s="165" t="s">
        <v>115</v>
      </c>
      <c r="C43" s="166">
        <v>8479</v>
      </c>
      <c r="D43" s="166">
        <v>856</v>
      </c>
      <c r="E43" s="166">
        <v>9536</v>
      </c>
      <c r="F43" s="166">
        <v>13475</v>
      </c>
      <c r="G43" s="166">
        <v>12534</v>
      </c>
      <c r="H43" s="166">
        <v>12462</v>
      </c>
      <c r="I43" s="181">
        <f t="shared" si="20"/>
        <v>-5.7443752991862551E-3</v>
      </c>
      <c r="J43" s="165">
        <f t="shared" si="19"/>
        <v>-72</v>
      </c>
      <c r="K43" s="167">
        <f t="shared" si="18"/>
        <v>9.0200486541221741E-3</v>
      </c>
    </row>
    <row r="44" spans="2:11" x14ac:dyDescent="0.25">
      <c r="B44" s="165" t="s">
        <v>118</v>
      </c>
      <c r="C44" s="166">
        <v>4192</v>
      </c>
      <c r="D44" s="166">
        <v>1284</v>
      </c>
      <c r="E44" s="166">
        <v>5826</v>
      </c>
      <c r="F44" s="166">
        <v>7451</v>
      </c>
      <c r="G44" s="166">
        <v>6703</v>
      </c>
      <c r="H44" s="166">
        <v>7362</v>
      </c>
      <c r="I44" s="181">
        <f t="shared" si="20"/>
        <v>9.8314187677159381E-2</v>
      </c>
      <c r="J44" s="165">
        <f t="shared" si="19"/>
        <v>659</v>
      </c>
      <c r="K44" s="167">
        <f t="shared" si="18"/>
        <v>5.3286469420355835E-3</v>
      </c>
    </row>
    <row r="45" spans="2:11" x14ac:dyDescent="0.25">
      <c r="B45" s="165" t="s">
        <v>125</v>
      </c>
      <c r="C45" s="166">
        <v>5403</v>
      </c>
      <c r="D45" s="166">
        <v>100</v>
      </c>
      <c r="E45" s="166">
        <v>9647</v>
      </c>
      <c r="F45" s="166">
        <v>9860</v>
      </c>
      <c r="G45" s="166">
        <v>10522</v>
      </c>
      <c r="H45" s="166">
        <v>9305</v>
      </c>
      <c r="I45" s="181">
        <f t="shared" si="20"/>
        <v>-0.11566242159285312</v>
      </c>
      <c r="J45" s="165">
        <f t="shared" si="19"/>
        <v>-1217</v>
      </c>
      <c r="K45" s="167">
        <f t="shared" si="18"/>
        <v>6.7349986139148476E-3</v>
      </c>
    </row>
    <row r="46" spans="2:11" x14ac:dyDescent="0.25">
      <c r="B46" s="165" t="s">
        <v>121</v>
      </c>
      <c r="C46" s="166">
        <v>7570</v>
      </c>
      <c r="D46" s="166">
        <v>191</v>
      </c>
      <c r="E46" s="166">
        <v>9856</v>
      </c>
      <c r="F46" s="166">
        <v>11274</v>
      </c>
      <c r="G46" s="166">
        <v>12503</v>
      </c>
      <c r="H46" s="166">
        <v>9250</v>
      </c>
      <c r="I46" s="181">
        <f t="shared" si="20"/>
        <v>-0.26017755738622728</v>
      </c>
      <c r="J46" s="165">
        <f t="shared" si="19"/>
        <v>-3253</v>
      </c>
      <c r="K46" s="167">
        <f t="shared" si="18"/>
        <v>6.6951893797648938E-3</v>
      </c>
    </row>
    <row r="47" spans="2:11" x14ac:dyDescent="0.25">
      <c r="B47" s="165" t="s">
        <v>130</v>
      </c>
      <c r="C47" s="166">
        <v>3315</v>
      </c>
      <c r="D47" s="166">
        <v>90</v>
      </c>
      <c r="E47" s="166">
        <v>4216</v>
      </c>
      <c r="F47" s="166">
        <v>5757</v>
      </c>
      <c r="G47" s="166">
        <v>4534</v>
      </c>
      <c r="H47" s="166">
        <v>5744</v>
      </c>
      <c r="I47" s="181">
        <f t="shared" si="20"/>
        <v>0.26687251874724316</v>
      </c>
      <c r="J47" s="165">
        <f t="shared" si="19"/>
        <v>1210</v>
      </c>
      <c r="K47" s="167">
        <f t="shared" si="18"/>
        <v>4.1575316537696815E-3</v>
      </c>
    </row>
    <row r="48" spans="2:11" x14ac:dyDescent="0.25">
      <c r="B48" s="165" t="s">
        <v>133</v>
      </c>
      <c r="C48" s="166">
        <v>4738</v>
      </c>
      <c r="D48" s="166">
        <v>613</v>
      </c>
      <c r="E48" s="166">
        <v>3681</v>
      </c>
      <c r="F48" s="166">
        <v>5590</v>
      </c>
      <c r="G48" s="166">
        <v>5242</v>
      </c>
      <c r="H48" s="166">
        <v>4460</v>
      </c>
      <c r="I48" s="181">
        <f t="shared" si="20"/>
        <v>-0.14917970240366274</v>
      </c>
      <c r="J48" s="165">
        <f t="shared" si="19"/>
        <v>-782</v>
      </c>
      <c r="K48" s="167">
        <f t="shared" si="18"/>
        <v>3.2281669874325868E-3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5470</v>
      </c>
      <c r="E49" s="171">
        <f t="shared" si="22"/>
        <v>66866</v>
      </c>
      <c r="F49" s="171">
        <f t="shared" si="22"/>
        <v>81090</v>
      </c>
      <c r="G49" s="171">
        <f t="shared" si="22"/>
        <v>83947</v>
      </c>
      <c r="H49" s="171">
        <f t="shared" si="22"/>
        <v>93398</v>
      </c>
      <c r="I49" s="182">
        <f t="shared" si="20"/>
        <v>0.11258293923547003</v>
      </c>
      <c r="J49" s="170">
        <f>H49-G49</f>
        <v>9451</v>
      </c>
      <c r="K49" s="172">
        <f t="shared" si="18"/>
        <v>6.7601870020679092E-2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2365</v>
      </c>
      <c r="E51" s="178">
        <f t="shared" si="23"/>
        <v>11908</v>
      </c>
      <c r="F51" s="178">
        <f t="shared" si="23"/>
        <v>20524</v>
      </c>
      <c r="G51" s="178">
        <f t="shared" si="23"/>
        <v>18751</v>
      </c>
      <c r="H51" s="178">
        <f t="shared" si="23"/>
        <v>15557</v>
      </c>
      <c r="I51" s="179">
        <f>IFERROR(H51/G51-1,"-")</f>
        <v>-0.17033758199562687</v>
      </c>
      <c r="J51" s="178">
        <f>H51-G51</f>
        <v>-3194</v>
      </c>
      <c r="K51" s="179">
        <f t="shared" ref="K51:K63" si="24">H51/H$9</f>
        <v>1.1260222830378643E-2</v>
      </c>
    </row>
    <row r="52" spans="2:11" x14ac:dyDescent="0.25">
      <c r="B52" s="161" t="s">
        <v>99</v>
      </c>
      <c r="C52" s="162">
        <v>773</v>
      </c>
      <c r="D52" s="162">
        <v>461</v>
      </c>
      <c r="E52" s="162">
        <v>991</v>
      </c>
      <c r="F52" s="162">
        <v>8538</v>
      </c>
      <c r="G52" s="162">
        <v>4999</v>
      </c>
      <c r="H52" s="162">
        <v>2874</v>
      </c>
      <c r="I52" s="180">
        <f>IFERROR(H52/G52-1,"-")</f>
        <v>-0.42508501700340073</v>
      </c>
      <c r="J52" s="161">
        <f t="shared" ref="J52:J62" si="25">H52-G52</f>
        <v>-2125</v>
      </c>
      <c r="K52" s="163">
        <f t="shared" si="24"/>
        <v>2.0802134353993845E-3</v>
      </c>
    </row>
    <row r="53" spans="2:11" x14ac:dyDescent="0.25">
      <c r="B53" s="165" t="s">
        <v>105</v>
      </c>
      <c r="C53" s="166">
        <v>367</v>
      </c>
      <c r="D53" s="166">
        <v>181</v>
      </c>
      <c r="E53" s="166">
        <v>229</v>
      </c>
      <c r="F53" s="166">
        <v>6255</v>
      </c>
      <c r="G53" s="166">
        <v>3332</v>
      </c>
      <c r="H53" s="166">
        <v>1823</v>
      </c>
      <c r="I53" s="181">
        <f>IFERROR(H53/G53-1,"-")</f>
        <v>-0.45288115246098437</v>
      </c>
      <c r="J53" s="165">
        <f t="shared" si="25"/>
        <v>-1509</v>
      </c>
      <c r="K53" s="167">
        <f t="shared" si="24"/>
        <v>1.3194951610066381E-3</v>
      </c>
    </row>
    <row r="54" spans="2:11" x14ac:dyDescent="0.25">
      <c r="B54" s="165" t="s">
        <v>102</v>
      </c>
      <c r="C54" s="166">
        <v>406</v>
      </c>
      <c r="D54" s="166">
        <v>280</v>
      </c>
      <c r="E54" s="166">
        <v>762</v>
      </c>
      <c r="F54" s="166">
        <v>2283</v>
      </c>
      <c r="G54" s="166">
        <v>1667</v>
      </c>
      <c r="H54" s="166">
        <v>1051</v>
      </c>
      <c r="I54" s="181">
        <f>IFERROR(H54/G54-1,"-")</f>
        <v>-0.36952609478104381</v>
      </c>
      <c r="J54" s="165">
        <f t="shared" si="25"/>
        <v>-616</v>
      </c>
      <c r="K54" s="167">
        <f t="shared" si="24"/>
        <v>7.6071827439274633E-4</v>
      </c>
    </row>
    <row r="55" spans="2:11" x14ac:dyDescent="0.25">
      <c r="B55" s="161" t="s">
        <v>109</v>
      </c>
      <c r="C55" s="162">
        <v>7419</v>
      </c>
      <c r="D55" s="162">
        <v>1904</v>
      </c>
      <c r="E55" s="162">
        <v>10917</v>
      </c>
      <c r="F55" s="162">
        <v>11986</v>
      </c>
      <c r="G55" s="162">
        <v>13752</v>
      </c>
      <c r="H55" s="162">
        <v>12683</v>
      </c>
      <c r="I55" s="180">
        <f>IFERROR(H55/G55-1,"-")</f>
        <v>-7.7734147760325722E-2</v>
      </c>
      <c r="J55" s="161">
        <f t="shared" si="25"/>
        <v>-1069</v>
      </c>
      <c r="K55" s="163">
        <f t="shared" si="24"/>
        <v>9.1800093949792588E-3</v>
      </c>
    </row>
    <row r="56" spans="2:11" x14ac:dyDescent="0.25">
      <c r="B56" s="165" t="s">
        <v>112</v>
      </c>
      <c r="C56" s="166">
        <v>2301</v>
      </c>
      <c r="D56" s="166">
        <v>33</v>
      </c>
      <c r="E56" s="166">
        <v>3479</v>
      </c>
      <c r="F56" s="166">
        <v>3293</v>
      </c>
      <c r="G56" s="166">
        <v>3704</v>
      </c>
      <c r="H56" s="166">
        <v>4269</v>
      </c>
      <c r="I56" s="181">
        <f t="shared" ref="I56:I63" si="26">IFERROR(H56/G56-1,"-")</f>
        <v>0.15253779697624181</v>
      </c>
      <c r="J56" s="165">
        <f t="shared" si="25"/>
        <v>565</v>
      </c>
      <c r="K56" s="167">
        <f t="shared" si="24"/>
        <v>3.0899203742936576E-3</v>
      </c>
    </row>
    <row r="57" spans="2:11" x14ac:dyDescent="0.25">
      <c r="B57" s="165" t="s">
        <v>115</v>
      </c>
      <c r="C57" s="166">
        <v>2164</v>
      </c>
      <c r="D57" s="166">
        <v>800</v>
      </c>
      <c r="E57" s="166">
        <v>3013</v>
      </c>
      <c r="F57" s="166">
        <v>2347</v>
      </c>
      <c r="G57" s="166">
        <v>3199</v>
      </c>
      <c r="H57" s="166">
        <v>2841</v>
      </c>
      <c r="I57" s="181">
        <f t="shared" si="26"/>
        <v>-0.11190997186620821</v>
      </c>
      <c r="J57" s="165">
        <f t="shared" si="25"/>
        <v>-358</v>
      </c>
      <c r="K57" s="167">
        <f t="shared" si="24"/>
        <v>2.0563278949094124E-3</v>
      </c>
    </row>
    <row r="58" spans="2:11" x14ac:dyDescent="0.25">
      <c r="B58" s="165" t="s">
        <v>118</v>
      </c>
      <c r="C58" s="166">
        <v>393</v>
      </c>
      <c r="D58" s="166">
        <v>255</v>
      </c>
      <c r="E58" s="166">
        <v>830</v>
      </c>
      <c r="F58" s="166">
        <v>1263</v>
      </c>
      <c r="G58" s="166">
        <v>1088</v>
      </c>
      <c r="H58" s="166">
        <v>749</v>
      </c>
      <c r="I58" s="181">
        <f t="shared" si="26"/>
        <v>-0.31158088235294112</v>
      </c>
      <c r="J58" s="165">
        <f t="shared" si="25"/>
        <v>-339</v>
      </c>
      <c r="K58" s="167">
        <f t="shared" si="24"/>
        <v>5.4212938869663849E-4</v>
      </c>
    </row>
    <row r="59" spans="2:11" x14ac:dyDescent="0.25">
      <c r="B59" s="165" t="s">
        <v>125</v>
      </c>
      <c r="C59" s="166">
        <v>205</v>
      </c>
      <c r="D59" s="166">
        <v>33</v>
      </c>
      <c r="E59" s="166">
        <v>323</v>
      </c>
      <c r="F59" s="166">
        <v>306</v>
      </c>
      <c r="G59" s="166">
        <v>511</v>
      </c>
      <c r="H59" s="166">
        <v>390</v>
      </c>
      <c r="I59" s="181">
        <f t="shared" si="26"/>
        <v>-0.23679060665362039</v>
      </c>
      <c r="J59" s="165">
        <f t="shared" si="25"/>
        <v>-121</v>
      </c>
      <c r="K59" s="167">
        <f t="shared" si="24"/>
        <v>2.8228366033603334E-4</v>
      </c>
    </row>
    <row r="60" spans="2:11" x14ac:dyDescent="0.25">
      <c r="B60" s="165" t="s">
        <v>121</v>
      </c>
      <c r="C60" s="166">
        <v>135</v>
      </c>
      <c r="D60" s="166">
        <v>47</v>
      </c>
      <c r="E60" s="166">
        <v>324</v>
      </c>
      <c r="F60" s="166">
        <v>279</v>
      </c>
      <c r="G60" s="166">
        <v>376</v>
      </c>
      <c r="H60" s="166">
        <v>381</v>
      </c>
      <c r="I60" s="181">
        <f t="shared" si="26"/>
        <v>1.3297872340425565E-2</v>
      </c>
      <c r="J60" s="165">
        <f t="shared" si="25"/>
        <v>5</v>
      </c>
      <c r="K60" s="167">
        <f t="shared" si="24"/>
        <v>2.7576942202058643E-4</v>
      </c>
    </row>
    <row r="61" spans="2:11" x14ac:dyDescent="0.25">
      <c r="B61" s="165" t="s">
        <v>130</v>
      </c>
      <c r="C61" s="166">
        <v>76</v>
      </c>
      <c r="D61" s="166">
        <v>17</v>
      </c>
      <c r="E61" s="166">
        <v>42</v>
      </c>
      <c r="F61" s="166">
        <v>143</v>
      </c>
      <c r="G61" s="166">
        <v>78</v>
      </c>
      <c r="H61" s="166">
        <v>159</v>
      </c>
      <c r="I61" s="181">
        <f t="shared" si="26"/>
        <v>1.0384615384615383</v>
      </c>
      <c r="J61" s="165">
        <f t="shared" si="25"/>
        <v>81</v>
      </c>
      <c r="K61" s="167">
        <f t="shared" si="24"/>
        <v>1.1508487690622898E-4</v>
      </c>
    </row>
    <row r="62" spans="2:11" x14ac:dyDescent="0.25">
      <c r="B62" s="165" t="s">
        <v>133</v>
      </c>
      <c r="C62" s="166">
        <v>105</v>
      </c>
      <c r="D62" s="166">
        <v>13</v>
      </c>
      <c r="E62" s="166">
        <v>86</v>
      </c>
      <c r="F62" s="166">
        <v>132</v>
      </c>
      <c r="G62" s="166">
        <v>83</v>
      </c>
      <c r="H62" s="166">
        <v>109</v>
      </c>
      <c r="I62" s="181">
        <f t="shared" si="26"/>
        <v>0.31325301204819267</v>
      </c>
      <c r="J62" s="165">
        <f t="shared" si="25"/>
        <v>26</v>
      </c>
      <c r="K62" s="167">
        <f t="shared" si="24"/>
        <v>7.889466404263496E-5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706</v>
      </c>
      <c r="E63" s="171">
        <f t="shared" si="28"/>
        <v>2820</v>
      </c>
      <c r="F63" s="171">
        <f t="shared" si="28"/>
        <v>4223</v>
      </c>
      <c r="G63" s="171">
        <f t="shared" si="28"/>
        <v>4713</v>
      </c>
      <c r="H63" s="171">
        <f t="shared" si="28"/>
        <v>3785</v>
      </c>
      <c r="I63" s="182">
        <f t="shared" si="26"/>
        <v>-0.19690218544451521</v>
      </c>
      <c r="J63" s="170">
        <f>H63-G63</f>
        <v>-928</v>
      </c>
      <c r="K63" s="172">
        <f t="shared" si="24"/>
        <v>2.7395991137740675E-3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9116</v>
      </c>
      <c r="E65" s="178">
        <f t="shared" si="29"/>
        <v>39976</v>
      </c>
      <c r="F65" s="178">
        <f t="shared" si="29"/>
        <v>61153</v>
      </c>
      <c r="G65" s="178">
        <f t="shared" si="29"/>
        <v>64832</v>
      </c>
      <c r="H65" s="178">
        <f t="shared" si="29"/>
        <v>48456</v>
      </c>
      <c r="I65" s="179">
        <f>IFERROR(H65/G65-1,"-")</f>
        <v>-0.25259131293188553</v>
      </c>
      <c r="J65" s="178">
        <f>H65-G65</f>
        <v>-16376</v>
      </c>
      <c r="K65" s="179">
        <f t="shared" ref="K65:K77" si="30">H65/H$9</f>
        <v>3.5072659090366234E-2</v>
      </c>
    </row>
    <row r="66" spans="2:11" x14ac:dyDescent="0.25">
      <c r="B66" s="161" t="s">
        <v>99</v>
      </c>
      <c r="C66" s="162">
        <v>5481</v>
      </c>
      <c r="D66" s="162">
        <v>4267</v>
      </c>
      <c r="E66" s="162">
        <v>8941</v>
      </c>
      <c r="F66" s="162">
        <v>5809</v>
      </c>
      <c r="G66" s="162">
        <v>11217</v>
      </c>
      <c r="H66" s="162">
        <v>7564</v>
      </c>
      <c r="I66" s="180">
        <f>IFERROR(H66/G66-1,"-")</f>
        <v>-0.32566639921547647</v>
      </c>
      <c r="J66" s="161">
        <f t="shared" ref="J66:J76" si="31">H66-G66</f>
        <v>-3653</v>
      </c>
      <c r="K66" s="163">
        <f t="shared" si="30"/>
        <v>5.4748554020045033E-3</v>
      </c>
    </row>
    <row r="67" spans="2:11" x14ac:dyDescent="0.25">
      <c r="B67" s="165" t="s">
        <v>105</v>
      </c>
      <c r="C67" s="166">
        <v>2199</v>
      </c>
      <c r="D67" s="166">
        <v>4267</v>
      </c>
      <c r="E67" s="166">
        <v>5989</v>
      </c>
      <c r="F67" s="166">
        <v>4351</v>
      </c>
      <c r="G67" s="166">
        <v>3807</v>
      </c>
      <c r="H67" s="166">
        <v>1723</v>
      </c>
      <c r="I67" s="181">
        <f>IFERROR(H67/G67-1,"-")</f>
        <v>-0.54741266088783824</v>
      </c>
      <c r="J67" s="165">
        <f t="shared" si="31"/>
        <v>-2084</v>
      </c>
      <c r="K67" s="167">
        <f t="shared" si="30"/>
        <v>1.2471147352794499E-3</v>
      </c>
    </row>
    <row r="68" spans="2:11" x14ac:dyDescent="0.25">
      <c r="B68" s="165" t="s">
        <v>102</v>
      </c>
      <c r="C68" s="166">
        <v>3282</v>
      </c>
      <c r="D68" s="166">
        <v>0</v>
      </c>
      <c r="E68" s="166">
        <v>2952</v>
      </c>
      <c r="F68" s="166">
        <v>1458</v>
      </c>
      <c r="G68" s="166">
        <v>7410</v>
      </c>
      <c r="H68" s="166">
        <v>5841</v>
      </c>
      <c r="I68" s="181">
        <f>IFERROR(H68/G68-1,"-")</f>
        <v>-0.21174089068825908</v>
      </c>
      <c r="J68" s="165">
        <f t="shared" si="31"/>
        <v>-1569</v>
      </c>
      <c r="K68" s="167">
        <f t="shared" si="30"/>
        <v>4.2277406667250534E-3</v>
      </c>
    </row>
    <row r="69" spans="2:11" x14ac:dyDescent="0.25">
      <c r="B69" s="161" t="s">
        <v>109</v>
      </c>
      <c r="C69" s="162">
        <v>17854</v>
      </c>
      <c r="D69" s="162">
        <v>4849</v>
      </c>
      <c r="E69" s="162">
        <v>31035</v>
      </c>
      <c r="F69" s="162">
        <v>55344</v>
      </c>
      <c r="G69" s="162">
        <v>53615</v>
      </c>
      <c r="H69" s="162">
        <v>40892</v>
      </c>
      <c r="I69" s="180">
        <f>IFERROR(H69/G69-1,"-")</f>
        <v>-0.23730299356523366</v>
      </c>
      <c r="J69" s="161">
        <f t="shared" si="31"/>
        <v>-12723</v>
      </c>
      <c r="K69" s="163">
        <f t="shared" si="30"/>
        <v>2.9597803688361735E-2</v>
      </c>
    </row>
    <row r="70" spans="2:11" x14ac:dyDescent="0.25">
      <c r="B70" s="165" t="s">
        <v>112</v>
      </c>
      <c r="C70" s="166">
        <v>7112</v>
      </c>
      <c r="D70" s="166">
        <v>471</v>
      </c>
      <c r="E70" s="166">
        <v>12585</v>
      </c>
      <c r="F70" s="166">
        <v>20086</v>
      </c>
      <c r="G70" s="166">
        <v>17360</v>
      </c>
      <c r="H70" s="166">
        <v>16574</v>
      </c>
      <c r="I70" s="181">
        <f t="shared" ref="I70:I77" si="32">IFERROR(H70/G70-1,"-")</f>
        <v>-4.5276497695852513E-2</v>
      </c>
      <c r="J70" s="165">
        <f t="shared" si="31"/>
        <v>-786</v>
      </c>
      <c r="K70" s="167">
        <f t="shared" si="30"/>
        <v>1.1996331760024147E-2</v>
      </c>
    </row>
    <row r="71" spans="2:11" x14ac:dyDescent="0.25">
      <c r="B71" s="165" t="s">
        <v>115</v>
      </c>
      <c r="C71" s="166">
        <v>2067</v>
      </c>
      <c r="D71" s="166">
        <v>863</v>
      </c>
      <c r="E71" s="166">
        <v>4103</v>
      </c>
      <c r="F71" s="166">
        <v>3129</v>
      </c>
      <c r="G71" s="166">
        <v>4315</v>
      </c>
      <c r="H71" s="166">
        <v>4306</v>
      </c>
      <c r="I71" s="181">
        <f t="shared" si="32"/>
        <v>-2.0857473928157511E-3</v>
      </c>
      <c r="J71" s="165">
        <f t="shared" si="31"/>
        <v>-9</v>
      </c>
      <c r="K71" s="167">
        <f t="shared" si="30"/>
        <v>3.1167011318127169E-3</v>
      </c>
    </row>
    <row r="72" spans="2:11" x14ac:dyDescent="0.25">
      <c r="B72" s="165" t="s">
        <v>118</v>
      </c>
      <c r="C72" s="166">
        <v>2431</v>
      </c>
      <c r="D72" s="166">
        <v>650</v>
      </c>
      <c r="E72" s="166">
        <v>3602</v>
      </c>
      <c r="F72" s="166">
        <v>7485</v>
      </c>
      <c r="G72" s="166">
        <v>8038</v>
      </c>
      <c r="H72" s="166">
        <v>3260</v>
      </c>
      <c r="I72" s="181">
        <f t="shared" si="32"/>
        <v>-0.5944264742473252</v>
      </c>
      <c r="J72" s="165">
        <f t="shared" si="31"/>
        <v>-4778</v>
      </c>
      <c r="K72" s="167">
        <f t="shared" si="30"/>
        <v>2.3596018787063302E-3</v>
      </c>
    </row>
    <row r="73" spans="2:11" x14ac:dyDescent="0.25">
      <c r="B73" s="165" t="s">
        <v>125</v>
      </c>
      <c r="C73" s="166">
        <v>204</v>
      </c>
      <c r="D73" s="166">
        <v>42</v>
      </c>
      <c r="E73" s="166">
        <v>512</v>
      </c>
      <c r="F73" s="166">
        <v>1380</v>
      </c>
      <c r="G73" s="166">
        <v>1737</v>
      </c>
      <c r="H73" s="166">
        <v>1017</v>
      </c>
      <c r="I73" s="181">
        <f t="shared" si="32"/>
        <v>-0.41450777202072542</v>
      </c>
      <c r="J73" s="165">
        <f t="shared" si="31"/>
        <v>-720</v>
      </c>
      <c r="K73" s="167">
        <f t="shared" si="30"/>
        <v>7.3610892964550236E-4</v>
      </c>
    </row>
    <row r="74" spans="2:11" x14ac:dyDescent="0.25">
      <c r="B74" s="165" t="s">
        <v>121</v>
      </c>
      <c r="C74" s="166">
        <v>442</v>
      </c>
      <c r="D74" s="166">
        <v>187</v>
      </c>
      <c r="E74" s="166">
        <v>1182</v>
      </c>
      <c r="F74" s="166">
        <v>936</v>
      </c>
      <c r="G74" s="166">
        <v>1104</v>
      </c>
      <c r="H74" s="166">
        <v>1151</v>
      </c>
      <c r="I74" s="181">
        <f t="shared" si="32"/>
        <v>4.2572463768115965E-2</v>
      </c>
      <c r="J74" s="165">
        <f t="shared" si="31"/>
        <v>47</v>
      </c>
      <c r="K74" s="167">
        <f t="shared" si="30"/>
        <v>8.3309870011993436E-4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844</v>
      </c>
      <c r="F75" s="166">
        <v>3179</v>
      </c>
      <c r="G75" s="166">
        <v>1637</v>
      </c>
      <c r="H75" s="166">
        <v>797</v>
      </c>
      <c r="I75" s="181">
        <f t="shared" si="32"/>
        <v>-0.51313378130726939</v>
      </c>
      <c r="J75" s="165">
        <f t="shared" si="31"/>
        <v>-840</v>
      </c>
      <c r="K75" s="167">
        <f t="shared" si="30"/>
        <v>5.7687199304568872E-4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180</v>
      </c>
      <c r="F76" s="166">
        <v>888</v>
      </c>
      <c r="G76" s="166">
        <v>202</v>
      </c>
      <c r="H76" s="166">
        <v>497</v>
      </c>
      <c r="I76" s="181">
        <f t="shared" si="32"/>
        <v>1.4603960396039604</v>
      </c>
      <c r="J76" s="165">
        <f t="shared" si="31"/>
        <v>295</v>
      </c>
      <c r="K76" s="167">
        <f t="shared" si="30"/>
        <v>3.5973071586412454E-4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2636</v>
      </c>
      <c r="E77" s="171">
        <f t="shared" si="34"/>
        <v>8027</v>
      </c>
      <c r="F77" s="171">
        <f t="shared" si="34"/>
        <v>18261</v>
      </c>
      <c r="G77" s="171">
        <f t="shared" si="34"/>
        <v>19222</v>
      </c>
      <c r="H77" s="171">
        <f t="shared" si="34"/>
        <v>13290</v>
      </c>
      <c r="I77" s="182">
        <f t="shared" si="32"/>
        <v>-0.30860472375403181</v>
      </c>
      <c r="J77" s="170">
        <f>H77-G77</f>
        <v>-5932</v>
      </c>
      <c r="K77" s="172">
        <f t="shared" si="30"/>
        <v>9.6193585791432903E-3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19337</v>
      </c>
      <c r="E79" s="178">
        <f t="shared" si="35"/>
        <v>166227</v>
      </c>
      <c r="F79" s="178">
        <f t="shared" si="35"/>
        <v>202954</v>
      </c>
      <c r="G79" s="178">
        <f t="shared" si="35"/>
        <v>225347</v>
      </c>
      <c r="H79" s="178">
        <f t="shared" si="35"/>
        <v>233629</v>
      </c>
      <c r="I79" s="179">
        <f>IFERROR(H79/G79-1,"-")</f>
        <v>3.6752208815737486E-2</v>
      </c>
      <c r="J79" s="178">
        <f>H79-G79</f>
        <v>8282</v>
      </c>
      <c r="K79" s="179">
        <f t="shared" ref="K79:K91" si="36">H79/H$9</f>
        <v>0.16910166482217215</v>
      </c>
    </row>
    <row r="80" spans="2:11" x14ac:dyDescent="0.25">
      <c r="B80" s="161" t="s">
        <v>99</v>
      </c>
      <c r="C80" s="162">
        <v>40712</v>
      </c>
      <c r="D80" s="162">
        <v>9679</v>
      </c>
      <c r="E80" s="162">
        <v>70697</v>
      </c>
      <c r="F80" s="162">
        <v>77704</v>
      </c>
      <c r="G80" s="162">
        <v>74844</v>
      </c>
      <c r="H80" s="162">
        <v>79607</v>
      </c>
      <c r="I80" s="180">
        <f>IFERROR(H80/G80-1,"-")</f>
        <v>6.3639035861258186E-2</v>
      </c>
      <c r="J80" s="161">
        <f t="shared" ref="J80:J90" si="37">H80-G80</f>
        <v>4763</v>
      </c>
      <c r="K80" s="163">
        <f t="shared" si="36"/>
        <v>5.7619885508642582E-2</v>
      </c>
    </row>
    <row r="81" spans="2:11" x14ac:dyDescent="0.25">
      <c r="B81" s="165" t="s">
        <v>105</v>
      </c>
      <c r="C81" s="166">
        <v>6804</v>
      </c>
      <c r="D81" s="166">
        <v>4511</v>
      </c>
      <c r="E81" s="166">
        <v>17928</v>
      </c>
      <c r="F81" s="166">
        <v>13298</v>
      </c>
      <c r="G81" s="166">
        <v>15279</v>
      </c>
      <c r="H81" s="166">
        <v>14419</v>
      </c>
      <c r="I81" s="181">
        <f>IFERROR(H81/G81-1,"-")</f>
        <v>-5.6286406178414849E-2</v>
      </c>
      <c r="J81" s="165">
        <f t="shared" si="37"/>
        <v>-860</v>
      </c>
      <c r="K81" s="167">
        <f t="shared" si="36"/>
        <v>1.0436533585603244E-2</v>
      </c>
    </row>
    <row r="82" spans="2:11" x14ac:dyDescent="0.25">
      <c r="B82" s="165" t="s">
        <v>102</v>
      </c>
      <c r="C82" s="166">
        <v>33908</v>
      </c>
      <c r="D82" s="166">
        <v>5168</v>
      </c>
      <c r="E82" s="166">
        <v>52769</v>
      </c>
      <c r="F82" s="166">
        <v>64406</v>
      </c>
      <c r="G82" s="166">
        <v>59565</v>
      </c>
      <c r="H82" s="166">
        <v>65188</v>
      </c>
      <c r="I82" s="181">
        <f>IFERROR(H82/G82-1,"-")</f>
        <v>9.4401074456476053E-2</v>
      </c>
      <c r="J82" s="165">
        <f t="shared" si="37"/>
        <v>5623</v>
      </c>
      <c r="K82" s="167">
        <f t="shared" si="36"/>
        <v>4.7183351923039338E-2</v>
      </c>
    </row>
    <row r="83" spans="2:11" x14ac:dyDescent="0.25">
      <c r="B83" s="161" t="s">
        <v>109</v>
      </c>
      <c r="C83" s="162">
        <v>75507</v>
      </c>
      <c r="D83" s="162">
        <v>9658</v>
      </c>
      <c r="E83" s="162">
        <v>95530</v>
      </c>
      <c r="F83" s="162">
        <v>125250</v>
      </c>
      <c r="G83" s="162">
        <v>150503</v>
      </c>
      <c r="H83" s="162">
        <v>154022</v>
      </c>
      <c r="I83" s="180">
        <f>IFERROR(H83/G83-1,"-")</f>
        <v>2.3381593722384242E-2</v>
      </c>
      <c r="J83" s="161">
        <f t="shared" si="37"/>
        <v>3519</v>
      </c>
      <c r="K83" s="163">
        <f t="shared" si="36"/>
        <v>0.11148177931352957</v>
      </c>
    </row>
    <row r="84" spans="2:11" x14ac:dyDescent="0.25">
      <c r="B84" s="165" t="s">
        <v>112</v>
      </c>
      <c r="C84" s="166">
        <v>14988</v>
      </c>
      <c r="D84" s="166">
        <v>686</v>
      </c>
      <c r="E84" s="166">
        <v>17101</v>
      </c>
      <c r="F84" s="166">
        <v>24889</v>
      </c>
      <c r="G84" s="166">
        <v>30284</v>
      </c>
      <c r="H84" s="166">
        <v>31454</v>
      </c>
      <c r="I84" s="181">
        <f t="shared" ref="I84:I91" si="38">IFERROR(H84/G84-1,"-")</f>
        <v>3.8634262316734835E-2</v>
      </c>
      <c r="J84" s="165">
        <f t="shared" si="37"/>
        <v>1170</v>
      </c>
      <c r="K84" s="167">
        <f t="shared" si="36"/>
        <v>2.2766539108229726E-2</v>
      </c>
    </row>
    <row r="85" spans="2:11" x14ac:dyDescent="0.25">
      <c r="B85" s="165" t="s">
        <v>115</v>
      </c>
      <c r="C85" s="166">
        <v>28410</v>
      </c>
      <c r="D85" s="166">
        <v>1925</v>
      </c>
      <c r="E85" s="166">
        <v>31855</v>
      </c>
      <c r="F85" s="166">
        <v>42490</v>
      </c>
      <c r="G85" s="166">
        <v>48818</v>
      </c>
      <c r="H85" s="166">
        <v>47374</v>
      </c>
      <c r="I85" s="181">
        <f t="shared" si="38"/>
        <v>-2.9579253554016915E-2</v>
      </c>
      <c r="J85" s="165">
        <f t="shared" si="37"/>
        <v>-1444</v>
      </c>
      <c r="K85" s="167">
        <f t="shared" si="36"/>
        <v>3.4289502883998062E-2</v>
      </c>
    </row>
    <row r="86" spans="2:11" x14ac:dyDescent="0.25">
      <c r="B86" s="165" t="s">
        <v>118</v>
      </c>
      <c r="C86" s="166">
        <v>5054</v>
      </c>
      <c r="D86" s="166">
        <v>2310</v>
      </c>
      <c r="E86" s="166">
        <v>9632</v>
      </c>
      <c r="F86" s="166">
        <v>12568</v>
      </c>
      <c r="G86" s="166">
        <v>17167</v>
      </c>
      <c r="H86" s="166">
        <v>16092</v>
      </c>
      <c r="I86" s="181">
        <f t="shared" si="38"/>
        <v>-6.2620143298188435E-2</v>
      </c>
      <c r="J86" s="165">
        <f t="shared" si="37"/>
        <v>-1075</v>
      </c>
      <c r="K86" s="167">
        <f t="shared" si="36"/>
        <v>1.16474581080191E-2</v>
      </c>
    </row>
    <row r="87" spans="2:11" x14ac:dyDescent="0.25">
      <c r="B87" s="165" t="s">
        <v>125</v>
      </c>
      <c r="C87" s="166">
        <v>1174</v>
      </c>
      <c r="D87" s="166">
        <v>118</v>
      </c>
      <c r="E87" s="166">
        <v>2190</v>
      </c>
      <c r="F87" s="166">
        <v>1914</v>
      </c>
      <c r="G87" s="166">
        <v>3143</v>
      </c>
      <c r="H87" s="166">
        <v>4156</v>
      </c>
      <c r="I87" s="181">
        <f t="shared" si="38"/>
        <v>0.32230353165765191</v>
      </c>
      <c r="J87" s="165">
        <f t="shared" si="37"/>
        <v>1013</v>
      </c>
      <c r="K87" s="167">
        <f t="shared" si="36"/>
        <v>3.008130493221935E-3</v>
      </c>
    </row>
    <row r="88" spans="2:11" x14ac:dyDescent="0.25">
      <c r="B88" s="165" t="s">
        <v>121</v>
      </c>
      <c r="C88" s="166">
        <v>993</v>
      </c>
      <c r="D88" s="166">
        <v>130</v>
      </c>
      <c r="E88" s="166">
        <v>1908</v>
      </c>
      <c r="F88" s="166">
        <v>1808</v>
      </c>
      <c r="G88" s="166">
        <v>2073</v>
      </c>
      <c r="H88" s="166">
        <v>2426</v>
      </c>
      <c r="I88" s="181">
        <f t="shared" si="38"/>
        <v>0.17028461167390252</v>
      </c>
      <c r="J88" s="165">
        <f t="shared" si="37"/>
        <v>353</v>
      </c>
      <c r="K88" s="167">
        <f t="shared" si="36"/>
        <v>1.7559491281415819E-3</v>
      </c>
    </row>
    <row r="89" spans="2:11" x14ac:dyDescent="0.25">
      <c r="B89" s="165" t="s">
        <v>130</v>
      </c>
      <c r="C89" s="166">
        <v>1688</v>
      </c>
      <c r="D89" s="166">
        <v>22</v>
      </c>
      <c r="E89" s="166">
        <v>1622</v>
      </c>
      <c r="F89" s="166">
        <v>2397</v>
      </c>
      <c r="G89" s="166">
        <v>2339</v>
      </c>
      <c r="H89" s="166">
        <v>2409</v>
      </c>
      <c r="I89" s="181">
        <f t="shared" si="38"/>
        <v>2.9927319367250904E-2</v>
      </c>
      <c r="J89" s="165">
        <f t="shared" si="37"/>
        <v>70</v>
      </c>
      <c r="K89" s="167">
        <f t="shared" si="36"/>
        <v>1.74364445576796E-3</v>
      </c>
    </row>
    <row r="90" spans="2:11" x14ac:dyDescent="0.25">
      <c r="B90" s="165" t="s">
        <v>133</v>
      </c>
      <c r="C90" s="166">
        <v>2253</v>
      </c>
      <c r="D90" s="166">
        <v>104</v>
      </c>
      <c r="E90" s="166">
        <v>1358</v>
      </c>
      <c r="F90" s="166">
        <v>2398</v>
      </c>
      <c r="G90" s="166">
        <v>2825</v>
      </c>
      <c r="H90" s="166">
        <v>1997</v>
      </c>
      <c r="I90" s="181">
        <f t="shared" si="38"/>
        <v>-0.29309734513274333</v>
      </c>
      <c r="J90" s="165">
        <f t="shared" si="37"/>
        <v>-828</v>
      </c>
      <c r="K90" s="167">
        <f t="shared" si="36"/>
        <v>1.4454371017719452E-3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4363</v>
      </c>
      <c r="E91" s="171">
        <f t="shared" si="40"/>
        <v>29864</v>
      </c>
      <c r="F91" s="171">
        <f t="shared" si="40"/>
        <v>36786</v>
      </c>
      <c r="G91" s="171">
        <f t="shared" si="40"/>
        <v>43854</v>
      </c>
      <c r="H91" s="171">
        <f t="shared" si="40"/>
        <v>48114</v>
      </c>
      <c r="I91" s="182">
        <f t="shared" si="38"/>
        <v>9.7140511697906717E-2</v>
      </c>
      <c r="J91" s="170">
        <f>H91-G91</f>
        <v>4260</v>
      </c>
      <c r="K91" s="172">
        <f t="shared" si="36"/>
        <v>3.4825118034379252E-2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6649</v>
      </c>
      <c r="E93" s="178">
        <f t="shared" si="41"/>
        <v>16519</v>
      </c>
      <c r="F93" s="178">
        <f t="shared" si="41"/>
        <v>21489</v>
      </c>
      <c r="G93" s="178">
        <f t="shared" si="41"/>
        <v>20242</v>
      </c>
      <c r="H93" s="178">
        <f t="shared" si="41"/>
        <v>19155</v>
      </c>
      <c r="I93" s="179">
        <f>IFERROR(H93/G93-1,"-")</f>
        <v>-5.3700227250271682E-2</v>
      </c>
      <c r="J93" s="178">
        <f>H93-G93</f>
        <v>-1087</v>
      </c>
      <c r="K93" s="179">
        <f t="shared" ref="K93:K105" si="42">H93/H$9</f>
        <v>1.386447054804287E-2</v>
      </c>
    </row>
    <row r="94" spans="2:11" x14ac:dyDescent="0.25">
      <c r="B94" s="161" t="s">
        <v>99</v>
      </c>
      <c r="C94" s="162">
        <v>7454</v>
      </c>
      <c r="D94" s="162">
        <v>3772</v>
      </c>
      <c r="E94" s="162">
        <v>9332</v>
      </c>
      <c r="F94" s="162">
        <v>13085</v>
      </c>
      <c r="G94" s="162">
        <v>10252</v>
      </c>
      <c r="H94" s="162">
        <v>10010</v>
      </c>
      <c r="I94" s="180">
        <f>IFERROR(H94/G94-1,"-")</f>
        <v>-2.3605150214592308E-2</v>
      </c>
      <c r="J94" s="161">
        <f t="shared" ref="J94:J104" si="43">H94-G94</f>
        <v>-242</v>
      </c>
      <c r="K94" s="163">
        <f t="shared" si="42"/>
        <v>7.2452806152915232E-3</v>
      </c>
    </row>
    <row r="95" spans="2:11" x14ac:dyDescent="0.25">
      <c r="B95" s="165" t="s">
        <v>105</v>
      </c>
      <c r="C95" s="166">
        <v>4239</v>
      </c>
      <c r="D95" s="166">
        <v>2108</v>
      </c>
      <c r="E95" s="166">
        <v>4615</v>
      </c>
      <c r="F95" s="166">
        <v>3780</v>
      </c>
      <c r="G95" s="166">
        <v>2515</v>
      </c>
      <c r="H95" s="166">
        <v>2955</v>
      </c>
      <c r="I95" s="181">
        <f>IFERROR(H95/G95-1,"-")</f>
        <v>0.1749502982107356</v>
      </c>
      <c r="J95" s="165">
        <f t="shared" si="43"/>
        <v>440</v>
      </c>
      <c r="K95" s="167">
        <f t="shared" si="42"/>
        <v>2.1388415802384066E-3</v>
      </c>
    </row>
    <row r="96" spans="2:11" x14ac:dyDescent="0.25">
      <c r="B96" s="165" t="s">
        <v>102</v>
      </c>
      <c r="C96" s="166">
        <v>3215</v>
      </c>
      <c r="D96" s="166">
        <v>1664</v>
      </c>
      <c r="E96" s="166">
        <v>4717</v>
      </c>
      <c r="F96" s="166">
        <v>9305</v>
      </c>
      <c r="G96" s="166">
        <v>7737</v>
      </c>
      <c r="H96" s="166">
        <v>7055</v>
      </c>
      <c r="I96" s="181">
        <f>IFERROR(H96/G96-1,"-")</f>
        <v>-8.8147860928008304E-2</v>
      </c>
      <c r="J96" s="165">
        <f t="shared" si="43"/>
        <v>-682</v>
      </c>
      <c r="K96" s="167">
        <f t="shared" si="42"/>
        <v>5.1064390350531166E-3</v>
      </c>
    </row>
    <row r="97" spans="2:11" x14ac:dyDescent="0.25">
      <c r="B97" s="161" t="s">
        <v>109</v>
      </c>
      <c r="C97" s="162">
        <v>5300</v>
      </c>
      <c r="D97" s="162">
        <v>2877</v>
      </c>
      <c r="E97" s="162">
        <v>7187</v>
      </c>
      <c r="F97" s="162">
        <v>8404</v>
      </c>
      <c r="G97" s="162">
        <v>9990</v>
      </c>
      <c r="H97" s="162">
        <v>9145</v>
      </c>
      <c r="I97" s="180">
        <f>IFERROR(H97/G97-1,"-")</f>
        <v>-8.4584584584584621E-2</v>
      </c>
      <c r="J97" s="161">
        <f t="shared" si="43"/>
        <v>-845</v>
      </c>
      <c r="K97" s="163">
        <f t="shared" si="42"/>
        <v>6.6191899327513468E-3</v>
      </c>
    </row>
    <row r="98" spans="2:11" x14ac:dyDescent="0.25">
      <c r="B98" s="165" t="s">
        <v>112</v>
      </c>
      <c r="C98" s="166">
        <v>994</v>
      </c>
      <c r="D98" s="166">
        <v>101</v>
      </c>
      <c r="E98" s="166">
        <v>1044</v>
      </c>
      <c r="F98" s="166">
        <v>1288</v>
      </c>
      <c r="G98" s="166">
        <v>1612</v>
      </c>
      <c r="H98" s="166">
        <v>1315</v>
      </c>
      <c r="I98" s="181">
        <f t="shared" ref="I98:I105" si="44">IFERROR(H98/G98-1,"-")</f>
        <v>-0.18424317617866004</v>
      </c>
      <c r="J98" s="165">
        <f t="shared" si="43"/>
        <v>-297</v>
      </c>
      <c r="K98" s="167">
        <f t="shared" si="42"/>
        <v>9.5180259831252275E-4</v>
      </c>
    </row>
    <row r="99" spans="2:11" x14ac:dyDescent="0.25">
      <c r="B99" s="165" t="s">
        <v>115</v>
      </c>
      <c r="C99" s="166">
        <v>1071</v>
      </c>
      <c r="D99" s="166">
        <v>431</v>
      </c>
      <c r="E99" s="166">
        <v>1482</v>
      </c>
      <c r="F99" s="166">
        <v>1708</v>
      </c>
      <c r="G99" s="166">
        <v>2093</v>
      </c>
      <c r="H99" s="166">
        <v>1845</v>
      </c>
      <c r="I99" s="181">
        <f t="shared" si="44"/>
        <v>-0.11849020544672717</v>
      </c>
      <c r="J99" s="165">
        <f t="shared" si="43"/>
        <v>-248</v>
      </c>
      <c r="K99" s="167">
        <f t="shared" si="42"/>
        <v>1.3354188546666195E-3</v>
      </c>
    </row>
    <row r="100" spans="2:11" x14ac:dyDescent="0.25">
      <c r="B100" s="165" t="s">
        <v>118</v>
      </c>
      <c r="C100" s="166">
        <v>1161</v>
      </c>
      <c r="D100" s="166">
        <v>1298</v>
      </c>
      <c r="E100" s="166">
        <v>1378</v>
      </c>
      <c r="F100" s="166">
        <v>1658</v>
      </c>
      <c r="G100" s="166">
        <v>1670</v>
      </c>
      <c r="H100" s="166">
        <v>1604</v>
      </c>
      <c r="I100" s="181">
        <f t="shared" si="44"/>
        <v>-3.952095808383238E-2</v>
      </c>
      <c r="J100" s="165">
        <f t="shared" si="43"/>
        <v>-66</v>
      </c>
      <c r="K100" s="167">
        <f t="shared" si="42"/>
        <v>1.1609820286640961E-3</v>
      </c>
    </row>
    <row r="101" spans="2:11" x14ac:dyDescent="0.25">
      <c r="B101" s="165" t="s">
        <v>125</v>
      </c>
      <c r="C101" s="166">
        <v>265</v>
      </c>
      <c r="D101" s="166">
        <v>49</v>
      </c>
      <c r="E101" s="166">
        <v>506</v>
      </c>
      <c r="F101" s="166">
        <v>460</v>
      </c>
      <c r="G101" s="166">
        <v>520</v>
      </c>
      <c r="H101" s="166">
        <v>473</v>
      </c>
      <c r="I101" s="181">
        <f t="shared" si="44"/>
        <v>-9.0384615384615397E-2</v>
      </c>
      <c r="J101" s="165">
        <f t="shared" si="43"/>
        <v>-47</v>
      </c>
      <c r="K101" s="167">
        <f t="shared" si="42"/>
        <v>3.4235941368959943E-4</v>
      </c>
    </row>
    <row r="102" spans="2:11" x14ac:dyDescent="0.25">
      <c r="B102" s="165" t="s">
        <v>121</v>
      </c>
      <c r="C102" s="166">
        <v>132</v>
      </c>
      <c r="D102" s="166">
        <v>85</v>
      </c>
      <c r="E102" s="166">
        <v>310</v>
      </c>
      <c r="F102" s="166">
        <v>229</v>
      </c>
      <c r="G102" s="166">
        <v>446</v>
      </c>
      <c r="H102" s="166">
        <v>428</v>
      </c>
      <c r="I102" s="181">
        <f t="shared" si="44"/>
        <v>-4.035874439461884E-2</v>
      </c>
      <c r="J102" s="165">
        <f t="shared" si="43"/>
        <v>-18</v>
      </c>
      <c r="K102" s="167">
        <f t="shared" si="42"/>
        <v>3.0978822211236482E-4</v>
      </c>
    </row>
    <row r="103" spans="2:11" x14ac:dyDescent="0.25">
      <c r="B103" s="165" t="s">
        <v>130</v>
      </c>
      <c r="C103" s="166">
        <v>112</v>
      </c>
      <c r="D103" s="166">
        <v>15</v>
      </c>
      <c r="E103" s="166">
        <v>169</v>
      </c>
      <c r="F103" s="166">
        <v>83</v>
      </c>
      <c r="G103" s="166">
        <v>104</v>
      </c>
      <c r="H103" s="166">
        <v>122</v>
      </c>
      <c r="I103" s="181">
        <f t="shared" si="44"/>
        <v>0.17307692307692313</v>
      </c>
      <c r="J103" s="165">
        <f t="shared" si="43"/>
        <v>18</v>
      </c>
      <c r="K103" s="167">
        <f t="shared" si="42"/>
        <v>8.8304119387169408E-5</v>
      </c>
    </row>
    <row r="104" spans="2:11" x14ac:dyDescent="0.25">
      <c r="B104" s="165" t="s">
        <v>133</v>
      </c>
      <c r="C104" s="166">
        <v>61</v>
      </c>
      <c r="D104" s="166">
        <v>25</v>
      </c>
      <c r="E104" s="166">
        <v>71</v>
      </c>
      <c r="F104" s="166">
        <v>140</v>
      </c>
      <c r="G104" s="166">
        <v>261</v>
      </c>
      <c r="H104" s="166">
        <v>129</v>
      </c>
      <c r="I104" s="181">
        <f t="shared" si="44"/>
        <v>-0.50574712643678166</v>
      </c>
      <c r="J104" s="165">
        <f t="shared" si="43"/>
        <v>-132</v>
      </c>
      <c r="K104" s="167">
        <f t="shared" si="42"/>
        <v>9.3370749188072578E-5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873</v>
      </c>
      <c r="E105" s="171">
        <f t="shared" si="46"/>
        <v>2227</v>
      </c>
      <c r="F105" s="171">
        <f t="shared" si="46"/>
        <v>2838</v>
      </c>
      <c r="G105" s="171">
        <f t="shared" si="46"/>
        <v>3284</v>
      </c>
      <c r="H105" s="171">
        <f t="shared" si="46"/>
        <v>3229</v>
      </c>
      <c r="I105" s="182">
        <f t="shared" si="44"/>
        <v>-1.6747868453105941E-2</v>
      </c>
      <c r="J105" s="170">
        <f>H105-G105</f>
        <v>-55</v>
      </c>
      <c r="K105" s="172">
        <f t="shared" si="42"/>
        <v>2.3371639467309017E-3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11408</v>
      </c>
      <c r="E107" s="178">
        <f t="shared" si="47"/>
        <v>54359</v>
      </c>
      <c r="F107" s="178">
        <f t="shared" si="47"/>
        <v>74624</v>
      </c>
      <c r="G107" s="178">
        <f t="shared" si="47"/>
        <v>67457</v>
      </c>
      <c r="H107" s="178">
        <f t="shared" si="47"/>
        <v>74992</v>
      </c>
      <c r="I107" s="179">
        <f>IFERROR(H107/G107-1,"-")</f>
        <v>0.11170078716812193</v>
      </c>
      <c r="J107" s="178">
        <f>H107-G107</f>
        <v>7535</v>
      </c>
      <c r="K107" s="179">
        <f t="shared" ref="K107:K119" si="48">H107/H$9</f>
        <v>5.427952886133286E-2</v>
      </c>
    </row>
    <row r="108" spans="2:11" x14ac:dyDescent="0.25">
      <c r="B108" s="161" t="s">
        <v>99</v>
      </c>
      <c r="C108" s="162">
        <v>5441</v>
      </c>
      <c r="D108" s="162">
        <v>6875</v>
      </c>
      <c r="E108" s="162">
        <v>9624</v>
      </c>
      <c r="F108" s="162">
        <v>14057</v>
      </c>
      <c r="G108" s="162">
        <v>10710</v>
      </c>
      <c r="H108" s="162">
        <v>12273</v>
      </c>
      <c r="I108" s="180">
        <f>IFERROR(H108/G108-1,"-")</f>
        <v>0.14593837535013998</v>
      </c>
      <c r="J108" s="161">
        <f t="shared" ref="J108:J118" si="49">H108-G108</f>
        <v>1563</v>
      </c>
      <c r="K108" s="163">
        <f t="shared" si="48"/>
        <v>8.8832496494977882E-3</v>
      </c>
    </row>
    <row r="109" spans="2:11" x14ac:dyDescent="0.25">
      <c r="B109" s="165" t="s">
        <v>105</v>
      </c>
      <c r="C109" s="166">
        <v>273</v>
      </c>
      <c r="D109" s="166">
        <v>6536</v>
      </c>
      <c r="E109" s="166">
        <v>4042</v>
      </c>
      <c r="F109" s="166">
        <v>6053</v>
      </c>
      <c r="G109" s="166">
        <v>2842</v>
      </c>
      <c r="H109" s="166">
        <v>3587</v>
      </c>
      <c r="I109" s="181">
        <f>IFERROR(H109/G109-1,"-")</f>
        <v>0.26213933849401827</v>
      </c>
      <c r="J109" s="165">
        <f t="shared" si="49"/>
        <v>745</v>
      </c>
      <c r="K109" s="167">
        <f t="shared" si="48"/>
        <v>2.5962858708342353E-3</v>
      </c>
    </row>
    <row r="110" spans="2:11" x14ac:dyDescent="0.25">
      <c r="B110" s="165" t="s">
        <v>102</v>
      </c>
      <c r="C110" s="166">
        <v>5168</v>
      </c>
      <c r="D110" s="166">
        <v>339</v>
      </c>
      <c r="E110" s="166">
        <v>5582</v>
      </c>
      <c r="F110" s="166">
        <v>8004</v>
      </c>
      <c r="G110" s="166">
        <v>7868</v>
      </c>
      <c r="H110" s="166">
        <v>8686</v>
      </c>
      <c r="I110" s="181">
        <f>IFERROR(H110/G110-1,"-")</f>
        <v>0.10396542958820532</v>
      </c>
      <c r="J110" s="165">
        <f t="shared" si="49"/>
        <v>818</v>
      </c>
      <c r="K110" s="167">
        <f t="shared" si="48"/>
        <v>6.2869637786635534E-3</v>
      </c>
    </row>
    <row r="111" spans="2:11" x14ac:dyDescent="0.25">
      <c r="B111" s="161" t="s">
        <v>109</v>
      </c>
      <c r="C111" s="162">
        <v>17186</v>
      </c>
      <c r="D111" s="162">
        <v>4533</v>
      </c>
      <c r="E111" s="162">
        <v>44735</v>
      </c>
      <c r="F111" s="162">
        <v>60567</v>
      </c>
      <c r="G111" s="162">
        <v>56747</v>
      </c>
      <c r="H111" s="162">
        <v>62719</v>
      </c>
      <c r="I111" s="180">
        <f>IFERROR(H111/G111-1,"-")</f>
        <v>0.10523904347366386</v>
      </c>
      <c r="J111" s="161">
        <f t="shared" si="49"/>
        <v>5972</v>
      </c>
      <c r="K111" s="163">
        <f t="shared" si="48"/>
        <v>4.5396279211835068E-2</v>
      </c>
    </row>
    <row r="112" spans="2:11" x14ac:dyDescent="0.25">
      <c r="B112" s="165" t="s">
        <v>112</v>
      </c>
      <c r="C112" s="166">
        <v>9701</v>
      </c>
      <c r="D112" s="166">
        <v>850</v>
      </c>
      <c r="E112" s="166">
        <v>23564</v>
      </c>
      <c r="F112" s="166">
        <v>38196</v>
      </c>
      <c r="G112" s="166">
        <v>33365</v>
      </c>
      <c r="H112" s="166">
        <v>34898</v>
      </c>
      <c r="I112" s="181">
        <f t="shared" ref="I112:I119" si="50">IFERROR(H112/G112-1,"-")</f>
        <v>4.5946350966581839E-2</v>
      </c>
      <c r="J112" s="165">
        <f t="shared" si="49"/>
        <v>1533</v>
      </c>
      <c r="K112" s="167">
        <f t="shared" si="48"/>
        <v>2.5259320970274082E-2</v>
      </c>
    </row>
    <row r="113" spans="2:11" x14ac:dyDescent="0.25">
      <c r="B113" s="165" t="s">
        <v>115</v>
      </c>
      <c r="C113" s="166">
        <v>1353</v>
      </c>
      <c r="D113" s="166">
        <v>1141</v>
      </c>
      <c r="E113" s="166">
        <v>2851</v>
      </c>
      <c r="F113" s="166">
        <v>3327</v>
      </c>
      <c r="G113" s="166">
        <v>2899</v>
      </c>
      <c r="H113" s="166">
        <v>3410</v>
      </c>
      <c r="I113" s="181">
        <f t="shared" si="50"/>
        <v>0.17626767850983094</v>
      </c>
      <c r="J113" s="165">
        <f t="shared" si="49"/>
        <v>511</v>
      </c>
      <c r="K113" s="167">
        <f t="shared" si="48"/>
        <v>2.4681725172971121E-3</v>
      </c>
    </row>
    <row r="114" spans="2:11" x14ac:dyDescent="0.25">
      <c r="B114" s="165" t="s">
        <v>118</v>
      </c>
      <c r="C114" s="166">
        <v>895</v>
      </c>
      <c r="D114" s="166">
        <v>1113</v>
      </c>
      <c r="E114" s="166">
        <v>3224</v>
      </c>
      <c r="F114" s="166">
        <v>5830</v>
      </c>
      <c r="G114" s="166">
        <v>3725</v>
      </c>
      <c r="H114" s="166">
        <v>5140</v>
      </c>
      <c r="I114" s="181">
        <f t="shared" si="50"/>
        <v>0.37986577181208059</v>
      </c>
      <c r="J114" s="165">
        <f t="shared" si="49"/>
        <v>1415</v>
      </c>
      <c r="K114" s="167">
        <f t="shared" si="48"/>
        <v>3.7203538823774654E-3</v>
      </c>
    </row>
    <row r="115" spans="2:11" x14ac:dyDescent="0.25">
      <c r="B115" s="165" t="s">
        <v>125</v>
      </c>
      <c r="C115" s="166">
        <v>429</v>
      </c>
      <c r="D115" s="166">
        <v>69</v>
      </c>
      <c r="E115" s="166">
        <v>2244</v>
      </c>
      <c r="F115" s="166">
        <v>2331</v>
      </c>
      <c r="G115" s="166">
        <v>2642</v>
      </c>
      <c r="H115" s="166">
        <v>2683</v>
      </c>
      <c r="I115" s="181">
        <f t="shared" si="50"/>
        <v>1.5518546555639556E-2</v>
      </c>
      <c r="J115" s="165">
        <f t="shared" si="49"/>
        <v>41</v>
      </c>
      <c r="K115" s="167">
        <f t="shared" si="48"/>
        <v>1.9419668222604551E-3</v>
      </c>
    </row>
    <row r="116" spans="2:11" x14ac:dyDescent="0.25">
      <c r="B116" s="165" t="s">
        <v>121</v>
      </c>
      <c r="C116" s="166">
        <v>623</v>
      </c>
      <c r="D116" s="166">
        <v>127</v>
      </c>
      <c r="E116" s="166">
        <v>1871</v>
      </c>
      <c r="F116" s="166">
        <v>1556</v>
      </c>
      <c r="G116" s="166">
        <v>1925</v>
      </c>
      <c r="H116" s="166">
        <v>1777</v>
      </c>
      <c r="I116" s="181">
        <f t="shared" si="50"/>
        <v>-7.6883116883116887E-2</v>
      </c>
      <c r="J116" s="165">
        <f t="shared" si="49"/>
        <v>-148</v>
      </c>
      <c r="K116" s="167">
        <f t="shared" si="48"/>
        <v>1.2862001651721315E-3</v>
      </c>
    </row>
    <row r="117" spans="2:11" x14ac:dyDescent="0.25">
      <c r="B117" s="165" t="s">
        <v>130</v>
      </c>
      <c r="C117" s="166">
        <v>206</v>
      </c>
      <c r="D117" s="166">
        <v>4</v>
      </c>
      <c r="E117" s="166">
        <v>397</v>
      </c>
      <c r="F117" s="166">
        <v>565</v>
      </c>
      <c r="G117" s="166">
        <v>797</v>
      </c>
      <c r="H117" s="166">
        <v>759</v>
      </c>
      <c r="I117" s="181">
        <f t="shared" si="50"/>
        <v>-4.7678795483061531E-2</v>
      </c>
      <c r="J117" s="165">
        <f t="shared" si="49"/>
        <v>-38</v>
      </c>
      <c r="K117" s="167">
        <f t="shared" si="48"/>
        <v>5.4936743126935729E-4</v>
      </c>
    </row>
    <row r="118" spans="2:11" x14ac:dyDescent="0.25">
      <c r="B118" s="165" t="s">
        <v>133</v>
      </c>
      <c r="C118" s="166">
        <v>526</v>
      </c>
      <c r="D118" s="166">
        <v>4</v>
      </c>
      <c r="E118" s="166">
        <v>606</v>
      </c>
      <c r="F118" s="166">
        <v>361</v>
      </c>
      <c r="G118" s="166">
        <v>994</v>
      </c>
      <c r="H118" s="166">
        <v>613</v>
      </c>
      <c r="I118" s="181">
        <f t="shared" si="50"/>
        <v>-0.38329979879275655</v>
      </c>
      <c r="J118" s="165">
        <f t="shared" si="49"/>
        <v>-381</v>
      </c>
      <c r="K118" s="167">
        <f t="shared" si="48"/>
        <v>4.4369200970766271E-4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1225</v>
      </c>
      <c r="E119" s="171">
        <f t="shared" si="52"/>
        <v>9978</v>
      </c>
      <c r="F119" s="171">
        <f t="shared" si="52"/>
        <v>8401</v>
      </c>
      <c r="G119" s="171">
        <f t="shared" si="52"/>
        <v>10400</v>
      </c>
      <c r="H119" s="171">
        <f t="shared" si="52"/>
        <v>13439</v>
      </c>
      <c r="I119" s="182">
        <f t="shared" si="50"/>
        <v>0.29221153846153847</v>
      </c>
      <c r="J119" s="170">
        <f>H119-G119</f>
        <v>3039</v>
      </c>
      <c r="K119" s="172">
        <f t="shared" si="48"/>
        <v>9.7272054134768006E-3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32717</v>
      </c>
      <c r="E121" s="178">
        <f t="shared" si="53"/>
        <v>68599</v>
      </c>
      <c r="F121" s="178">
        <f t="shared" si="53"/>
        <v>90712</v>
      </c>
      <c r="G121" s="178">
        <f t="shared" si="53"/>
        <v>88492</v>
      </c>
      <c r="H121" s="178">
        <f t="shared" si="53"/>
        <v>97268</v>
      </c>
      <c r="I121" s="179">
        <f>IFERROR(H121/G121-1,"-")</f>
        <v>9.9172806581385942E-2</v>
      </c>
      <c r="J121" s="178">
        <f>H121-G121</f>
        <v>8776</v>
      </c>
      <c r="K121" s="179">
        <f t="shared" ref="K121:K133" si="54">H121/H$9</f>
        <v>7.0402992496321259E-2</v>
      </c>
    </row>
    <row r="122" spans="2:11" x14ac:dyDescent="0.25">
      <c r="B122" s="161" t="s">
        <v>99</v>
      </c>
      <c r="C122" s="162">
        <v>26940</v>
      </c>
      <c r="D122" s="162">
        <v>20071</v>
      </c>
      <c r="E122" s="162">
        <v>37846</v>
      </c>
      <c r="F122" s="162">
        <v>50185</v>
      </c>
      <c r="G122" s="162">
        <v>48415</v>
      </c>
      <c r="H122" s="162">
        <v>53914</v>
      </c>
      <c r="I122" s="180">
        <f>IFERROR(H122/G122-1,"-")</f>
        <v>0.1135805019105649</v>
      </c>
      <c r="J122" s="161">
        <f t="shared" ref="J122:J132" si="55">H122-G122</f>
        <v>5499</v>
      </c>
      <c r="K122" s="163">
        <f t="shared" si="54"/>
        <v>3.9023182726556159E-2</v>
      </c>
    </row>
    <row r="123" spans="2:11" x14ac:dyDescent="0.25">
      <c r="B123" s="165" t="s">
        <v>105</v>
      </c>
      <c r="C123" s="166">
        <v>13715</v>
      </c>
      <c r="D123" s="166">
        <v>10606</v>
      </c>
      <c r="E123" s="166">
        <v>18143</v>
      </c>
      <c r="F123" s="166">
        <v>22897</v>
      </c>
      <c r="G123" s="166">
        <v>21110</v>
      </c>
      <c r="H123" s="166">
        <v>25718</v>
      </c>
      <c r="I123" s="181">
        <f>IFERROR(H123/G123-1,"-")</f>
        <v>0.21828517290383709</v>
      </c>
      <c r="J123" s="165">
        <f t="shared" si="55"/>
        <v>4608</v>
      </c>
      <c r="K123" s="167">
        <f t="shared" si="54"/>
        <v>1.861479788851822E-2</v>
      </c>
    </row>
    <row r="124" spans="2:11" x14ac:dyDescent="0.25">
      <c r="B124" s="165" t="s">
        <v>102</v>
      </c>
      <c r="C124" s="166">
        <v>13225</v>
      </c>
      <c r="D124" s="166">
        <v>9465</v>
      </c>
      <c r="E124" s="166">
        <v>19703</v>
      </c>
      <c r="F124" s="166">
        <v>27288</v>
      </c>
      <c r="G124" s="166">
        <v>27305</v>
      </c>
      <c r="H124" s="166">
        <v>28196</v>
      </c>
      <c r="I124" s="181">
        <f>IFERROR(H124/G124-1,"-")</f>
        <v>3.2631386193004985E-2</v>
      </c>
      <c r="J124" s="165">
        <f t="shared" si="55"/>
        <v>891</v>
      </c>
      <c r="K124" s="167">
        <f t="shared" si="54"/>
        <v>2.0408384838037939E-2</v>
      </c>
    </row>
    <row r="125" spans="2:11" x14ac:dyDescent="0.25">
      <c r="B125" s="161" t="s">
        <v>109</v>
      </c>
      <c r="C125" s="162">
        <v>25913</v>
      </c>
      <c r="D125" s="162">
        <v>12646</v>
      </c>
      <c r="E125" s="162">
        <v>30753</v>
      </c>
      <c r="F125" s="162">
        <v>40527</v>
      </c>
      <c r="G125" s="162">
        <v>40077</v>
      </c>
      <c r="H125" s="162">
        <v>43354</v>
      </c>
      <c r="I125" s="180">
        <f>IFERROR(H125/G125-1,"-")</f>
        <v>8.1767597375053125E-2</v>
      </c>
      <c r="J125" s="161">
        <f t="shared" si="55"/>
        <v>3277</v>
      </c>
      <c r="K125" s="163">
        <f t="shared" si="54"/>
        <v>3.13798097697651E-2</v>
      </c>
    </row>
    <row r="126" spans="2:11" x14ac:dyDescent="0.25">
      <c r="B126" s="165" t="s">
        <v>112</v>
      </c>
      <c r="C126" s="166">
        <v>2810</v>
      </c>
      <c r="D126" s="166">
        <v>350</v>
      </c>
      <c r="E126" s="166">
        <v>3087</v>
      </c>
      <c r="F126" s="166">
        <v>4703</v>
      </c>
      <c r="G126" s="166">
        <v>4970</v>
      </c>
      <c r="H126" s="166">
        <v>4654</v>
      </c>
      <c r="I126" s="181">
        <f t="shared" ref="I126:I133" si="56">IFERROR(H126/G126-1,"-")</f>
        <v>-6.3581488933601604E-2</v>
      </c>
      <c r="J126" s="165">
        <f t="shared" si="55"/>
        <v>-316</v>
      </c>
      <c r="K126" s="167">
        <f t="shared" si="54"/>
        <v>3.3685850133433315E-3</v>
      </c>
    </row>
    <row r="127" spans="2:11" x14ac:dyDescent="0.25">
      <c r="B127" s="165" t="s">
        <v>115</v>
      </c>
      <c r="C127" s="166">
        <v>2894</v>
      </c>
      <c r="D127" s="166">
        <v>1389</v>
      </c>
      <c r="E127" s="166">
        <v>3841</v>
      </c>
      <c r="F127" s="166">
        <v>6658</v>
      </c>
      <c r="G127" s="166">
        <v>6303</v>
      </c>
      <c r="H127" s="166">
        <v>7181</v>
      </c>
      <c r="I127" s="181">
        <f t="shared" si="56"/>
        <v>0.13929874662858954</v>
      </c>
      <c r="J127" s="165">
        <f t="shared" si="55"/>
        <v>878</v>
      </c>
      <c r="K127" s="167">
        <f t="shared" si="54"/>
        <v>5.1976383714693736E-3</v>
      </c>
    </row>
    <row r="128" spans="2:11" x14ac:dyDescent="0.25">
      <c r="B128" s="165" t="s">
        <v>118</v>
      </c>
      <c r="C128" s="166">
        <v>1950</v>
      </c>
      <c r="D128" s="166">
        <v>1699</v>
      </c>
      <c r="E128" s="166">
        <v>3052</v>
      </c>
      <c r="F128" s="166">
        <v>3446</v>
      </c>
      <c r="G128" s="166">
        <v>3141</v>
      </c>
      <c r="H128" s="166">
        <v>3303</v>
      </c>
      <c r="I128" s="181">
        <f t="shared" si="56"/>
        <v>5.1575931232091587E-2</v>
      </c>
      <c r="J128" s="165">
        <f t="shared" si="55"/>
        <v>162</v>
      </c>
      <c r="K128" s="167">
        <f t="shared" si="54"/>
        <v>2.3907254617690208E-3</v>
      </c>
    </row>
    <row r="129" spans="2:11" x14ac:dyDescent="0.25">
      <c r="B129" s="165" t="s">
        <v>125</v>
      </c>
      <c r="C129" s="166">
        <v>527</v>
      </c>
      <c r="D129" s="166">
        <v>177</v>
      </c>
      <c r="E129" s="166">
        <v>909</v>
      </c>
      <c r="F129" s="166">
        <v>967</v>
      </c>
      <c r="G129" s="166">
        <v>1000</v>
      </c>
      <c r="H129" s="166">
        <v>1064</v>
      </c>
      <c r="I129" s="181">
        <f t="shared" si="56"/>
        <v>6.4000000000000057E-2</v>
      </c>
      <c r="J129" s="165">
        <f t="shared" si="55"/>
        <v>64</v>
      </c>
      <c r="K129" s="167">
        <f t="shared" si="54"/>
        <v>7.7012772973728081E-4</v>
      </c>
    </row>
    <row r="130" spans="2:11" x14ac:dyDescent="0.25">
      <c r="B130" s="165" t="s">
        <v>121</v>
      </c>
      <c r="C130" s="166">
        <v>455</v>
      </c>
      <c r="D130" s="166">
        <v>143</v>
      </c>
      <c r="E130" s="166">
        <v>664</v>
      </c>
      <c r="F130" s="166">
        <v>764</v>
      </c>
      <c r="G130" s="166">
        <v>763</v>
      </c>
      <c r="H130" s="166">
        <v>863</v>
      </c>
      <c r="I130" s="181">
        <f t="shared" si="56"/>
        <v>0.13106159895150715</v>
      </c>
      <c r="J130" s="165">
        <f t="shared" si="55"/>
        <v>100</v>
      </c>
      <c r="K130" s="167">
        <f t="shared" si="54"/>
        <v>6.2464307402563277E-4</v>
      </c>
    </row>
    <row r="131" spans="2:11" x14ac:dyDescent="0.25">
      <c r="B131" s="165" t="s">
        <v>130</v>
      </c>
      <c r="C131" s="166">
        <v>630</v>
      </c>
      <c r="D131" s="166">
        <v>17</v>
      </c>
      <c r="E131" s="166">
        <v>503</v>
      </c>
      <c r="F131" s="166">
        <v>728</v>
      </c>
      <c r="G131" s="166">
        <v>806</v>
      </c>
      <c r="H131" s="166">
        <v>630</v>
      </c>
      <c r="I131" s="181">
        <f t="shared" si="56"/>
        <v>-0.21836228287841186</v>
      </c>
      <c r="J131" s="165">
        <f t="shared" si="55"/>
        <v>-176</v>
      </c>
      <c r="K131" s="167">
        <f t="shared" si="54"/>
        <v>4.5599668208128464E-4</v>
      </c>
    </row>
    <row r="132" spans="2:11" x14ac:dyDescent="0.25">
      <c r="B132" s="165" t="s">
        <v>133</v>
      </c>
      <c r="C132" s="166">
        <v>970</v>
      </c>
      <c r="D132" s="166">
        <v>89</v>
      </c>
      <c r="E132" s="166">
        <v>927</v>
      </c>
      <c r="F132" s="166">
        <v>1366</v>
      </c>
      <c r="G132" s="166">
        <v>1246</v>
      </c>
      <c r="H132" s="166">
        <v>1296</v>
      </c>
      <c r="I132" s="181">
        <f t="shared" si="56"/>
        <v>4.0128410914927803E-2</v>
      </c>
      <c r="J132" s="165">
        <f t="shared" si="55"/>
        <v>50</v>
      </c>
      <c r="K132" s="167">
        <f t="shared" si="54"/>
        <v>9.3805031742435704E-4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8782</v>
      </c>
      <c r="E133" s="171">
        <f t="shared" si="58"/>
        <v>17770</v>
      </c>
      <c r="F133" s="171">
        <f t="shared" si="58"/>
        <v>21895</v>
      </c>
      <c r="G133" s="171">
        <f t="shared" si="58"/>
        <v>21848</v>
      </c>
      <c r="H133" s="171">
        <f t="shared" si="58"/>
        <v>24363</v>
      </c>
      <c r="I133" s="182">
        <f t="shared" si="56"/>
        <v>0.11511351153423655</v>
      </c>
      <c r="J133" s="170">
        <f>H133-G133</f>
        <v>2515</v>
      </c>
      <c r="K133" s="172">
        <f t="shared" si="54"/>
        <v>1.7634043119914823E-2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19943</v>
      </c>
      <c r="E135" s="178">
        <f t="shared" si="59"/>
        <v>67593</v>
      </c>
      <c r="F135" s="178">
        <f t="shared" si="59"/>
        <v>74096</v>
      </c>
      <c r="G135" s="178">
        <f t="shared" si="59"/>
        <v>79076</v>
      </c>
      <c r="H135" s="178">
        <f t="shared" si="59"/>
        <v>76025</v>
      </c>
      <c r="I135" s="179">
        <f>IFERROR(H135/G135-1,"-")</f>
        <v>-3.8583135211695097E-2</v>
      </c>
      <c r="J135" s="178">
        <f>H135-G135</f>
        <v>-3051</v>
      </c>
      <c r="K135" s="179">
        <f t="shared" ref="K135:K147" si="60">H135/H$9</f>
        <v>5.5027218659094712E-2</v>
      </c>
    </row>
    <row r="136" spans="2:11" x14ac:dyDescent="0.25">
      <c r="B136" s="161" t="s">
        <v>99</v>
      </c>
      <c r="C136" s="162">
        <v>1887</v>
      </c>
      <c r="D136" s="162">
        <v>12232</v>
      </c>
      <c r="E136" s="162">
        <v>5447</v>
      </c>
      <c r="F136" s="162">
        <v>6384</v>
      </c>
      <c r="G136" s="162">
        <v>4596</v>
      </c>
      <c r="H136" s="162">
        <v>3501</v>
      </c>
      <c r="I136" s="180">
        <f>IFERROR(H136/G136-1,"-")</f>
        <v>-0.23825065274151436</v>
      </c>
      <c r="J136" s="161">
        <f t="shared" ref="J136:J146" si="61">H136-G136</f>
        <v>-1095</v>
      </c>
      <c r="K136" s="163">
        <f t="shared" si="60"/>
        <v>2.5340387047088535E-3</v>
      </c>
    </row>
    <row r="137" spans="2:11" x14ac:dyDescent="0.25">
      <c r="B137" s="165" t="s">
        <v>105</v>
      </c>
      <c r="C137" s="166">
        <v>1146</v>
      </c>
      <c r="D137" s="166">
        <v>10987</v>
      </c>
      <c r="E137" s="166">
        <v>3627</v>
      </c>
      <c r="F137" s="166">
        <v>4299</v>
      </c>
      <c r="G137" s="166">
        <v>2729</v>
      </c>
      <c r="H137" s="166">
        <v>1314</v>
      </c>
      <c r="I137" s="181">
        <f>IFERROR(H137/G137-1,"-")</f>
        <v>-0.51850494686698423</v>
      </c>
      <c r="J137" s="165">
        <f t="shared" si="61"/>
        <v>-1415</v>
      </c>
      <c r="K137" s="167">
        <f t="shared" si="60"/>
        <v>9.5107879405525086E-4</v>
      </c>
    </row>
    <row r="138" spans="2:11" x14ac:dyDescent="0.25">
      <c r="B138" s="165" t="s">
        <v>102</v>
      </c>
      <c r="C138" s="166">
        <v>741</v>
      </c>
      <c r="D138" s="166">
        <v>1245</v>
      </c>
      <c r="E138" s="166">
        <v>1820</v>
      </c>
      <c r="F138" s="166">
        <v>2085</v>
      </c>
      <c r="G138" s="166">
        <v>1867</v>
      </c>
      <c r="H138" s="166">
        <v>2187</v>
      </c>
      <c r="I138" s="181">
        <f>IFERROR(H138/G138-1,"-")</f>
        <v>0.1713979646491699</v>
      </c>
      <c r="J138" s="165">
        <f t="shared" si="61"/>
        <v>320</v>
      </c>
      <c r="K138" s="167">
        <f t="shared" si="60"/>
        <v>1.5829599106536025E-3</v>
      </c>
    </row>
    <row r="139" spans="2:11" x14ac:dyDescent="0.25">
      <c r="B139" s="161" t="s">
        <v>109</v>
      </c>
      <c r="C139" s="162">
        <v>37400</v>
      </c>
      <c r="D139" s="162">
        <v>7711</v>
      </c>
      <c r="E139" s="162">
        <v>62146</v>
      </c>
      <c r="F139" s="162">
        <v>67712</v>
      </c>
      <c r="G139" s="162">
        <v>74480</v>
      </c>
      <c r="H139" s="162">
        <v>72524</v>
      </c>
      <c r="I139" s="180">
        <f>IFERROR(H139/G139-1,"-")</f>
        <v>-2.6262083780880796E-2</v>
      </c>
      <c r="J139" s="161">
        <f t="shared" si="61"/>
        <v>-1956</v>
      </c>
      <c r="K139" s="163">
        <f t="shared" si="60"/>
        <v>5.2493179954385856E-2</v>
      </c>
    </row>
    <row r="140" spans="2:11" x14ac:dyDescent="0.25">
      <c r="B140" s="165" t="s">
        <v>112</v>
      </c>
      <c r="C140" s="166">
        <v>15636</v>
      </c>
      <c r="D140" s="166">
        <v>245</v>
      </c>
      <c r="E140" s="166">
        <v>24855</v>
      </c>
      <c r="F140" s="166">
        <v>25186</v>
      </c>
      <c r="G140" s="166">
        <v>29649</v>
      </c>
      <c r="H140" s="166">
        <v>30368</v>
      </c>
      <c r="I140" s="181">
        <f t="shared" ref="I140:I147" si="62">IFERROR(H140/G140-1,"-")</f>
        <v>2.4250396303416633E-2</v>
      </c>
      <c r="J140" s="165">
        <f t="shared" si="61"/>
        <v>719</v>
      </c>
      <c r="K140" s="167">
        <f t="shared" si="60"/>
        <v>2.1980487684832465E-2</v>
      </c>
    </row>
    <row r="141" spans="2:11" x14ac:dyDescent="0.25">
      <c r="B141" s="165" t="s">
        <v>115</v>
      </c>
      <c r="C141" s="166">
        <v>2675</v>
      </c>
      <c r="D141" s="166">
        <v>850</v>
      </c>
      <c r="E141" s="166">
        <v>4005</v>
      </c>
      <c r="F141" s="166">
        <v>6208</v>
      </c>
      <c r="G141" s="166">
        <v>7490</v>
      </c>
      <c r="H141" s="166">
        <v>6810</v>
      </c>
      <c r="I141" s="181">
        <f t="shared" si="62"/>
        <v>-9.0787716955941233E-2</v>
      </c>
      <c r="J141" s="165">
        <f t="shared" si="61"/>
        <v>-680</v>
      </c>
      <c r="K141" s="167">
        <f t="shared" si="60"/>
        <v>4.9291069920215057E-3</v>
      </c>
    </row>
    <row r="142" spans="2:11" x14ac:dyDescent="0.25">
      <c r="B142" s="165" t="s">
        <v>118</v>
      </c>
      <c r="C142" s="166">
        <v>3097</v>
      </c>
      <c r="D142" s="166">
        <v>2704</v>
      </c>
      <c r="E142" s="166">
        <v>7875</v>
      </c>
      <c r="F142" s="166">
        <v>7274</v>
      </c>
      <c r="G142" s="166">
        <v>7965</v>
      </c>
      <c r="H142" s="166">
        <v>6790</v>
      </c>
      <c r="I142" s="181">
        <f t="shared" si="62"/>
        <v>-0.14752040175768988</v>
      </c>
      <c r="J142" s="165">
        <f t="shared" si="61"/>
        <v>-1175</v>
      </c>
      <c r="K142" s="167">
        <f t="shared" si="60"/>
        <v>4.9146309068760679E-3</v>
      </c>
    </row>
    <row r="143" spans="2:11" x14ac:dyDescent="0.25">
      <c r="B143" s="165" t="s">
        <v>125</v>
      </c>
      <c r="C143" s="166">
        <v>406</v>
      </c>
      <c r="D143" s="166">
        <v>89</v>
      </c>
      <c r="E143" s="166">
        <v>2616</v>
      </c>
      <c r="F143" s="166">
        <v>2609</v>
      </c>
      <c r="G143" s="166">
        <v>1787</v>
      </c>
      <c r="H143" s="166">
        <v>1787</v>
      </c>
      <c r="I143" s="181">
        <f t="shared" si="62"/>
        <v>0</v>
      </c>
      <c r="J143" s="165">
        <f t="shared" si="61"/>
        <v>0</v>
      </c>
      <c r="K143" s="167">
        <f t="shared" si="60"/>
        <v>1.2934382077448502E-3</v>
      </c>
    </row>
    <row r="144" spans="2:11" x14ac:dyDescent="0.25">
      <c r="B144" s="165" t="s">
        <v>121</v>
      </c>
      <c r="C144" s="166">
        <v>671</v>
      </c>
      <c r="D144" s="166">
        <v>235</v>
      </c>
      <c r="E144" s="166">
        <v>1268</v>
      </c>
      <c r="F144" s="166">
        <v>1237</v>
      </c>
      <c r="G144" s="166">
        <v>1495</v>
      </c>
      <c r="H144" s="166">
        <v>1285</v>
      </c>
      <c r="I144" s="181">
        <f t="shared" si="62"/>
        <v>-0.14046822742474918</v>
      </c>
      <c r="J144" s="165">
        <f t="shared" si="61"/>
        <v>-210</v>
      </c>
      <c r="K144" s="167">
        <f t="shared" si="60"/>
        <v>9.3008847059436635E-4</v>
      </c>
    </row>
    <row r="145" spans="2:11" x14ac:dyDescent="0.25">
      <c r="B145" s="165" t="s">
        <v>130</v>
      </c>
      <c r="C145" s="166">
        <v>1581</v>
      </c>
      <c r="D145" s="166">
        <v>9</v>
      </c>
      <c r="E145" s="166">
        <v>1526</v>
      </c>
      <c r="F145" s="166">
        <v>1935</v>
      </c>
      <c r="G145" s="166">
        <v>1774</v>
      </c>
      <c r="H145" s="166">
        <v>1971</v>
      </c>
      <c r="I145" s="181">
        <f t="shared" si="62"/>
        <v>0.11104847801578344</v>
      </c>
      <c r="J145" s="165">
        <f t="shared" si="61"/>
        <v>197</v>
      </c>
      <c r="K145" s="167">
        <f t="shared" si="60"/>
        <v>1.4266181910828762E-3</v>
      </c>
    </row>
    <row r="146" spans="2:11" x14ac:dyDescent="0.25">
      <c r="B146" s="165" t="s">
        <v>133</v>
      </c>
      <c r="C146" s="166">
        <v>3277</v>
      </c>
      <c r="D146" s="166">
        <v>30</v>
      </c>
      <c r="E146" s="166">
        <v>711</v>
      </c>
      <c r="F146" s="166">
        <v>1264</v>
      </c>
      <c r="G146" s="166">
        <v>1135</v>
      </c>
      <c r="H146" s="166">
        <v>787</v>
      </c>
      <c r="I146" s="181">
        <f t="shared" si="62"/>
        <v>-0.30660792951541849</v>
      </c>
      <c r="J146" s="165">
        <f t="shared" si="61"/>
        <v>-348</v>
      </c>
      <c r="K146" s="167">
        <f t="shared" si="60"/>
        <v>5.6963395047296991E-4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3549</v>
      </c>
      <c r="E147" s="171">
        <f t="shared" si="64"/>
        <v>19290</v>
      </c>
      <c r="F147" s="171">
        <f t="shared" si="64"/>
        <v>21999</v>
      </c>
      <c r="G147" s="171">
        <f t="shared" si="64"/>
        <v>23185</v>
      </c>
      <c r="H147" s="171">
        <f t="shared" si="64"/>
        <v>22726</v>
      </c>
      <c r="I147" s="182">
        <f t="shared" si="62"/>
        <v>-1.9797282725900311E-2</v>
      </c>
      <c r="J147" s="170">
        <f>H147-G147</f>
        <v>-459</v>
      </c>
      <c r="K147" s="172">
        <f t="shared" si="60"/>
        <v>1.6449175550760753E-2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11611</v>
      </c>
      <c r="E149" s="178">
        <f t="shared" si="65"/>
        <v>35683</v>
      </c>
      <c r="F149" s="178">
        <f t="shared" si="65"/>
        <v>36725</v>
      </c>
      <c r="G149" s="178">
        <f t="shared" si="65"/>
        <v>40047</v>
      </c>
      <c r="H149" s="178">
        <f t="shared" si="65"/>
        <v>37123</v>
      </c>
      <c r="I149" s="179">
        <f>IFERROR(H149/G149-1,"-")</f>
        <v>-7.3014208305241302E-2</v>
      </c>
      <c r="J149" s="178">
        <f>H149-G149</f>
        <v>-2924</v>
      </c>
      <c r="K149" s="179">
        <f t="shared" ref="K149:K161" si="66">H149/H$9</f>
        <v>2.6869785442704016E-2</v>
      </c>
    </row>
    <row r="150" spans="2:11" x14ac:dyDescent="0.25">
      <c r="B150" s="161" t="s">
        <v>99</v>
      </c>
      <c r="C150" s="162">
        <v>7858</v>
      </c>
      <c r="D150" s="162">
        <v>7860</v>
      </c>
      <c r="E150" s="162">
        <v>17725</v>
      </c>
      <c r="F150" s="162">
        <v>16941</v>
      </c>
      <c r="G150" s="162">
        <v>16143</v>
      </c>
      <c r="H150" s="162">
        <v>13495</v>
      </c>
      <c r="I150" s="180">
        <f>IFERROR(H150/G150-1,"-")</f>
        <v>-0.16403394660224246</v>
      </c>
      <c r="J150" s="161">
        <f t="shared" ref="J150:J160" si="67">H150-G150</f>
        <v>-2648</v>
      </c>
      <c r="K150" s="163">
        <f t="shared" si="66"/>
        <v>9.7677384518840265E-3</v>
      </c>
    </row>
    <row r="151" spans="2:11" x14ac:dyDescent="0.25">
      <c r="B151" s="165" t="s">
        <v>105</v>
      </c>
      <c r="C151" s="166">
        <v>3860</v>
      </c>
      <c r="D151" s="166">
        <v>6914</v>
      </c>
      <c r="E151" s="166">
        <v>12195</v>
      </c>
      <c r="F151" s="166">
        <v>11879</v>
      </c>
      <c r="G151" s="166">
        <v>11825</v>
      </c>
      <c r="H151" s="166">
        <v>9117</v>
      </c>
      <c r="I151" s="181">
        <f>IFERROR(H151/G151-1,"-")</f>
        <v>-0.22900634249471463</v>
      </c>
      <c r="J151" s="165">
        <f t="shared" si="67"/>
        <v>-2708</v>
      </c>
      <c r="K151" s="167">
        <f t="shared" si="66"/>
        <v>6.5989234135477338E-3</v>
      </c>
    </row>
    <row r="152" spans="2:11" x14ac:dyDescent="0.25">
      <c r="B152" s="165" t="s">
        <v>102</v>
      </c>
      <c r="C152" s="166">
        <v>3998</v>
      </c>
      <c r="D152" s="166">
        <v>946</v>
      </c>
      <c r="E152" s="166">
        <v>5530</v>
      </c>
      <c r="F152" s="166">
        <v>5062</v>
      </c>
      <c r="G152" s="166">
        <v>4318</v>
      </c>
      <c r="H152" s="166">
        <v>4378</v>
      </c>
      <c r="I152" s="181">
        <f>IFERROR(H152/G152-1,"-")</f>
        <v>1.3895321908290903E-2</v>
      </c>
      <c r="J152" s="165">
        <f t="shared" si="67"/>
        <v>60</v>
      </c>
      <c r="K152" s="167">
        <f t="shared" si="66"/>
        <v>3.1688150383362926E-3</v>
      </c>
    </row>
    <row r="153" spans="2:11" x14ac:dyDescent="0.25">
      <c r="B153" s="161" t="s">
        <v>109</v>
      </c>
      <c r="C153" s="162">
        <v>14536</v>
      </c>
      <c r="D153" s="162">
        <v>3751</v>
      </c>
      <c r="E153" s="162">
        <v>17958</v>
      </c>
      <c r="F153" s="162">
        <v>19784</v>
      </c>
      <c r="G153" s="162">
        <v>23904</v>
      </c>
      <c r="H153" s="162">
        <v>23628</v>
      </c>
      <c r="I153" s="180">
        <f>IFERROR(H153/G153-1,"-")</f>
        <v>-1.1546184738955856E-2</v>
      </c>
      <c r="J153" s="161">
        <f t="shared" si="67"/>
        <v>-276</v>
      </c>
      <c r="K153" s="163">
        <f t="shared" si="66"/>
        <v>1.7102046990819991E-2</v>
      </c>
    </row>
    <row r="154" spans="2:11" x14ac:dyDescent="0.25">
      <c r="B154" s="165" t="s">
        <v>112</v>
      </c>
      <c r="C154" s="166">
        <v>4906</v>
      </c>
      <c r="D154" s="166">
        <v>152</v>
      </c>
      <c r="E154" s="166">
        <v>6242</v>
      </c>
      <c r="F154" s="166">
        <v>6638</v>
      </c>
      <c r="G154" s="166">
        <v>7867</v>
      </c>
      <c r="H154" s="166">
        <v>6161</v>
      </c>
      <c r="I154" s="181">
        <f t="shared" ref="I154:I161" si="68">IFERROR(H154/G154-1,"-")</f>
        <v>-0.21685521799923735</v>
      </c>
      <c r="J154" s="165">
        <f t="shared" si="67"/>
        <v>-1706</v>
      </c>
      <c r="K154" s="167">
        <f t="shared" si="66"/>
        <v>4.4593580290520551E-3</v>
      </c>
    </row>
    <row r="155" spans="2:11" x14ac:dyDescent="0.25">
      <c r="B155" s="165" t="s">
        <v>115</v>
      </c>
      <c r="C155" s="166">
        <v>3835</v>
      </c>
      <c r="D155" s="166">
        <v>743</v>
      </c>
      <c r="E155" s="166">
        <v>4009</v>
      </c>
      <c r="F155" s="166">
        <v>4097</v>
      </c>
      <c r="G155" s="166">
        <v>4382</v>
      </c>
      <c r="H155" s="166">
        <v>4275</v>
      </c>
      <c r="I155" s="181">
        <f t="shared" si="68"/>
        <v>-2.4418073938840656E-2</v>
      </c>
      <c r="J155" s="165">
        <f t="shared" si="67"/>
        <v>-107</v>
      </c>
      <c r="K155" s="167">
        <f t="shared" si="66"/>
        <v>3.094263199837289E-3</v>
      </c>
    </row>
    <row r="156" spans="2:11" x14ac:dyDescent="0.25">
      <c r="B156" s="165" t="s">
        <v>118</v>
      </c>
      <c r="C156" s="166">
        <v>1701</v>
      </c>
      <c r="D156" s="166">
        <v>943</v>
      </c>
      <c r="E156" s="166">
        <v>2089</v>
      </c>
      <c r="F156" s="166">
        <v>2780</v>
      </c>
      <c r="G156" s="166">
        <v>3521</v>
      </c>
      <c r="H156" s="166">
        <v>5250</v>
      </c>
      <c r="I156" s="181">
        <f t="shared" si="68"/>
        <v>0.49105367793240551</v>
      </c>
      <c r="J156" s="165">
        <f t="shared" si="67"/>
        <v>1729</v>
      </c>
      <c r="K156" s="167">
        <f t="shared" si="66"/>
        <v>3.7999723506773721E-3</v>
      </c>
    </row>
    <row r="157" spans="2:11" x14ac:dyDescent="0.25">
      <c r="B157" s="165" t="s">
        <v>125</v>
      </c>
      <c r="C157" s="166">
        <v>495</v>
      </c>
      <c r="D157" s="166">
        <v>130</v>
      </c>
      <c r="E157" s="166">
        <v>589</v>
      </c>
      <c r="F157" s="166">
        <v>637</v>
      </c>
      <c r="G157" s="166">
        <v>880</v>
      </c>
      <c r="H157" s="166">
        <v>932</v>
      </c>
      <c r="I157" s="181">
        <f t="shared" si="68"/>
        <v>5.9090909090909083E-2</v>
      </c>
      <c r="J157" s="165">
        <f t="shared" si="67"/>
        <v>52</v>
      </c>
      <c r="K157" s="167">
        <f t="shared" si="66"/>
        <v>6.745855677773926E-4</v>
      </c>
    </row>
    <row r="158" spans="2:11" x14ac:dyDescent="0.25">
      <c r="B158" s="165" t="s">
        <v>121</v>
      </c>
      <c r="C158" s="166">
        <v>507</v>
      </c>
      <c r="D158" s="166">
        <v>133</v>
      </c>
      <c r="E158" s="166">
        <v>781</v>
      </c>
      <c r="F158" s="166">
        <v>950</v>
      </c>
      <c r="G158" s="166">
        <v>991</v>
      </c>
      <c r="H158" s="166">
        <v>916</v>
      </c>
      <c r="I158" s="181">
        <f t="shared" si="68"/>
        <v>-7.5681130171543876E-2</v>
      </c>
      <c r="J158" s="165">
        <f t="shared" si="67"/>
        <v>-75</v>
      </c>
      <c r="K158" s="167">
        <f t="shared" si="66"/>
        <v>6.6300469966104245E-4</v>
      </c>
    </row>
    <row r="159" spans="2:11" x14ac:dyDescent="0.25">
      <c r="B159" s="165" t="s">
        <v>130</v>
      </c>
      <c r="C159" s="166">
        <v>209</v>
      </c>
      <c r="D159" s="166">
        <v>21</v>
      </c>
      <c r="E159" s="166">
        <v>229</v>
      </c>
      <c r="F159" s="166">
        <v>227</v>
      </c>
      <c r="G159" s="166">
        <v>257</v>
      </c>
      <c r="H159" s="166">
        <v>181</v>
      </c>
      <c r="I159" s="181">
        <f t="shared" si="68"/>
        <v>-0.2957198443579766</v>
      </c>
      <c r="J159" s="165">
        <f t="shared" si="67"/>
        <v>-76</v>
      </c>
      <c r="K159" s="167">
        <f t="shared" si="66"/>
        <v>1.3100857056621036E-4</v>
      </c>
    </row>
    <row r="160" spans="2:11" x14ac:dyDescent="0.25">
      <c r="B160" s="165" t="s">
        <v>133</v>
      </c>
      <c r="C160" s="166">
        <v>277</v>
      </c>
      <c r="D160" s="166">
        <v>33</v>
      </c>
      <c r="E160" s="166">
        <v>356</v>
      </c>
      <c r="F160" s="166">
        <v>483</v>
      </c>
      <c r="G160" s="166">
        <v>361</v>
      </c>
      <c r="H160" s="166">
        <v>243</v>
      </c>
      <c r="I160" s="181">
        <f t="shared" si="68"/>
        <v>-0.32686980609418281</v>
      </c>
      <c r="J160" s="165">
        <f t="shared" si="67"/>
        <v>-118</v>
      </c>
      <c r="K160" s="167">
        <f t="shared" si="66"/>
        <v>1.7588443451706695E-4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1596</v>
      </c>
      <c r="E161" s="171">
        <f t="shared" si="70"/>
        <v>3663</v>
      </c>
      <c r="F161" s="171">
        <f t="shared" si="70"/>
        <v>3972</v>
      </c>
      <c r="G161" s="171">
        <f t="shared" si="70"/>
        <v>5645</v>
      </c>
      <c r="H161" s="171">
        <f t="shared" si="70"/>
        <v>5670</v>
      </c>
      <c r="I161" s="182">
        <f t="shared" si="68"/>
        <v>4.4286979627989886E-3</v>
      </c>
      <c r="J161" s="170">
        <f>H161-G161</f>
        <v>25</v>
      </c>
      <c r="K161" s="172">
        <f t="shared" si="66"/>
        <v>4.103970138731562E-3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8EEE6-1194-439E-AC9D-B5C994CD1061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269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262</v>
      </c>
      <c r="D7" s="174" t="s">
        <v>263</v>
      </c>
      <c r="E7" s="174" t="s">
        <v>264</v>
      </c>
      <c r="F7" s="174" t="s">
        <v>265</v>
      </c>
      <c r="G7" s="174" t="s">
        <v>266</v>
      </c>
      <c r="H7" s="174" t="s">
        <v>267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262</v>
      </c>
      <c r="P7" s="174" t="s">
        <v>263</v>
      </c>
      <c r="Q7" s="174" t="s">
        <v>264</v>
      </c>
      <c r="R7" s="174" t="s">
        <v>265</v>
      </c>
      <c r="S7" s="174" t="s">
        <v>266</v>
      </c>
      <c r="T7" s="174" t="s">
        <v>267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53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63150</v>
      </c>
      <c r="E9" s="178">
        <f t="shared" si="0"/>
        <v>297992</v>
      </c>
      <c r="F9" s="178">
        <f t="shared" si="0"/>
        <v>358076</v>
      </c>
      <c r="G9" s="178">
        <f t="shared" si="0"/>
        <v>390195</v>
      </c>
      <c r="H9" s="178">
        <f t="shared" si="0"/>
        <v>401915</v>
      </c>
      <c r="I9" s="179">
        <f>IFERROR(H9/G9-1,"-")</f>
        <v>3.0036263919322348E-2</v>
      </c>
      <c r="J9" s="178">
        <f t="shared" ref="J9:J21" si="1">H9-G9</f>
        <v>11720</v>
      </c>
      <c r="K9" s="179">
        <f t="shared" ref="K9:K21" si="2">H9/H$9</f>
        <v>1</v>
      </c>
      <c r="N9" s="158" t="s">
        <v>70</v>
      </c>
      <c r="O9" s="178" t="e">
        <f t="shared" ref="O9:T9" si="3">O10+O13</f>
        <v>#REF!</v>
      </c>
      <c r="P9" s="178" t="e">
        <f t="shared" si="3"/>
        <v>#REF!</v>
      </c>
      <c r="Q9" s="178" t="e">
        <f t="shared" si="3"/>
        <v>#REF!</v>
      </c>
      <c r="R9" s="178" t="e">
        <f t="shared" si="3"/>
        <v>#REF!</v>
      </c>
      <c r="S9" s="178" t="e">
        <f t="shared" si="3"/>
        <v>#REF!</v>
      </c>
      <c r="T9" s="178" t="e">
        <f t="shared" si="3"/>
        <v>#REF!</v>
      </c>
      <c r="U9" s="179" t="str">
        <f>IFERROR(T9/S9-1,"-")</f>
        <v>-</v>
      </c>
      <c r="V9" s="178" t="e">
        <f>T9-S9</f>
        <v>#REF!</v>
      </c>
      <c r="W9" s="179" t="e">
        <f t="shared" ref="W9:W21" si="4">T9/T$9</f>
        <v>#REF!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26183</v>
      </c>
      <c r="E10" s="162">
        <v>32045</v>
      </c>
      <c r="F10" s="162">
        <v>36011</v>
      </c>
      <c r="G10" s="162">
        <v>35766</v>
      </c>
      <c r="H10" s="162">
        <v>38326</v>
      </c>
      <c r="I10" s="180">
        <f>IFERROR(H10/G10-1,"-")</f>
        <v>7.1576357434435023E-2</v>
      </c>
      <c r="J10" s="161">
        <f t="shared" si="1"/>
        <v>2560</v>
      </c>
      <c r="K10" s="163">
        <f t="shared" si="2"/>
        <v>9.5358471318562385E-2</v>
      </c>
      <c r="N10" s="161" t="s">
        <v>99</v>
      </c>
      <c r="O10" s="162" t="e">
        <v>#REF!</v>
      </c>
      <c r="P10" s="162" t="e">
        <v>#REF!</v>
      </c>
      <c r="Q10" s="162" t="e">
        <v>#REF!</v>
      </c>
      <c r="R10" s="162" t="e">
        <v>#REF!</v>
      </c>
      <c r="S10" s="162" t="e">
        <v>#REF!</v>
      </c>
      <c r="T10" s="162" t="e">
        <v>#REF!</v>
      </c>
      <c r="U10" s="180" t="str">
        <f>IFERROR(T10/S10-1,"-")</f>
        <v>-</v>
      </c>
      <c r="V10" s="161" t="e">
        <f t="shared" ref="V10:V20" si="5">T10-S10</f>
        <v>#REF!</v>
      </c>
      <c r="W10" s="163" t="e">
        <f t="shared" si="4"/>
        <v>#REF!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21924</v>
      </c>
      <c r="E11" s="166">
        <v>19017</v>
      </c>
      <c r="F11" s="166">
        <v>19651</v>
      </c>
      <c r="G11" s="166">
        <v>16248</v>
      </c>
      <c r="H11" s="166">
        <v>15442</v>
      </c>
      <c r="I11" s="181">
        <f>IFERROR(H11/G11-1,"-")</f>
        <v>-4.9606105366814424E-2</v>
      </c>
      <c r="J11" s="165">
        <f t="shared" si="1"/>
        <v>-806</v>
      </c>
      <c r="K11" s="167">
        <f t="shared" si="2"/>
        <v>3.8421059179179678E-2</v>
      </c>
      <c r="N11" s="165" t="s">
        <v>105</v>
      </c>
      <c r="O11" s="166" t="e">
        <v>#REF!</v>
      </c>
      <c r="P11" s="166" t="e">
        <v>#REF!</v>
      </c>
      <c r="Q11" s="166" t="e">
        <v>#REF!</v>
      </c>
      <c r="R11" s="166" t="e">
        <v>#REF!</v>
      </c>
      <c r="S11" s="166" t="e">
        <v>#REF!</v>
      </c>
      <c r="T11" s="166" t="e">
        <v>#REF!</v>
      </c>
      <c r="U11" s="181" t="str">
        <f>IFERROR(T11/S11-1,"-")</f>
        <v>-</v>
      </c>
      <c r="V11" s="165" t="e">
        <f t="shared" si="5"/>
        <v>#REF!</v>
      </c>
      <c r="W11" s="167" t="e">
        <f>T11/T$9</f>
        <v>#REF!</v>
      </c>
    </row>
    <row r="12" spans="1:23" x14ac:dyDescent="0.25">
      <c r="A12" s="1"/>
      <c r="B12" s="165" t="s">
        <v>102</v>
      </c>
      <c r="C12" s="166">
        <v>7332</v>
      </c>
      <c r="D12" s="166">
        <v>4259</v>
      </c>
      <c r="E12" s="166">
        <v>13028</v>
      </c>
      <c r="F12" s="166">
        <v>16360</v>
      </c>
      <c r="G12" s="166">
        <v>19518</v>
      </c>
      <c r="H12" s="166">
        <v>22884</v>
      </c>
      <c r="I12" s="181">
        <f>IFERROR(H12/G12-1,"-")</f>
        <v>0.17245619428220094</v>
      </c>
      <c r="J12" s="165">
        <f t="shared" si="1"/>
        <v>3366</v>
      </c>
      <c r="K12" s="167">
        <f t="shared" si="2"/>
        <v>5.6937412139382707E-2</v>
      </c>
      <c r="N12" s="165" t="s">
        <v>102</v>
      </c>
      <c r="O12" s="166" t="e">
        <v>#REF!</v>
      </c>
      <c r="P12" s="166" t="e">
        <v>#REF!</v>
      </c>
      <c r="Q12" s="166" t="e">
        <v>#REF!</v>
      </c>
      <c r="R12" s="166" t="e">
        <v>#REF!</v>
      </c>
      <c r="S12" s="166" t="e">
        <v>#REF!</v>
      </c>
      <c r="T12" s="166" t="e">
        <v>#REF!</v>
      </c>
      <c r="U12" s="181" t="str">
        <f>IFERROR(T12/S12-1,"-")</f>
        <v>-</v>
      </c>
      <c r="V12" s="165" t="e">
        <f t="shared" si="5"/>
        <v>#REF!</v>
      </c>
      <c r="W12" s="167" t="e">
        <f t="shared" si="4"/>
        <v>#REF!</v>
      </c>
    </row>
    <row r="13" spans="1:23" s="57" customFormat="1" x14ac:dyDescent="0.25">
      <c r="B13" s="161" t="s">
        <v>109</v>
      </c>
      <c r="C13" s="162">
        <v>205314</v>
      </c>
      <c r="D13" s="162">
        <v>36967</v>
      </c>
      <c r="E13" s="162">
        <v>265947</v>
      </c>
      <c r="F13" s="162">
        <v>322065</v>
      </c>
      <c r="G13" s="162">
        <v>354429</v>
      </c>
      <c r="H13" s="162">
        <v>363589</v>
      </c>
      <c r="I13" s="180">
        <f>IFERROR(H13/G13-1,"-")</f>
        <v>2.5844386322789514E-2</v>
      </c>
      <c r="J13" s="161">
        <f t="shared" si="1"/>
        <v>9160</v>
      </c>
      <c r="K13" s="163">
        <f t="shared" si="2"/>
        <v>0.90464152868143766</v>
      </c>
      <c r="N13" s="161" t="s">
        <v>109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80" t="str">
        <f>IFERROR(T13/S13-1,"-")</f>
        <v>-</v>
      </c>
      <c r="V13" s="161" t="e">
        <f t="shared" si="5"/>
        <v>#REF!</v>
      </c>
      <c r="W13" s="163" t="e">
        <f t="shared" si="4"/>
        <v>#REF!</v>
      </c>
    </row>
    <row r="14" spans="1:23" s="57" customFormat="1" x14ac:dyDescent="0.25">
      <c r="B14" s="165" t="s">
        <v>112</v>
      </c>
      <c r="C14" s="166">
        <v>88139</v>
      </c>
      <c r="D14" s="166">
        <v>1875</v>
      </c>
      <c r="E14" s="166">
        <v>106123</v>
      </c>
      <c r="F14" s="166">
        <v>143316</v>
      </c>
      <c r="G14" s="166">
        <v>165192</v>
      </c>
      <c r="H14" s="166">
        <v>171160</v>
      </c>
      <c r="I14" s="181">
        <f t="shared" ref="I14:I21" si="6">IFERROR(H14/G14-1,"-")</f>
        <v>3.6127657513681077E-2</v>
      </c>
      <c r="J14" s="165">
        <f t="shared" si="1"/>
        <v>5968</v>
      </c>
      <c r="K14" s="167">
        <f t="shared" si="2"/>
        <v>0.4258611895550054</v>
      </c>
      <c r="N14" s="165" t="s">
        <v>112</v>
      </c>
      <c r="O14" s="166" t="e">
        <v>#REF!</v>
      </c>
      <c r="P14" s="166" t="e">
        <v>#REF!</v>
      </c>
      <c r="Q14" s="166" t="e">
        <v>#REF!</v>
      </c>
      <c r="R14" s="166" t="e">
        <v>#REF!</v>
      </c>
      <c r="S14" s="166" t="e">
        <v>#REF!</v>
      </c>
      <c r="T14" s="166" t="e">
        <v>#REF!</v>
      </c>
      <c r="U14" s="181" t="str">
        <f t="shared" ref="U14:U21" si="7">IFERROR(T14/S14-1,"-")</f>
        <v>-</v>
      </c>
      <c r="V14" s="165" t="e">
        <f t="shared" si="5"/>
        <v>#REF!</v>
      </c>
      <c r="W14" s="167" t="e">
        <f t="shared" si="4"/>
        <v>#REF!</v>
      </c>
    </row>
    <row r="15" spans="1:23" x14ac:dyDescent="0.25">
      <c r="A15" s="1"/>
      <c r="B15" s="165" t="s">
        <v>115</v>
      </c>
      <c r="C15" s="166">
        <v>14632</v>
      </c>
      <c r="D15" s="166">
        <v>3714</v>
      </c>
      <c r="E15" s="166">
        <v>17211</v>
      </c>
      <c r="F15" s="166">
        <v>19006</v>
      </c>
      <c r="G15" s="166">
        <v>21628</v>
      </c>
      <c r="H15" s="166">
        <v>23369</v>
      </c>
      <c r="I15" s="181">
        <f t="shared" si="6"/>
        <v>8.0497503236545143E-2</v>
      </c>
      <c r="J15" s="165">
        <f t="shared" si="1"/>
        <v>1741</v>
      </c>
      <c r="K15" s="167">
        <f t="shared" si="2"/>
        <v>5.8144134953908168E-2</v>
      </c>
      <c r="N15" s="165" t="s">
        <v>115</v>
      </c>
      <c r="O15" s="166" t="e">
        <v>#REF!</v>
      </c>
      <c r="P15" s="166" t="e">
        <v>#REF!</v>
      </c>
      <c r="Q15" s="166" t="e">
        <v>#REF!</v>
      </c>
      <c r="R15" s="166" t="e">
        <v>#REF!</v>
      </c>
      <c r="S15" s="166" t="e">
        <v>#REF!</v>
      </c>
      <c r="T15" s="166" t="e">
        <v>#REF!</v>
      </c>
      <c r="U15" s="181" t="str">
        <f t="shared" si="7"/>
        <v>-</v>
      </c>
      <c r="V15" s="165" t="e">
        <f t="shared" si="5"/>
        <v>#REF!</v>
      </c>
      <c r="W15" s="167" t="e">
        <f t="shared" si="4"/>
        <v>#REF!</v>
      </c>
    </row>
    <row r="16" spans="1:23" x14ac:dyDescent="0.25">
      <c r="A16" s="1"/>
      <c r="B16" s="165" t="s">
        <v>118</v>
      </c>
      <c r="C16" s="166">
        <v>5438</v>
      </c>
      <c r="D16" s="166">
        <v>5422</v>
      </c>
      <c r="E16" s="166">
        <v>10929</v>
      </c>
      <c r="F16" s="166">
        <v>13221</v>
      </c>
      <c r="G16" s="166">
        <v>15292</v>
      </c>
      <c r="H16" s="166">
        <v>14056</v>
      </c>
      <c r="I16" s="181">
        <f t="shared" si="6"/>
        <v>-8.082657598744436E-2</v>
      </c>
      <c r="J16" s="165">
        <f t="shared" si="1"/>
        <v>-1236</v>
      </c>
      <c r="K16" s="167">
        <f t="shared" si="2"/>
        <v>3.4972568826741976E-2</v>
      </c>
      <c r="N16" s="165" t="s">
        <v>118</v>
      </c>
      <c r="O16" s="166" t="e">
        <v>#REF!</v>
      </c>
      <c r="P16" s="166" t="e">
        <v>#REF!</v>
      </c>
      <c r="Q16" s="166" t="e">
        <v>#REF!</v>
      </c>
      <c r="R16" s="166" t="e">
        <v>#REF!</v>
      </c>
      <c r="S16" s="166" t="e">
        <v>#REF!</v>
      </c>
      <c r="T16" s="166" t="e">
        <v>#REF!</v>
      </c>
      <c r="U16" s="181" t="str">
        <f t="shared" si="7"/>
        <v>-</v>
      </c>
      <c r="V16" s="165" t="e">
        <f t="shared" si="5"/>
        <v>#REF!</v>
      </c>
      <c r="W16" s="167" t="e">
        <f t="shared" si="4"/>
        <v>#REF!</v>
      </c>
    </row>
    <row r="17" spans="1:23" x14ac:dyDescent="0.25">
      <c r="A17" s="1"/>
      <c r="B17" s="165" t="s">
        <v>125</v>
      </c>
      <c r="C17" s="166">
        <v>8166</v>
      </c>
      <c r="D17" s="166">
        <v>839</v>
      </c>
      <c r="E17" s="166">
        <v>16710</v>
      </c>
      <c r="F17" s="166">
        <v>14905</v>
      </c>
      <c r="G17" s="166">
        <v>15346</v>
      </c>
      <c r="H17" s="166">
        <v>15373</v>
      </c>
      <c r="I17" s="181">
        <f t="shared" si="6"/>
        <v>1.7594161344975934E-3</v>
      </c>
      <c r="J17" s="165">
        <f t="shared" si="1"/>
        <v>27</v>
      </c>
      <c r="K17" s="167">
        <f t="shared" si="2"/>
        <v>3.8249381088041004E-2</v>
      </c>
      <c r="N17" s="165" t="s">
        <v>125</v>
      </c>
      <c r="O17" s="166" t="e">
        <v>#REF!</v>
      </c>
      <c r="P17" s="166" t="e">
        <v>#REF!</v>
      </c>
      <c r="Q17" s="166" t="e">
        <v>#REF!</v>
      </c>
      <c r="R17" s="166" t="e">
        <v>#REF!</v>
      </c>
      <c r="S17" s="166" t="e">
        <v>#REF!</v>
      </c>
      <c r="T17" s="166" t="e">
        <v>#REF!</v>
      </c>
      <c r="U17" s="181" t="str">
        <f t="shared" si="7"/>
        <v>-</v>
      </c>
      <c r="V17" s="165" t="e">
        <f t="shared" si="5"/>
        <v>#REF!</v>
      </c>
      <c r="W17" s="167" t="e">
        <f t="shared" si="4"/>
        <v>#REF!</v>
      </c>
    </row>
    <row r="18" spans="1:23" x14ac:dyDescent="0.25">
      <c r="A18" s="1"/>
      <c r="B18" s="165" t="s">
        <v>121</v>
      </c>
      <c r="C18" s="166">
        <v>3282</v>
      </c>
      <c r="D18" s="166">
        <v>831</v>
      </c>
      <c r="E18" s="166">
        <v>5560</v>
      </c>
      <c r="F18" s="166">
        <v>5478</v>
      </c>
      <c r="G18" s="166">
        <v>6691</v>
      </c>
      <c r="H18" s="166">
        <v>5707</v>
      </c>
      <c r="I18" s="181">
        <f t="shared" si="6"/>
        <v>-0.14706321924973842</v>
      </c>
      <c r="J18" s="165">
        <f t="shared" si="1"/>
        <v>-984</v>
      </c>
      <c r="K18" s="167">
        <f t="shared" si="2"/>
        <v>1.4199519798962466E-2</v>
      </c>
      <c r="N18" s="165" t="s">
        <v>121</v>
      </c>
      <c r="O18" s="166" t="e">
        <v>#REF!</v>
      </c>
      <c r="P18" s="166" t="e">
        <v>#REF!</v>
      </c>
      <c r="Q18" s="166" t="e">
        <v>#REF!</v>
      </c>
      <c r="R18" s="166" t="e">
        <v>#REF!</v>
      </c>
      <c r="S18" s="166" t="e">
        <v>#REF!</v>
      </c>
      <c r="T18" s="166" t="e">
        <v>#REF!</v>
      </c>
      <c r="U18" s="181" t="str">
        <f t="shared" si="7"/>
        <v>-</v>
      </c>
      <c r="V18" s="165" t="e">
        <f t="shared" si="5"/>
        <v>#REF!</v>
      </c>
      <c r="W18" s="167" t="e">
        <f t="shared" si="4"/>
        <v>#REF!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148</v>
      </c>
      <c r="E19" s="166">
        <v>10735</v>
      </c>
      <c r="F19" s="166">
        <v>13078</v>
      </c>
      <c r="G19" s="166">
        <v>11807</v>
      </c>
      <c r="H19" s="166">
        <v>11838</v>
      </c>
      <c r="I19" s="181">
        <f t="shared" si="6"/>
        <v>2.6255611078174201E-3</v>
      </c>
      <c r="J19" s="165">
        <f t="shared" si="1"/>
        <v>31</v>
      </c>
      <c r="K19" s="167">
        <f t="shared" si="2"/>
        <v>2.9453989027530696E-2</v>
      </c>
      <c r="N19" s="165" t="s">
        <v>130</v>
      </c>
      <c r="O19" s="166" t="e">
        <v>#REF!</v>
      </c>
      <c r="P19" s="166" t="e">
        <v>#REF!</v>
      </c>
      <c r="Q19" s="166" t="e">
        <v>#REF!</v>
      </c>
      <c r="R19" s="166" t="e">
        <v>#REF!</v>
      </c>
      <c r="S19" s="166" t="e">
        <v>#REF!</v>
      </c>
      <c r="T19" s="166" t="e">
        <v>#REF!</v>
      </c>
      <c r="U19" s="181" t="str">
        <f t="shared" si="7"/>
        <v>-</v>
      </c>
      <c r="V19" s="165" t="e">
        <f t="shared" si="5"/>
        <v>#REF!</v>
      </c>
      <c r="W19" s="167" t="e">
        <f t="shared" si="4"/>
        <v>#REF!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1128</v>
      </c>
      <c r="E20" s="166">
        <v>10293</v>
      </c>
      <c r="F20" s="166">
        <v>13405</v>
      </c>
      <c r="G20" s="166">
        <v>16210</v>
      </c>
      <c r="H20" s="166">
        <v>11603</v>
      </c>
      <c r="I20" s="181">
        <f t="shared" si="6"/>
        <v>-0.28420727945712521</v>
      </c>
      <c r="J20" s="165">
        <f t="shared" si="1"/>
        <v>-4607</v>
      </c>
      <c r="K20" s="167">
        <f t="shared" si="2"/>
        <v>2.8869288282348259E-2</v>
      </c>
      <c r="N20" s="165" t="s">
        <v>133</v>
      </c>
      <c r="O20" s="166" t="e">
        <v>#REF!</v>
      </c>
      <c r="P20" s="166" t="e">
        <v>#REF!</v>
      </c>
      <c r="Q20" s="166" t="e">
        <v>#REF!</v>
      </c>
      <c r="R20" s="166" t="e">
        <v>#REF!</v>
      </c>
      <c r="S20" s="166" t="e">
        <v>#REF!</v>
      </c>
      <c r="T20" s="166" t="e">
        <v>#REF!</v>
      </c>
      <c r="U20" s="181" t="str">
        <f t="shared" si="7"/>
        <v>-</v>
      </c>
      <c r="V20" s="165" t="e">
        <f t="shared" si="5"/>
        <v>#REF!</v>
      </c>
      <c r="W20" s="167" t="e">
        <f t="shared" si="4"/>
        <v>#REF!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23010</v>
      </c>
      <c r="E21" s="171">
        <f t="shared" si="9"/>
        <v>88386</v>
      </c>
      <c r="F21" s="171">
        <f t="shared" si="9"/>
        <v>99656</v>
      </c>
      <c r="G21" s="171">
        <f t="shared" si="9"/>
        <v>102263</v>
      </c>
      <c r="H21" s="171">
        <f t="shared" si="9"/>
        <v>110483</v>
      </c>
      <c r="I21" s="182">
        <f t="shared" si="6"/>
        <v>8.0380978457506691E-2</v>
      </c>
      <c r="J21" s="170">
        <f t="shared" si="1"/>
        <v>8220</v>
      </c>
      <c r="K21" s="172">
        <f t="shared" si="2"/>
        <v>0.27489145714889962</v>
      </c>
      <c r="N21" s="170" t="s">
        <v>147</v>
      </c>
      <c r="O21" s="171" t="e">
        <f t="shared" ref="O21:T21" si="10">O13-SUM(O14:O20)</f>
        <v>#REF!</v>
      </c>
      <c r="P21" s="171" t="e">
        <f t="shared" si="10"/>
        <v>#REF!</v>
      </c>
      <c r="Q21" s="171" t="e">
        <f t="shared" si="10"/>
        <v>#REF!</v>
      </c>
      <c r="R21" s="171" t="e">
        <f t="shared" si="10"/>
        <v>#REF!</v>
      </c>
      <c r="S21" s="171" t="e">
        <f t="shared" si="10"/>
        <v>#REF!</v>
      </c>
      <c r="T21" s="171" t="e">
        <f t="shared" si="10"/>
        <v>#REF!</v>
      </c>
      <c r="U21" s="182" t="str">
        <f t="shared" si="7"/>
        <v>-</v>
      </c>
      <c r="V21" s="170" t="e">
        <f>T21-S21</f>
        <v>#REF!</v>
      </c>
      <c r="W21" s="172" t="e">
        <f t="shared" si="4"/>
        <v>#REF!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19329</v>
      </c>
      <c r="E23" s="178">
        <f t="shared" si="11"/>
        <v>72642</v>
      </c>
      <c r="F23" s="178">
        <f t="shared" si="11"/>
        <v>109328</v>
      </c>
      <c r="G23" s="178">
        <f t="shared" si="11"/>
        <v>120253</v>
      </c>
      <c r="H23" s="178">
        <f t="shared" si="11"/>
        <v>122182</v>
      </c>
      <c r="I23" s="179">
        <f>IFERROR(H23/G23-1,"-")</f>
        <v>1.6041179845825093E-2</v>
      </c>
      <c r="J23" s="178">
        <f>H23-G23</f>
        <v>1929</v>
      </c>
      <c r="K23" s="179">
        <f t="shared" ref="K23:K35" si="12">H23/H$9</f>
        <v>0.3039996019058756</v>
      </c>
    </row>
    <row r="24" spans="1:23" x14ac:dyDescent="0.25">
      <c r="B24" s="161" t="s">
        <v>99</v>
      </c>
      <c r="C24" s="162">
        <v>3630</v>
      </c>
      <c r="D24" s="162">
        <v>10513</v>
      </c>
      <c r="E24" s="162">
        <v>6664</v>
      </c>
      <c r="F24" s="162">
        <v>8792</v>
      </c>
      <c r="G24" s="162">
        <v>8753</v>
      </c>
      <c r="H24" s="162">
        <v>7492</v>
      </c>
      <c r="I24" s="180">
        <f>IFERROR(H24/G24-1,"-")</f>
        <v>-0.14406489203701589</v>
      </c>
      <c r="J24" s="161">
        <f t="shared" ref="J24:J34" si="13">H24-G24</f>
        <v>-1261</v>
      </c>
      <c r="K24" s="163">
        <f t="shared" si="12"/>
        <v>1.8640757374071632E-2</v>
      </c>
    </row>
    <row r="25" spans="1:23" x14ac:dyDescent="0.25">
      <c r="B25" s="165" t="s">
        <v>105</v>
      </c>
      <c r="C25" s="166">
        <v>2906</v>
      </c>
      <c r="D25" s="166">
        <v>8856</v>
      </c>
      <c r="E25" s="166">
        <v>4360</v>
      </c>
      <c r="F25" s="166">
        <v>4695</v>
      </c>
      <c r="G25" s="166">
        <v>4576</v>
      </c>
      <c r="H25" s="166">
        <v>3004</v>
      </c>
      <c r="I25" s="181">
        <f>IFERROR(H25/G25-1,"-")</f>
        <v>-0.34353146853146854</v>
      </c>
      <c r="J25" s="165">
        <f t="shared" si="13"/>
        <v>-1572</v>
      </c>
      <c r="K25" s="167">
        <f t="shared" si="12"/>
        <v>7.4742171852257315E-3</v>
      </c>
    </row>
    <row r="26" spans="1:23" x14ac:dyDescent="0.25">
      <c r="B26" s="165" t="s">
        <v>102</v>
      </c>
      <c r="C26" s="166">
        <v>724</v>
      </c>
      <c r="D26" s="166">
        <v>1657</v>
      </c>
      <c r="E26" s="166">
        <v>2304</v>
      </c>
      <c r="F26" s="166">
        <v>4097</v>
      </c>
      <c r="G26" s="166">
        <v>4177</v>
      </c>
      <c r="H26" s="166">
        <v>4488</v>
      </c>
      <c r="I26" s="181">
        <f>IFERROR(H26/G26-1,"-")</f>
        <v>7.4455350730189052E-2</v>
      </c>
      <c r="J26" s="165">
        <f t="shared" si="13"/>
        <v>311</v>
      </c>
      <c r="K26" s="167">
        <f t="shared" si="12"/>
        <v>1.11665401888459E-2</v>
      </c>
    </row>
    <row r="27" spans="1:23" x14ac:dyDescent="0.25">
      <c r="B27" s="161" t="s">
        <v>109</v>
      </c>
      <c r="C27" s="162">
        <v>60716</v>
      </c>
      <c r="D27" s="162">
        <v>8816</v>
      </c>
      <c r="E27" s="162">
        <v>65978</v>
      </c>
      <c r="F27" s="162">
        <v>100536</v>
      </c>
      <c r="G27" s="162">
        <v>111500</v>
      </c>
      <c r="H27" s="162">
        <v>114690</v>
      </c>
      <c r="I27" s="180">
        <f>IFERROR(H27/G27-1,"-")</f>
        <v>2.8609865470851981E-2</v>
      </c>
      <c r="J27" s="161">
        <f t="shared" si="13"/>
        <v>3190</v>
      </c>
      <c r="K27" s="163">
        <f t="shared" si="12"/>
        <v>0.28535884453180399</v>
      </c>
    </row>
    <row r="28" spans="1:23" x14ac:dyDescent="0.25">
      <c r="B28" s="165" t="s">
        <v>112</v>
      </c>
      <c r="C28" s="166">
        <v>32787</v>
      </c>
      <c r="D28" s="166">
        <v>714</v>
      </c>
      <c r="E28" s="166">
        <v>29557</v>
      </c>
      <c r="F28" s="166">
        <v>50982</v>
      </c>
      <c r="G28" s="166">
        <v>58946</v>
      </c>
      <c r="H28" s="166">
        <v>64601</v>
      </c>
      <c r="I28" s="181">
        <f t="shared" ref="I28:I35" si="14">IFERROR(H28/G28-1,"-")</f>
        <v>9.5935262782885999E-2</v>
      </c>
      <c r="J28" s="165">
        <f t="shared" si="13"/>
        <v>5655</v>
      </c>
      <c r="K28" s="167">
        <f t="shared" si="12"/>
        <v>0.16073299080651382</v>
      </c>
    </row>
    <row r="29" spans="1:23" x14ac:dyDescent="0.25">
      <c r="B29" s="165" t="s">
        <v>115</v>
      </c>
      <c r="C29" s="166">
        <v>5288</v>
      </c>
      <c r="D29" s="166">
        <v>959</v>
      </c>
      <c r="E29" s="166">
        <v>4588</v>
      </c>
      <c r="F29" s="166">
        <v>5359</v>
      </c>
      <c r="G29" s="166">
        <v>6213</v>
      </c>
      <c r="H29" s="166">
        <v>5846</v>
      </c>
      <c r="I29" s="181">
        <f t="shared" si="14"/>
        <v>-5.9069692580073996E-2</v>
      </c>
      <c r="J29" s="165">
        <f t="shared" si="13"/>
        <v>-367</v>
      </c>
      <c r="K29" s="167">
        <f t="shared" si="12"/>
        <v>1.4545364069517187E-2</v>
      </c>
    </row>
    <row r="30" spans="1:23" x14ac:dyDescent="0.25">
      <c r="B30" s="165" t="s">
        <v>118</v>
      </c>
      <c r="C30" s="166">
        <v>1832</v>
      </c>
      <c r="D30" s="166">
        <v>1334</v>
      </c>
      <c r="E30" s="166">
        <v>3650</v>
      </c>
      <c r="F30" s="166">
        <v>6016</v>
      </c>
      <c r="G30" s="166">
        <v>8156</v>
      </c>
      <c r="H30" s="166">
        <v>4482</v>
      </c>
      <c r="I30" s="181">
        <f t="shared" si="14"/>
        <v>-0.45046591466405106</v>
      </c>
      <c r="J30" s="165">
        <f t="shared" si="13"/>
        <v>-3674</v>
      </c>
      <c r="K30" s="167">
        <f t="shared" si="12"/>
        <v>1.1151611659181668E-2</v>
      </c>
    </row>
    <row r="31" spans="1:23" x14ac:dyDescent="0.25">
      <c r="B31" s="165" t="s">
        <v>125</v>
      </c>
      <c r="C31" s="166">
        <v>2275</v>
      </c>
      <c r="D31" s="166">
        <v>258</v>
      </c>
      <c r="E31" s="166">
        <v>3985</v>
      </c>
      <c r="F31" s="166">
        <v>4673</v>
      </c>
      <c r="G31" s="166">
        <v>3896</v>
      </c>
      <c r="H31" s="166">
        <v>3823</v>
      </c>
      <c r="I31" s="181">
        <f t="shared" si="14"/>
        <v>-1.8737166324435339E-2</v>
      </c>
      <c r="J31" s="165">
        <f t="shared" si="13"/>
        <v>-73</v>
      </c>
      <c r="K31" s="167">
        <f t="shared" si="12"/>
        <v>9.5119614843934656E-3</v>
      </c>
    </row>
    <row r="32" spans="1:23" x14ac:dyDescent="0.25">
      <c r="B32" s="165" t="s">
        <v>121</v>
      </c>
      <c r="C32" s="166">
        <v>1200</v>
      </c>
      <c r="D32" s="166">
        <v>342</v>
      </c>
      <c r="E32" s="166">
        <v>1856</v>
      </c>
      <c r="F32" s="166">
        <v>1881</v>
      </c>
      <c r="G32" s="166">
        <v>2098</v>
      </c>
      <c r="H32" s="166">
        <v>1849</v>
      </c>
      <c r="I32" s="181">
        <f t="shared" si="14"/>
        <v>-0.11868446139180167</v>
      </c>
      <c r="J32" s="165">
        <f t="shared" si="13"/>
        <v>-249</v>
      </c>
      <c r="K32" s="167">
        <f t="shared" si="12"/>
        <v>4.6004752248609785E-3</v>
      </c>
    </row>
    <row r="33" spans="2:11" x14ac:dyDescent="0.25">
      <c r="B33" s="165" t="s">
        <v>130</v>
      </c>
      <c r="C33" s="166">
        <v>1994</v>
      </c>
      <c r="D33" s="166">
        <v>24</v>
      </c>
      <c r="E33" s="166">
        <v>1324</v>
      </c>
      <c r="F33" s="166">
        <v>2226</v>
      </c>
      <c r="G33" s="166">
        <v>1689</v>
      </c>
      <c r="H33" s="166">
        <v>2095</v>
      </c>
      <c r="I33" s="181">
        <f t="shared" si="14"/>
        <v>0.24037892243931314</v>
      </c>
      <c r="J33" s="165">
        <f t="shared" si="13"/>
        <v>406</v>
      </c>
      <c r="K33" s="167">
        <f t="shared" si="12"/>
        <v>5.21254494109451E-3</v>
      </c>
    </row>
    <row r="34" spans="2:11" x14ac:dyDescent="0.25">
      <c r="B34" s="165" t="s">
        <v>133</v>
      </c>
      <c r="C34" s="166">
        <v>1701</v>
      </c>
      <c r="D34" s="166">
        <v>107</v>
      </c>
      <c r="E34" s="166">
        <v>798</v>
      </c>
      <c r="F34" s="166">
        <v>1852</v>
      </c>
      <c r="G34" s="166">
        <v>2086</v>
      </c>
      <c r="H34" s="166">
        <v>1198</v>
      </c>
      <c r="I34" s="181">
        <f t="shared" si="14"/>
        <v>-0.42569511025886864</v>
      </c>
      <c r="J34" s="165">
        <f t="shared" si="13"/>
        <v>-888</v>
      </c>
      <c r="K34" s="167">
        <f t="shared" si="12"/>
        <v>2.9807297562917533E-3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5078</v>
      </c>
      <c r="E35" s="171">
        <f t="shared" si="16"/>
        <v>20220</v>
      </c>
      <c r="F35" s="171">
        <f t="shared" si="16"/>
        <v>27547</v>
      </c>
      <c r="G35" s="171">
        <f t="shared" si="16"/>
        <v>28416</v>
      </c>
      <c r="H35" s="171">
        <f t="shared" si="16"/>
        <v>30796</v>
      </c>
      <c r="I35" s="182">
        <f t="shared" si="14"/>
        <v>8.3755630630630629E-2</v>
      </c>
      <c r="J35" s="170">
        <f>H35-G35</f>
        <v>2380</v>
      </c>
      <c r="K35" s="172">
        <f t="shared" si="12"/>
        <v>7.6623166589950609E-2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32466</v>
      </c>
      <c r="E37" s="178">
        <f t="shared" si="17"/>
        <v>158034</v>
      </c>
      <c r="F37" s="178">
        <f t="shared" si="17"/>
        <v>170056</v>
      </c>
      <c r="G37" s="178">
        <f t="shared" si="17"/>
        <v>177446</v>
      </c>
      <c r="H37" s="178">
        <f t="shared" si="17"/>
        <v>179088</v>
      </c>
      <c r="I37" s="179">
        <f>IFERROR(H37/G37-1,"-")</f>
        <v>9.253519380543862E-3</v>
      </c>
      <c r="J37" s="178">
        <f>H37-G37</f>
        <v>1642</v>
      </c>
      <c r="K37" s="179">
        <f t="shared" ref="K37:K49" si="18">H37/H$9</f>
        <v>0.44558675341801129</v>
      </c>
    </row>
    <row r="38" spans="2:11" x14ac:dyDescent="0.25">
      <c r="B38" s="161" t="s">
        <v>99</v>
      </c>
      <c r="C38" s="162">
        <v>4287</v>
      </c>
      <c r="D38" s="162">
        <v>11116</v>
      </c>
      <c r="E38" s="162">
        <v>8888</v>
      </c>
      <c r="F38" s="162">
        <v>8269</v>
      </c>
      <c r="G38" s="162">
        <v>7456</v>
      </c>
      <c r="H38" s="162">
        <v>8671</v>
      </c>
      <c r="I38" s="180">
        <f>IFERROR(H38/G38-1,"-")</f>
        <v>0.16295600858369097</v>
      </c>
      <c r="J38" s="161">
        <f t="shared" ref="J38:J48" si="19">H38-G38</f>
        <v>1215</v>
      </c>
      <c r="K38" s="163">
        <f t="shared" si="18"/>
        <v>2.1574213453093315E-2</v>
      </c>
    </row>
    <row r="39" spans="2:11" x14ac:dyDescent="0.25">
      <c r="B39" s="165" t="s">
        <v>105</v>
      </c>
      <c r="C39" s="166">
        <v>3014</v>
      </c>
      <c r="D39" s="166">
        <v>10145</v>
      </c>
      <c r="E39" s="166">
        <v>6175</v>
      </c>
      <c r="F39" s="166">
        <v>4855</v>
      </c>
      <c r="G39" s="166">
        <v>3698</v>
      </c>
      <c r="H39" s="166">
        <v>4549</v>
      </c>
      <c r="I39" s="181">
        <f>IFERROR(H39/G39-1,"-")</f>
        <v>0.23012439156300712</v>
      </c>
      <c r="J39" s="165">
        <f t="shared" si="19"/>
        <v>851</v>
      </c>
      <c r="K39" s="167">
        <f t="shared" si="18"/>
        <v>1.1318313573765598E-2</v>
      </c>
    </row>
    <row r="40" spans="2:11" x14ac:dyDescent="0.25">
      <c r="B40" s="165" t="s">
        <v>102</v>
      </c>
      <c r="C40" s="166">
        <v>1273</v>
      </c>
      <c r="D40" s="166">
        <v>971</v>
      </c>
      <c r="E40" s="166">
        <v>2713</v>
      </c>
      <c r="F40" s="166">
        <v>3414</v>
      </c>
      <c r="G40" s="166">
        <v>3758</v>
      </c>
      <c r="H40" s="166">
        <v>4122</v>
      </c>
      <c r="I40" s="181">
        <f>IFERROR(H40/G40-1,"-")</f>
        <v>9.6860031931878643E-2</v>
      </c>
      <c r="J40" s="165">
        <f t="shared" si="19"/>
        <v>364</v>
      </c>
      <c r="K40" s="167">
        <f t="shared" si="18"/>
        <v>1.0255899879327719E-2</v>
      </c>
    </row>
    <row r="41" spans="2:11" x14ac:dyDescent="0.25">
      <c r="B41" s="161" t="s">
        <v>109</v>
      </c>
      <c r="C41" s="162">
        <v>97884</v>
      </c>
      <c r="D41" s="162">
        <v>21350</v>
      </c>
      <c r="E41" s="162">
        <v>149146</v>
      </c>
      <c r="F41" s="162">
        <v>161787</v>
      </c>
      <c r="G41" s="162">
        <v>169990</v>
      </c>
      <c r="H41" s="162">
        <v>170417</v>
      </c>
      <c r="I41" s="180">
        <f>IFERROR(H41/G41-1,"-")</f>
        <v>2.5119124654391367E-3</v>
      </c>
      <c r="J41" s="161">
        <f t="shared" si="19"/>
        <v>427</v>
      </c>
      <c r="K41" s="163">
        <f t="shared" si="18"/>
        <v>0.42401253996491794</v>
      </c>
    </row>
    <row r="42" spans="2:11" x14ac:dyDescent="0.25">
      <c r="B42" s="165" t="s">
        <v>112</v>
      </c>
      <c r="C42" s="166">
        <v>40531</v>
      </c>
      <c r="D42" s="166">
        <v>863</v>
      </c>
      <c r="E42" s="166">
        <v>63024</v>
      </c>
      <c r="F42" s="166">
        <v>77327</v>
      </c>
      <c r="G42" s="166">
        <v>82583</v>
      </c>
      <c r="H42" s="166">
        <v>82513</v>
      </c>
      <c r="I42" s="181">
        <f t="shared" ref="I42:I49" si="20">IFERROR(H42/G42-1,"-")</f>
        <v>-8.4763207924154482E-4</v>
      </c>
      <c r="J42" s="165">
        <f t="shared" si="19"/>
        <v>-70</v>
      </c>
      <c r="K42" s="167">
        <f t="shared" si="18"/>
        <v>0.20529962803080254</v>
      </c>
    </row>
    <row r="43" spans="2:11" x14ac:dyDescent="0.25">
      <c r="B43" s="165" t="s">
        <v>115</v>
      </c>
      <c r="C43" s="166">
        <v>3224</v>
      </c>
      <c r="D43" s="166">
        <v>1548</v>
      </c>
      <c r="E43" s="166">
        <v>4409</v>
      </c>
      <c r="F43" s="166">
        <v>4213</v>
      </c>
      <c r="G43" s="166">
        <v>4932</v>
      </c>
      <c r="H43" s="166">
        <v>5785</v>
      </c>
      <c r="I43" s="181">
        <f t="shared" si="20"/>
        <v>0.1729521492295214</v>
      </c>
      <c r="J43" s="165">
        <f t="shared" si="19"/>
        <v>853</v>
      </c>
      <c r="K43" s="167">
        <f t="shared" si="18"/>
        <v>1.4393590684597489E-2</v>
      </c>
    </row>
    <row r="44" spans="2:11" x14ac:dyDescent="0.25">
      <c r="B44" s="165" t="s">
        <v>118</v>
      </c>
      <c r="C44" s="166">
        <v>1607</v>
      </c>
      <c r="D44" s="166">
        <v>2752</v>
      </c>
      <c r="E44" s="166">
        <v>3574</v>
      </c>
      <c r="F44" s="166">
        <v>3368</v>
      </c>
      <c r="G44" s="166">
        <v>3688</v>
      </c>
      <c r="H44" s="166">
        <v>3559</v>
      </c>
      <c r="I44" s="181">
        <f t="shared" si="20"/>
        <v>-3.4978308026030414E-2</v>
      </c>
      <c r="J44" s="165">
        <f t="shared" si="19"/>
        <v>-129</v>
      </c>
      <c r="K44" s="167">
        <f t="shared" si="18"/>
        <v>8.8551061791672363E-3</v>
      </c>
    </row>
    <row r="45" spans="2:11" x14ac:dyDescent="0.25">
      <c r="B45" s="165" t="s">
        <v>125</v>
      </c>
      <c r="C45" s="166">
        <v>5044</v>
      </c>
      <c r="D45" s="166">
        <v>471</v>
      </c>
      <c r="E45" s="166">
        <v>9708</v>
      </c>
      <c r="F45" s="166">
        <v>8002</v>
      </c>
      <c r="G45" s="166">
        <v>8164</v>
      </c>
      <c r="H45" s="166">
        <v>8245</v>
      </c>
      <c r="I45" s="181">
        <f t="shared" si="20"/>
        <v>9.9216070553649338E-3</v>
      </c>
      <c r="J45" s="165">
        <f t="shared" si="19"/>
        <v>81</v>
      </c>
      <c r="K45" s="167">
        <f t="shared" si="18"/>
        <v>2.0514287846932808E-2</v>
      </c>
    </row>
    <row r="46" spans="2:11" x14ac:dyDescent="0.25">
      <c r="B46" s="165" t="s">
        <v>121</v>
      </c>
      <c r="C46" s="166">
        <v>1457</v>
      </c>
      <c r="D46" s="166">
        <v>398</v>
      </c>
      <c r="E46" s="166">
        <v>2738</v>
      </c>
      <c r="F46" s="166">
        <v>2669</v>
      </c>
      <c r="G46" s="166">
        <v>3525</v>
      </c>
      <c r="H46" s="166">
        <v>3011</v>
      </c>
      <c r="I46" s="181">
        <f t="shared" si="20"/>
        <v>-0.14581560283687944</v>
      </c>
      <c r="J46" s="165">
        <f t="shared" si="19"/>
        <v>-514</v>
      </c>
      <c r="K46" s="167">
        <f t="shared" si="18"/>
        <v>7.4916338031673366E-3</v>
      </c>
    </row>
    <row r="47" spans="2:11" x14ac:dyDescent="0.25">
      <c r="B47" s="165" t="s">
        <v>130</v>
      </c>
      <c r="C47" s="166">
        <v>6272</v>
      </c>
      <c r="D47" s="166">
        <v>72</v>
      </c>
      <c r="E47" s="166">
        <v>7403</v>
      </c>
      <c r="F47" s="166">
        <v>7828</v>
      </c>
      <c r="G47" s="166">
        <v>7538</v>
      </c>
      <c r="H47" s="166">
        <v>6875</v>
      </c>
      <c r="I47" s="181">
        <f t="shared" si="20"/>
        <v>-8.7954364552931819E-2</v>
      </c>
      <c r="J47" s="165">
        <f t="shared" si="19"/>
        <v>-663</v>
      </c>
      <c r="K47" s="167">
        <f t="shared" si="18"/>
        <v>1.7105606906933059E-2</v>
      </c>
    </row>
    <row r="48" spans="2:11" x14ac:dyDescent="0.25">
      <c r="B48" s="165" t="s">
        <v>133</v>
      </c>
      <c r="C48" s="166">
        <v>10629</v>
      </c>
      <c r="D48" s="166">
        <v>866</v>
      </c>
      <c r="E48" s="166">
        <v>7444</v>
      </c>
      <c r="F48" s="166">
        <v>8159</v>
      </c>
      <c r="G48" s="166">
        <v>9310</v>
      </c>
      <c r="H48" s="166">
        <v>6804</v>
      </c>
      <c r="I48" s="181">
        <f t="shared" si="20"/>
        <v>-0.26917293233082706</v>
      </c>
      <c r="J48" s="165">
        <f t="shared" si="19"/>
        <v>-2506</v>
      </c>
      <c r="K48" s="167">
        <f t="shared" si="18"/>
        <v>1.6928952639239641E-2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14380</v>
      </c>
      <c r="E49" s="171">
        <f t="shared" si="22"/>
        <v>50846</v>
      </c>
      <c r="F49" s="171">
        <f t="shared" si="22"/>
        <v>50221</v>
      </c>
      <c r="G49" s="171">
        <f t="shared" si="22"/>
        <v>50250</v>
      </c>
      <c r="H49" s="171">
        <f t="shared" si="22"/>
        <v>53625</v>
      </c>
      <c r="I49" s="182">
        <f t="shared" si="20"/>
        <v>6.7164179104477695E-2</v>
      </c>
      <c r="J49" s="170">
        <f>H49-G49</f>
        <v>3375</v>
      </c>
      <c r="K49" s="172">
        <f t="shared" si="18"/>
        <v>0.13342373387407785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318</v>
      </c>
      <c r="D66" s="162" t="s">
        <v>318</v>
      </c>
      <c r="E66" s="162" t="s">
        <v>318</v>
      </c>
      <c r="F66" s="162" t="s">
        <v>318</v>
      </c>
      <c r="G66" s="162" t="s">
        <v>318</v>
      </c>
      <c r="H66" s="162" t="s">
        <v>318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318</v>
      </c>
      <c r="D67" s="166" t="s">
        <v>318</v>
      </c>
      <c r="E67" s="166" t="s">
        <v>318</v>
      </c>
      <c r="F67" s="166" t="s">
        <v>318</v>
      </c>
      <c r="G67" s="166" t="s">
        <v>318</v>
      </c>
      <c r="H67" s="166" t="s">
        <v>318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318</v>
      </c>
      <c r="D68" s="166" t="s">
        <v>318</v>
      </c>
      <c r="E68" s="166" t="s">
        <v>318</v>
      </c>
      <c r="F68" s="166" t="s">
        <v>318</v>
      </c>
      <c r="G68" s="166" t="s">
        <v>318</v>
      </c>
      <c r="H68" s="166" t="s">
        <v>318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318</v>
      </c>
      <c r="D69" s="162" t="s">
        <v>318</v>
      </c>
      <c r="E69" s="162" t="s">
        <v>318</v>
      </c>
      <c r="F69" s="162" t="s">
        <v>318</v>
      </c>
      <c r="G69" s="162" t="s">
        <v>318</v>
      </c>
      <c r="H69" s="162" t="s">
        <v>318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318</v>
      </c>
      <c r="D70" s="166" t="s">
        <v>318</v>
      </c>
      <c r="E70" s="166" t="s">
        <v>318</v>
      </c>
      <c r="F70" s="166" t="s">
        <v>318</v>
      </c>
      <c r="G70" s="166" t="s">
        <v>318</v>
      </c>
      <c r="H70" s="166" t="s">
        <v>318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318</v>
      </c>
      <c r="D71" s="166" t="s">
        <v>318</v>
      </c>
      <c r="E71" s="166" t="s">
        <v>318</v>
      </c>
      <c r="F71" s="166" t="s">
        <v>318</v>
      </c>
      <c r="G71" s="166" t="s">
        <v>318</v>
      </c>
      <c r="H71" s="166" t="s">
        <v>318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318</v>
      </c>
      <c r="D72" s="166" t="s">
        <v>318</v>
      </c>
      <c r="E72" s="166" t="s">
        <v>318</v>
      </c>
      <c r="F72" s="166" t="s">
        <v>318</v>
      </c>
      <c r="G72" s="166" t="s">
        <v>318</v>
      </c>
      <c r="H72" s="166" t="s">
        <v>318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318</v>
      </c>
      <c r="D73" s="166" t="s">
        <v>318</v>
      </c>
      <c r="E73" s="166" t="s">
        <v>318</v>
      </c>
      <c r="F73" s="166" t="s">
        <v>318</v>
      </c>
      <c r="G73" s="166" t="s">
        <v>318</v>
      </c>
      <c r="H73" s="166" t="s">
        <v>318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318</v>
      </c>
      <c r="D74" s="166" t="s">
        <v>318</v>
      </c>
      <c r="E74" s="166" t="s">
        <v>318</v>
      </c>
      <c r="F74" s="166" t="s">
        <v>318</v>
      </c>
      <c r="G74" s="166" t="s">
        <v>318</v>
      </c>
      <c r="H74" s="166" t="s">
        <v>318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318</v>
      </c>
      <c r="D75" s="166" t="s">
        <v>318</v>
      </c>
      <c r="E75" s="166" t="s">
        <v>318</v>
      </c>
      <c r="F75" s="166" t="s">
        <v>318</v>
      </c>
      <c r="G75" s="166" t="s">
        <v>318</v>
      </c>
      <c r="H75" s="166" t="s">
        <v>318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318</v>
      </c>
      <c r="D76" s="166" t="s">
        <v>318</v>
      </c>
      <c r="E76" s="166" t="s">
        <v>318</v>
      </c>
      <c r="F76" s="166" t="s">
        <v>318</v>
      </c>
      <c r="G76" s="166" t="s">
        <v>318</v>
      </c>
      <c r="H76" s="166" t="s">
        <v>318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7712</v>
      </c>
      <c r="E79" s="178">
        <f t="shared" si="33"/>
        <v>38303</v>
      </c>
      <c r="F79" s="178">
        <f t="shared" si="33"/>
        <v>46541</v>
      </c>
      <c r="G79" s="178">
        <f t="shared" si="33"/>
        <v>48826</v>
      </c>
      <c r="H79" s="178">
        <f t="shared" si="33"/>
        <v>56027</v>
      </c>
      <c r="I79" s="179">
        <f>IFERROR(H79/G79-1,"-")</f>
        <v>0.14748289845574081</v>
      </c>
      <c r="J79" s="178">
        <f>IFERROR(H79-G79,"-")</f>
        <v>7201</v>
      </c>
      <c r="K79" s="179">
        <f>IFERROR(H79/H$9,"-")</f>
        <v>0.13940012191632559</v>
      </c>
    </row>
    <row r="80" spans="2:11" x14ac:dyDescent="0.25">
      <c r="B80" s="161" t="s">
        <v>99</v>
      </c>
      <c r="C80" s="162">
        <v>6348</v>
      </c>
      <c r="D80" s="162">
        <v>3040</v>
      </c>
      <c r="E80" s="162">
        <v>13265</v>
      </c>
      <c r="F80" s="162">
        <v>14699</v>
      </c>
      <c r="G80" s="162">
        <v>15813</v>
      </c>
      <c r="H80" s="162">
        <v>18459</v>
      </c>
      <c r="I80" s="180">
        <f>IFERROR(H80/G80-1,"-")</f>
        <v>0.16733067729083673</v>
      </c>
      <c r="J80" s="183">
        <f t="shared" ref="J80:J91" si="34">IFERROR(H80-G80,"-")</f>
        <v>2646</v>
      </c>
      <c r="K80" s="163">
        <f t="shared" ref="K80:K91" si="35">IFERROR(H80/H$9,"-")</f>
        <v>4.5927621512011248E-2</v>
      </c>
    </row>
    <row r="81" spans="2:11" x14ac:dyDescent="0.25">
      <c r="B81" s="165" t="s">
        <v>105</v>
      </c>
      <c r="C81" s="166">
        <v>1948</v>
      </c>
      <c r="D81" s="166">
        <v>1777</v>
      </c>
      <c r="E81" s="166">
        <v>6457</v>
      </c>
      <c r="F81" s="166">
        <v>7580</v>
      </c>
      <c r="G81" s="166">
        <v>5510</v>
      </c>
      <c r="H81" s="166">
        <v>5847</v>
      </c>
      <c r="I81" s="181">
        <f>IFERROR(H81/G81-1,"-")</f>
        <v>6.1161524500907394E-2</v>
      </c>
      <c r="J81" s="184">
        <f t="shared" si="34"/>
        <v>337</v>
      </c>
      <c r="K81" s="167">
        <f t="shared" si="35"/>
        <v>1.4547852157794559E-2</v>
      </c>
    </row>
    <row r="82" spans="2:11" x14ac:dyDescent="0.25">
      <c r="B82" s="165" t="s">
        <v>102</v>
      </c>
      <c r="C82" s="166">
        <v>4400</v>
      </c>
      <c r="D82" s="166">
        <v>1263</v>
      </c>
      <c r="E82" s="166">
        <v>6808</v>
      </c>
      <c r="F82" s="166">
        <v>7119</v>
      </c>
      <c r="G82" s="166">
        <v>10303</v>
      </c>
      <c r="H82" s="166">
        <v>12612</v>
      </c>
      <c r="I82" s="181">
        <f>IFERROR(H82/G82-1,"-")</f>
        <v>0.22410948267494901</v>
      </c>
      <c r="J82" s="184">
        <f t="shared" si="34"/>
        <v>2309</v>
      </c>
      <c r="K82" s="167">
        <f t="shared" si="35"/>
        <v>3.1379769354216686E-2</v>
      </c>
    </row>
    <row r="83" spans="2:11" x14ac:dyDescent="0.25">
      <c r="B83" s="161" t="s">
        <v>109</v>
      </c>
      <c r="C83" s="162">
        <v>19675</v>
      </c>
      <c r="D83" s="162">
        <v>4672</v>
      </c>
      <c r="E83" s="162">
        <v>25038</v>
      </c>
      <c r="F83" s="162">
        <v>31842</v>
      </c>
      <c r="G83" s="162">
        <v>33013</v>
      </c>
      <c r="H83" s="162">
        <v>37568</v>
      </c>
      <c r="I83" s="180">
        <f>IFERROR(H83/G83-1,"-")</f>
        <v>0.13797594886862741</v>
      </c>
      <c r="J83" s="183">
        <f t="shared" si="34"/>
        <v>4555</v>
      </c>
      <c r="K83" s="163">
        <f t="shared" si="35"/>
        <v>9.3472500404314346E-2</v>
      </c>
    </row>
    <row r="84" spans="2:11" x14ac:dyDescent="0.25">
      <c r="B84" s="165" t="s">
        <v>112</v>
      </c>
      <c r="C84" s="166">
        <v>1812</v>
      </c>
      <c r="D84" s="166">
        <v>225</v>
      </c>
      <c r="E84" s="166">
        <v>2687</v>
      </c>
      <c r="F84" s="166">
        <v>3742</v>
      </c>
      <c r="G84" s="166">
        <v>4559</v>
      </c>
      <c r="H84" s="166">
        <v>4211</v>
      </c>
      <c r="I84" s="181">
        <f t="shared" ref="I84:I91" si="36">IFERROR(H84/G84-1,"-")</f>
        <v>-7.6332529063391052E-2</v>
      </c>
      <c r="J84" s="184">
        <f t="shared" si="34"/>
        <v>-348</v>
      </c>
      <c r="K84" s="167">
        <f t="shared" si="35"/>
        <v>1.0477339736013834E-2</v>
      </c>
    </row>
    <row r="85" spans="2:11" x14ac:dyDescent="0.25">
      <c r="B85" s="165" t="s">
        <v>115</v>
      </c>
      <c r="C85" s="166">
        <v>4471</v>
      </c>
      <c r="D85" s="166">
        <v>976</v>
      </c>
      <c r="E85" s="166">
        <v>5813</v>
      </c>
      <c r="F85" s="166">
        <v>6642</v>
      </c>
      <c r="G85" s="166">
        <v>7146</v>
      </c>
      <c r="H85" s="166">
        <v>8708</v>
      </c>
      <c r="I85" s="181">
        <f t="shared" si="36"/>
        <v>0.21858382311782809</v>
      </c>
      <c r="J85" s="184">
        <f t="shared" si="34"/>
        <v>1562</v>
      </c>
      <c r="K85" s="167">
        <f t="shared" si="35"/>
        <v>2.1666272719356082E-2</v>
      </c>
    </row>
    <row r="86" spans="2:11" x14ac:dyDescent="0.25">
      <c r="B86" s="165" t="s">
        <v>118</v>
      </c>
      <c r="C86" s="166">
        <v>798</v>
      </c>
      <c r="D86" s="166">
        <v>829</v>
      </c>
      <c r="E86" s="166">
        <v>1741</v>
      </c>
      <c r="F86" s="166">
        <v>1615</v>
      </c>
      <c r="G86" s="166">
        <v>1619</v>
      </c>
      <c r="H86" s="166">
        <v>3850</v>
      </c>
      <c r="I86" s="181">
        <f t="shared" si="36"/>
        <v>1.378011117974058</v>
      </c>
      <c r="J86" s="184">
        <f t="shared" si="34"/>
        <v>2231</v>
      </c>
      <c r="K86" s="167">
        <f t="shared" si="35"/>
        <v>9.5791398678825128E-3</v>
      </c>
    </row>
    <row r="87" spans="2:11" x14ac:dyDescent="0.25">
      <c r="B87" s="165" t="s">
        <v>125</v>
      </c>
      <c r="C87" s="166">
        <v>290</v>
      </c>
      <c r="D87" s="166">
        <v>79</v>
      </c>
      <c r="E87" s="166">
        <v>1441</v>
      </c>
      <c r="F87" s="166">
        <v>1269</v>
      </c>
      <c r="G87" s="166">
        <v>1547</v>
      </c>
      <c r="H87" s="166">
        <v>1234</v>
      </c>
      <c r="I87" s="181">
        <f t="shared" si="36"/>
        <v>-0.2023270846800258</v>
      </c>
      <c r="J87" s="184">
        <f t="shared" si="34"/>
        <v>-313</v>
      </c>
      <c r="K87" s="167">
        <f t="shared" si="35"/>
        <v>3.070300934277148E-3</v>
      </c>
    </row>
    <row r="88" spans="2:11" x14ac:dyDescent="0.25">
      <c r="B88" s="165" t="s">
        <v>121</v>
      </c>
      <c r="C88" s="166">
        <v>94</v>
      </c>
      <c r="D88" s="166">
        <v>73</v>
      </c>
      <c r="E88" s="166">
        <v>275</v>
      </c>
      <c r="F88" s="166">
        <v>216</v>
      </c>
      <c r="G88" s="166">
        <v>261</v>
      </c>
      <c r="H88" s="166">
        <v>321</v>
      </c>
      <c r="I88" s="181">
        <f t="shared" si="36"/>
        <v>0.22988505747126431</v>
      </c>
      <c r="J88" s="184">
        <f t="shared" si="34"/>
        <v>60</v>
      </c>
      <c r="K88" s="167">
        <f t="shared" si="35"/>
        <v>7.9867633703643805E-4</v>
      </c>
    </row>
    <row r="89" spans="2:11" x14ac:dyDescent="0.25">
      <c r="B89" s="165" t="s">
        <v>130</v>
      </c>
      <c r="C89" s="166">
        <v>1314</v>
      </c>
      <c r="D89" s="166">
        <v>36</v>
      </c>
      <c r="E89" s="166">
        <v>1575</v>
      </c>
      <c r="F89" s="166">
        <v>2466</v>
      </c>
      <c r="G89" s="166">
        <v>1740</v>
      </c>
      <c r="H89" s="166">
        <v>1832</v>
      </c>
      <c r="I89" s="181">
        <f t="shared" si="36"/>
        <v>5.2873563218390762E-2</v>
      </c>
      <c r="J89" s="184">
        <f t="shared" si="34"/>
        <v>92</v>
      </c>
      <c r="K89" s="167">
        <f t="shared" si="35"/>
        <v>4.5581777241456524E-3</v>
      </c>
    </row>
    <row r="90" spans="2:11" x14ac:dyDescent="0.25">
      <c r="B90" s="165" t="s">
        <v>133</v>
      </c>
      <c r="C90" s="166">
        <v>2383</v>
      </c>
      <c r="D90" s="166">
        <v>151</v>
      </c>
      <c r="E90" s="166">
        <v>1683</v>
      </c>
      <c r="F90" s="166">
        <v>2999</v>
      </c>
      <c r="G90" s="166">
        <v>2921</v>
      </c>
      <c r="H90" s="166">
        <v>1905</v>
      </c>
      <c r="I90" s="181">
        <f t="shared" si="36"/>
        <v>-0.34782608695652173</v>
      </c>
      <c r="J90" s="184">
        <f t="shared" si="34"/>
        <v>-1016</v>
      </c>
      <c r="K90" s="167">
        <f t="shared" si="35"/>
        <v>4.7398081683938144E-3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2303</v>
      </c>
      <c r="E91" s="171">
        <f t="shared" si="37"/>
        <v>9823</v>
      </c>
      <c r="F91" s="171">
        <f t="shared" si="37"/>
        <v>12893</v>
      </c>
      <c r="G91" s="171">
        <f t="shared" si="37"/>
        <v>13220</v>
      </c>
      <c r="H91" s="171">
        <f t="shared" si="37"/>
        <v>15507</v>
      </c>
      <c r="I91" s="182">
        <f t="shared" si="36"/>
        <v>0.17299546142208766</v>
      </c>
      <c r="J91" s="185">
        <f t="shared" si="34"/>
        <v>2287</v>
      </c>
      <c r="K91" s="172">
        <f t="shared" si="35"/>
        <v>3.8582784917208859E-2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318</v>
      </c>
      <c r="D94" s="162" t="s">
        <v>318</v>
      </c>
      <c r="E94" s="162" t="s">
        <v>318</v>
      </c>
      <c r="F94" s="162" t="s">
        <v>318</v>
      </c>
      <c r="G94" s="162" t="s">
        <v>318</v>
      </c>
      <c r="H94" s="162" t="s">
        <v>318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318</v>
      </c>
      <c r="D95" s="166" t="s">
        <v>318</v>
      </c>
      <c r="E95" s="166" t="s">
        <v>318</v>
      </c>
      <c r="F95" s="166" t="s">
        <v>318</v>
      </c>
      <c r="G95" s="166" t="s">
        <v>318</v>
      </c>
      <c r="H95" s="166" t="s">
        <v>318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318</v>
      </c>
      <c r="D96" s="166" t="s">
        <v>318</v>
      </c>
      <c r="E96" s="166" t="s">
        <v>318</v>
      </c>
      <c r="F96" s="166" t="s">
        <v>318</v>
      </c>
      <c r="G96" s="166" t="s">
        <v>318</v>
      </c>
      <c r="H96" s="166" t="s">
        <v>318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318</v>
      </c>
      <c r="D97" s="162" t="s">
        <v>318</v>
      </c>
      <c r="E97" s="162" t="s">
        <v>318</v>
      </c>
      <c r="F97" s="162" t="s">
        <v>318</v>
      </c>
      <c r="G97" s="162" t="s">
        <v>318</v>
      </c>
      <c r="H97" s="162" t="s">
        <v>318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318</v>
      </c>
      <c r="D98" s="166" t="s">
        <v>318</v>
      </c>
      <c r="E98" s="166" t="s">
        <v>318</v>
      </c>
      <c r="F98" s="166" t="s">
        <v>318</v>
      </c>
      <c r="G98" s="166" t="s">
        <v>318</v>
      </c>
      <c r="H98" s="166" t="s">
        <v>318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318</v>
      </c>
      <c r="D99" s="166" t="s">
        <v>318</v>
      </c>
      <c r="E99" s="166" t="s">
        <v>318</v>
      </c>
      <c r="F99" s="166" t="s">
        <v>318</v>
      </c>
      <c r="G99" s="166" t="s">
        <v>318</v>
      </c>
      <c r="H99" s="166" t="s">
        <v>318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318</v>
      </c>
      <c r="D100" s="166" t="s">
        <v>318</v>
      </c>
      <c r="E100" s="166" t="s">
        <v>318</v>
      </c>
      <c r="F100" s="166" t="s">
        <v>318</v>
      </c>
      <c r="G100" s="166" t="s">
        <v>318</v>
      </c>
      <c r="H100" s="166" t="s">
        <v>318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318</v>
      </c>
      <c r="D101" s="166" t="s">
        <v>318</v>
      </c>
      <c r="E101" s="166" t="s">
        <v>318</v>
      </c>
      <c r="F101" s="166" t="s">
        <v>318</v>
      </c>
      <c r="G101" s="166" t="s">
        <v>318</v>
      </c>
      <c r="H101" s="166" t="s">
        <v>318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318</v>
      </c>
      <c r="D102" s="166" t="s">
        <v>318</v>
      </c>
      <c r="E102" s="166" t="s">
        <v>318</v>
      </c>
      <c r="F102" s="166" t="s">
        <v>318</v>
      </c>
      <c r="G102" s="166" t="s">
        <v>318</v>
      </c>
      <c r="H102" s="166" t="s">
        <v>318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318</v>
      </c>
      <c r="D103" s="166" t="s">
        <v>318</v>
      </c>
      <c r="E103" s="166" t="s">
        <v>318</v>
      </c>
      <c r="F103" s="166" t="s">
        <v>318</v>
      </c>
      <c r="G103" s="166" t="s">
        <v>318</v>
      </c>
      <c r="H103" s="166" t="s">
        <v>318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318</v>
      </c>
      <c r="D104" s="166" t="s">
        <v>318</v>
      </c>
      <c r="E104" s="166" t="s">
        <v>318</v>
      </c>
      <c r="F104" s="166" t="s">
        <v>318</v>
      </c>
      <c r="G104" s="166" t="s">
        <v>318</v>
      </c>
      <c r="H104" s="166" t="s">
        <v>318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25</v>
      </c>
      <c r="E107" s="178">
        <f t="shared" si="43"/>
        <v>8166</v>
      </c>
      <c r="F107" s="178">
        <f t="shared" si="43"/>
        <v>9341</v>
      </c>
      <c r="G107" s="178">
        <f t="shared" si="43"/>
        <v>9383</v>
      </c>
      <c r="H107" s="178">
        <f t="shared" si="43"/>
        <v>10117</v>
      </c>
      <c r="I107" s="179">
        <f>IFERROR(H107/G107-1,"-")</f>
        <v>7.8226579985079425E-2</v>
      </c>
      <c r="J107" s="178">
        <f>IFERROR(H107-G107,"-")</f>
        <v>734</v>
      </c>
      <c r="K107" s="179">
        <f>IFERROR(H107/H$9,"-")</f>
        <v>2.5171989102173345E-2</v>
      </c>
    </row>
    <row r="108" spans="2:11" x14ac:dyDescent="0.25">
      <c r="B108" s="161" t="s">
        <v>99</v>
      </c>
      <c r="C108" s="162">
        <v>1767</v>
      </c>
      <c r="D108" s="162">
        <v>24</v>
      </c>
      <c r="E108" s="162">
        <v>1456</v>
      </c>
      <c r="F108" s="162">
        <v>1249</v>
      </c>
      <c r="G108" s="162">
        <v>873</v>
      </c>
      <c r="H108" s="162">
        <v>1243</v>
      </c>
      <c r="I108" s="180">
        <f>IFERROR(H108/G108-1,"-")</f>
        <v>0.42382588774341357</v>
      </c>
      <c r="J108" s="183">
        <f t="shared" ref="J108:J119" si="44">IFERROR(H108-G108,"-")</f>
        <v>370</v>
      </c>
      <c r="K108" s="163">
        <f t="shared" ref="K108:K119" si="45">IFERROR(H108/H$9,"-")</f>
        <v>3.0926937287734969E-3</v>
      </c>
    </row>
    <row r="109" spans="2:11" x14ac:dyDescent="0.25">
      <c r="B109" s="165" t="s">
        <v>105</v>
      </c>
      <c r="C109" s="166">
        <v>1178</v>
      </c>
      <c r="D109" s="166">
        <v>18</v>
      </c>
      <c r="E109" s="166">
        <v>959</v>
      </c>
      <c r="F109" s="166">
        <v>782</v>
      </c>
      <c r="G109" s="166">
        <v>347</v>
      </c>
      <c r="H109" s="166">
        <v>586</v>
      </c>
      <c r="I109" s="181">
        <f>IFERROR(H109/G109-1,"-")</f>
        <v>0.6887608069164266</v>
      </c>
      <c r="J109" s="184">
        <f t="shared" si="44"/>
        <v>239</v>
      </c>
      <c r="K109" s="167">
        <f t="shared" si="45"/>
        <v>1.4580197305400396E-3</v>
      </c>
    </row>
    <row r="110" spans="2:11" x14ac:dyDescent="0.25">
      <c r="B110" s="165" t="s">
        <v>102</v>
      </c>
      <c r="C110" s="166">
        <v>589</v>
      </c>
      <c r="D110" s="166">
        <v>6</v>
      </c>
      <c r="E110" s="166">
        <v>497</v>
      </c>
      <c r="F110" s="166">
        <v>467</v>
      </c>
      <c r="G110" s="166">
        <v>526</v>
      </c>
      <c r="H110" s="166">
        <v>657</v>
      </c>
      <c r="I110" s="181">
        <f>IFERROR(H110/G110-1,"-")</f>
        <v>0.24904942965779475</v>
      </c>
      <c r="J110" s="184">
        <f t="shared" si="44"/>
        <v>131</v>
      </c>
      <c r="K110" s="167">
        <f t="shared" si="45"/>
        <v>1.6346739982334574E-3</v>
      </c>
    </row>
    <row r="111" spans="2:11" x14ac:dyDescent="0.25">
      <c r="B111" s="161" t="s">
        <v>109</v>
      </c>
      <c r="C111" s="162">
        <v>11615</v>
      </c>
      <c r="D111" s="162">
        <v>1</v>
      </c>
      <c r="E111" s="162">
        <v>6710</v>
      </c>
      <c r="F111" s="162">
        <v>8092</v>
      </c>
      <c r="G111" s="162">
        <v>8510</v>
      </c>
      <c r="H111" s="162">
        <v>8874</v>
      </c>
      <c r="I111" s="180">
        <f>IFERROR(H111/G111-1,"-")</f>
        <v>4.277320799059936E-2</v>
      </c>
      <c r="J111" s="183">
        <f t="shared" si="44"/>
        <v>364</v>
      </c>
      <c r="K111" s="163">
        <f t="shared" si="45"/>
        <v>2.2079295373399848E-2</v>
      </c>
    </row>
    <row r="112" spans="2:11" x14ac:dyDescent="0.25">
      <c r="B112" s="165" t="s">
        <v>112</v>
      </c>
      <c r="C112" s="166">
        <v>6038</v>
      </c>
      <c r="D112" s="166">
        <v>0</v>
      </c>
      <c r="E112" s="166">
        <v>4009</v>
      </c>
      <c r="F112" s="166">
        <v>4685</v>
      </c>
      <c r="G112" s="166">
        <v>4618</v>
      </c>
      <c r="H112" s="166">
        <v>4670</v>
      </c>
      <c r="I112" s="181">
        <f t="shared" ref="I112:I119" si="46">IFERROR(H112/G112-1,"-")</f>
        <v>1.1260285838025075E-2</v>
      </c>
      <c r="J112" s="184">
        <f t="shared" si="44"/>
        <v>52</v>
      </c>
      <c r="K112" s="167">
        <f t="shared" si="45"/>
        <v>1.1619372255327619E-2</v>
      </c>
    </row>
    <row r="113" spans="2:11" x14ac:dyDescent="0.25">
      <c r="B113" s="165" t="s">
        <v>115</v>
      </c>
      <c r="C113" s="166">
        <v>474</v>
      </c>
      <c r="D113" s="166">
        <v>0</v>
      </c>
      <c r="E113" s="166">
        <v>315</v>
      </c>
      <c r="F113" s="166">
        <v>512</v>
      </c>
      <c r="G113" s="166">
        <v>472</v>
      </c>
      <c r="H113" s="166">
        <v>491</v>
      </c>
      <c r="I113" s="181">
        <f t="shared" si="46"/>
        <v>4.0254237288135597E-2</v>
      </c>
      <c r="J113" s="184">
        <f t="shared" si="44"/>
        <v>19</v>
      </c>
      <c r="K113" s="167">
        <f t="shared" si="45"/>
        <v>1.2216513441896918E-3</v>
      </c>
    </row>
    <row r="114" spans="2:11" x14ac:dyDescent="0.25">
      <c r="B114" s="165" t="s">
        <v>118</v>
      </c>
      <c r="C114" s="166">
        <v>623</v>
      </c>
      <c r="D114" s="166">
        <v>0</v>
      </c>
      <c r="E114" s="166">
        <v>300</v>
      </c>
      <c r="F114" s="166">
        <v>424</v>
      </c>
      <c r="G114" s="166">
        <v>389</v>
      </c>
      <c r="H114" s="166">
        <v>417</v>
      </c>
      <c r="I114" s="181">
        <f t="shared" si="46"/>
        <v>7.1979434447300816E-2</v>
      </c>
      <c r="J114" s="184">
        <f t="shared" si="44"/>
        <v>28</v>
      </c>
      <c r="K114" s="167">
        <f t="shared" si="45"/>
        <v>1.0375328116641578E-3</v>
      </c>
    </row>
    <row r="115" spans="2:11" x14ac:dyDescent="0.25">
      <c r="B115" s="165" t="s">
        <v>125</v>
      </c>
      <c r="C115" s="166">
        <v>157</v>
      </c>
      <c r="D115" s="166">
        <v>0</v>
      </c>
      <c r="E115" s="166">
        <v>169</v>
      </c>
      <c r="F115" s="166">
        <v>176</v>
      </c>
      <c r="G115" s="166">
        <v>178</v>
      </c>
      <c r="H115" s="166">
        <v>241</v>
      </c>
      <c r="I115" s="181">
        <f t="shared" si="46"/>
        <v>0.35393258426966301</v>
      </c>
      <c r="J115" s="184">
        <f t="shared" si="44"/>
        <v>63</v>
      </c>
      <c r="K115" s="167">
        <f t="shared" si="45"/>
        <v>5.9962927484667153E-4</v>
      </c>
    </row>
    <row r="116" spans="2:11" x14ac:dyDescent="0.25">
      <c r="B116" s="165" t="s">
        <v>121</v>
      </c>
      <c r="C116" s="166">
        <v>252</v>
      </c>
      <c r="D116" s="166">
        <v>1</v>
      </c>
      <c r="E116" s="166">
        <v>131</v>
      </c>
      <c r="F116" s="166">
        <v>153</v>
      </c>
      <c r="G116" s="166">
        <v>137</v>
      </c>
      <c r="H116" s="166">
        <v>143</v>
      </c>
      <c r="I116" s="181">
        <f t="shared" si="46"/>
        <v>4.3795620437956151E-2</v>
      </c>
      <c r="J116" s="184">
        <f t="shared" si="44"/>
        <v>6</v>
      </c>
      <c r="K116" s="167">
        <f t="shared" si="45"/>
        <v>3.5579662366420759E-4</v>
      </c>
    </row>
    <row r="117" spans="2:11" x14ac:dyDescent="0.25">
      <c r="B117" s="165" t="s">
        <v>130</v>
      </c>
      <c r="C117" s="166">
        <v>180</v>
      </c>
      <c r="D117" s="166">
        <v>0</v>
      </c>
      <c r="E117" s="166">
        <v>52</v>
      </c>
      <c r="F117" s="166">
        <v>102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1.3684485525546446E-4</v>
      </c>
    </row>
    <row r="118" spans="2:11" x14ac:dyDescent="0.25">
      <c r="B118" s="165" t="s">
        <v>133</v>
      </c>
      <c r="C118" s="166">
        <v>383</v>
      </c>
      <c r="D118" s="166">
        <v>0</v>
      </c>
      <c r="E118" s="166">
        <v>67</v>
      </c>
      <c r="F118" s="166">
        <v>58</v>
      </c>
      <c r="G118" s="166">
        <v>62</v>
      </c>
      <c r="H118" s="166">
        <v>49</v>
      </c>
      <c r="I118" s="181">
        <f t="shared" si="46"/>
        <v>-0.20967741935483875</v>
      </c>
      <c r="J118" s="184">
        <f t="shared" si="44"/>
        <v>-13</v>
      </c>
      <c r="K118" s="167">
        <f t="shared" si="45"/>
        <v>1.2191632559123197E-4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0</v>
      </c>
      <c r="E119" s="171">
        <f t="shared" si="47"/>
        <v>1667</v>
      </c>
      <c r="F119" s="171">
        <f t="shared" si="47"/>
        <v>1982</v>
      </c>
      <c r="G119" s="171">
        <f t="shared" si="47"/>
        <v>2589</v>
      </c>
      <c r="H119" s="171">
        <f t="shared" si="47"/>
        <v>2808</v>
      </c>
      <c r="I119" s="182">
        <f t="shared" si="46"/>
        <v>8.4588644264194768E-2</v>
      </c>
      <c r="J119" s="185">
        <f t="shared" si="44"/>
        <v>219</v>
      </c>
      <c r="K119" s="172">
        <f t="shared" si="45"/>
        <v>6.9865518828608041E-3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318</v>
      </c>
      <c r="D122" s="162" t="s">
        <v>318</v>
      </c>
      <c r="E122" s="162" t="s">
        <v>318</v>
      </c>
      <c r="F122" s="162" t="s">
        <v>318</v>
      </c>
      <c r="G122" s="162" t="s">
        <v>318</v>
      </c>
      <c r="H122" s="162" t="s">
        <v>318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318</v>
      </c>
      <c r="D123" s="166" t="s">
        <v>318</v>
      </c>
      <c r="E123" s="166" t="s">
        <v>318</v>
      </c>
      <c r="F123" s="166" t="s">
        <v>318</v>
      </c>
      <c r="G123" s="166" t="s">
        <v>318</v>
      </c>
      <c r="H123" s="166" t="s">
        <v>318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318</v>
      </c>
      <c r="D124" s="166" t="s">
        <v>318</v>
      </c>
      <c r="E124" s="166" t="s">
        <v>318</v>
      </c>
      <c r="F124" s="166" t="s">
        <v>318</v>
      </c>
      <c r="G124" s="166" t="s">
        <v>318</v>
      </c>
      <c r="H124" s="166" t="s">
        <v>318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318</v>
      </c>
      <c r="D125" s="162" t="s">
        <v>318</v>
      </c>
      <c r="E125" s="162" t="s">
        <v>318</v>
      </c>
      <c r="F125" s="162" t="s">
        <v>318</v>
      </c>
      <c r="G125" s="162" t="s">
        <v>318</v>
      </c>
      <c r="H125" s="162" t="s">
        <v>318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318</v>
      </c>
      <c r="D126" s="166" t="s">
        <v>318</v>
      </c>
      <c r="E126" s="166" t="s">
        <v>318</v>
      </c>
      <c r="F126" s="166" t="s">
        <v>318</v>
      </c>
      <c r="G126" s="166" t="s">
        <v>318</v>
      </c>
      <c r="H126" s="166" t="s">
        <v>318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318</v>
      </c>
      <c r="D127" s="166" t="s">
        <v>318</v>
      </c>
      <c r="E127" s="166" t="s">
        <v>318</v>
      </c>
      <c r="F127" s="166" t="s">
        <v>318</v>
      </c>
      <c r="G127" s="166" t="s">
        <v>318</v>
      </c>
      <c r="H127" s="166" t="s">
        <v>318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318</v>
      </c>
      <c r="D128" s="166" t="s">
        <v>318</v>
      </c>
      <c r="E128" s="166" t="s">
        <v>318</v>
      </c>
      <c r="F128" s="166" t="s">
        <v>318</v>
      </c>
      <c r="G128" s="166" t="s">
        <v>318</v>
      </c>
      <c r="H128" s="166" t="s">
        <v>318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318</v>
      </c>
      <c r="D129" s="166" t="s">
        <v>318</v>
      </c>
      <c r="E129" s="166" t="s">
        <v>318</v>
      </c>
      <c r="F129" s="166" t="s">
        <v>318</v>
      </c>
      <c r="G129" s="166" t="s">
        <v>318</v>
      </c>
      <c r="H129" s="166" t="s">
        <v>318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318</v>
      </c>
      <c r="D130" s="166" t="s">
        <v>318</v>
      </c>
      <c r="E130" s="166" t="s">
        <v>318</v>
      </c>
      <c r="F130" s="166" t="s">
        <v>318</v>
      </c>
      <c r="G130" s="166" t="s">
        <v>318</v>
      </c>
      <c r="H130" s="166" t="s">
        <v>318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318</v>
      </c>
      <c r="D131" s="166" t="s">
        <v>318</v>
      </c>
      <c r="E131" s="166" t="s">
        <v>318</v>
      </c>
      <c r="F131" s="166" t="s">
        <v>318</v>
      </c>
      <c r="G131" s="166" t="s">
        <v>318</v>
      </c>
      <c r="H131" s="166" t="s">
        <v>318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318</v>
      </c>
      <c r="D132" s="166" t="s">
        <v>318</v>
      </c>
      <c r="E132" s="166" t="s">
        <v>318</v>
      </c>
      <c r="F132" s="166" t="s">
        <v>318</v>
      </c>
      <c r="G132" s="166" t="s">
        <v>318</v>
      </c>
      <c r="H132" s="166" t="s">
        <v>318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3291</v>
      </c>
      <c r="E135" s="178">
        <f t="shared" si="53"/>
        <v>15796</v>
      </c>
      <c r="F135" s="178">
        <f t="shared" si="53"/>
        <v>16653</v>
      </c>
      <c r="G135" s="178">
        <f t="shared" si="53"/>
        <v>17056</v>
      </c>
      <c r="H135" s="178">
        <f t="shared" si="53"/>
        <v>17345</v>
      </c>
      <c r="I135" s="179">
        <f>IFERROR(H135/G135-1,"-")</f>
        <v>1.6944183864915585E-2</v>
      </c>
      <c r="J135" s="178">
        <f>IFERROR(H135-G135,"-")</f>
        <v>289</v>
      </c>
      <c r="K135" s="179">
        <f>IFERROR(H135/H$9,"-")</f>
        <v>4.315589117101875E-2</v>
      </c>
    </row>
    <row r="136" spans="2:11" x14ac:dyDescent="0.25">
      <c r="B136" s="161" t="s">
        <v>99</v>
      </c>
      <c r="C136" s="162">
        <v>742</v>
      </c>
      <c r="D136" s="162">
        <v>1364</v>
      </c>
      <c r="E136" s="162">
        <v>1214</v>
      </c>
      <c r="F136" s="162">
        <v>2178</v>
      </c>
      <c r="G136" s="162">
        <v>1502</v>
      </c>
      <c r="H136" s="162">
        <v>1199</v>
      </c>
      <c r="I136" s="180">
        <f>IFERROR(H136/G136-1,"-")</f>
        <v>-0.20173102529960052</v>
      </c>
      <c r="J136" s="183">
        <f t="shared" ref="J136:J147" si="54">IFERROR(H136-G136,"-")</f>
        <v>-303</v>
      </c>
      <c r="K136" s="163">
        <f t="shared" ref="K136:K147" si="55">IFERROR(H136/H$9,"-")</f>
        <v>2.9832178445691254E-3</v>
      </c>
    </row>
    <row r="137" spans="2:11" x14ac:dyDescent="0.25">
      <c r="B137" s="165" t="s">
        <v>105</v>
      </c>
      <c r="C137" s="166">
        <v>617</v>
      </c>
      <c r="D137" s="166">
        <v>1090</v>
      </c>
      <c r="E137" s="166">
        <v>775</v>
      </c>
      <c r="F137" s="166">
        <v>1447</v>
      </c>
      <c r="G137" s="166">
        <v>1059</v>
      </c>
      <c r="H137" s="166">
        <v>656</v>
      </c>
      <c r="I137" s="181">
        <f>IFERROR(H137/G137-1,"-")</f>
        <v>-0.38054768649669501</v>
      </c>
      <c r="J137" s="184">
        <f t="shared" si="54"/>
        <v>-403</v>
      </c>
      <c r="K137" s="167">
        <f t="shared" si="55"/>
        <v>1.6321859099560853E-3</v>
      </c>
    </row>
    <row r="138" spans="2:11" x14ac:dyDescent="0.25">
      <c r="B138" s="165" t="s">
        <v>102</v>
      </c>
      <c r="C138" s="166">
        <v>125</v>
      </c>
      <c r="D138" s="166">
        <v>274</v>
      </c>
      <c r="E138" s="166">
        <v>439</v>
      </c>
      <c r="F138" s="166">
        <v>731</v>
      </c>
      <c r="G138" s="166">
        <v>443</v>
      </c>
      <c r="H138" s="166">
        <v>543</v>
      </c>
      <c r="I138" s="181">
        <f>IFERROR(H138/G138-1,"-")</f>
        <v>0.22573363431151239</v>
      </c>
      <c r="J138" s="184">
        <f t="shared" si="54"/>
        <v>100</v>
      </c>
      <c r="K138" s="167">
        <f t="shared" si="55"/>
        <v>1.3510319346130401E-3</v>
      </c>
    </row>
    <row r="139" spans="2:11" x14ac:dyDescent="0.25">
      <c r="B139" s="161" t="s">
        <v>109</v>
      </c>
      <c r="C139" s="162">
        <v>12270</v>
      </c>
      <c r="D139" s="162">
        <v>1927</v>
      </c>
      <c r="E139" s="162">
        <v>14582</v>
      </c>
      <c r="F139" s="162">
        <v>14475</v>
      </c>
      <c r="G139" s="162">
        <v>15554</v>
      </c>
      <c r="H139" s="162">
        <v>16146</v>
      </c>
      <c r="I139" s="180">
        <f>IFERROR(H139/G139-1,"-")</f>
        <v>3.8060948952038043E-2</v>
      </c>
      <c r="J139" s="183">
        <f t="shared" si="54"/>
        <v>592</v>
      </c>
      <c r="K139" s="163">
        <f t="shared" si="55"/>
        <v>4.0172673326449623E-2</v>
      </c>
    </row>
    <row r="140" spans="2:11" x14ac:dyDescent="0.25">
      <c r="B140" s="165" t="s">
        <v>112</v>
      </c>
      <c r="C140" s="166">
        <v>6096</v>
      </c>
      <c r="D140" s="166">
        <v>67</v>
      </c>
      <c r="E140" s="166">
        <v>5025</v>
      </c>
      <c r="F140" s="166">
        <v>5503</v>
      </c>
      <c r="G140" s="166">
        <v>6655</v>
      </c>
      <c r="H140" s="166">
        <v>6578</v>
      </c>
      <c r="I140" s="181">
        <f t="shared" ref="I140:I147" si="56">IFERROR(H140/G140-1,"-")</f>
        <v>-1.1570247933884281E-2</v>
      </c>
      <c r="J140" s="184">
        <f t="shared" si="54"/>
        <v>-77</v>
      </c>
      <c r="K140" s="167">
        <f t="shared" si="55"/>
        <v>1.6366644688553551E-2</v>
      </c>
    </row>
    <row r="141" spans="2:11" x14ac:dyDescent="0.25">
      <c r="B141" s="165" t="s">
        <v>115</v>
      </c>
      <c r="C141" s="166">
        <v>664</v>
      </c>
      <c r="D141" s="166">
        <v>166</v>
      </c>
      <c r="E141" s="166">
        <v>1436</v>
      </c>
      <c r="F141" s="166">
        <v>1030</v>
      </c>
      <c r="G141" s="166">
        <v>1161</v>
      </c>
      <c r="H141" s="166">
        <v>1176</v>
      </c>
      <c r="I141" s="181">
        <f t="shared" si="56"/>
        <v>1.2919896640826822E-2</v>
      </c>
      <c r="J141" s="184">
        <f t="shared" si="54"/>
        <v>15</v>
      </c>
      <c r="K141" s="167">
        <f t="shared" si="55"/>
        <v>2.9259918141895675E-3</v>
      </c>
    </row>
    <row r="142" spans="2:11" x14ac:dyDescent="0.25">
      <c r="B142" s="165" t="s">
        <v>118</v>
      </c>
      <c r="C142" s="166">
        <v>466</v>
      </c>
      <c r="D142" s="166">
        <v>477</v>
      </c>
      <c r="E142" s="166">
        <v>1508</v>
      </c>
      <c r="F142" s="166">
        <v>1311</v>
      </c>
      <c r="G142" s="166">
        <v>1186</v>
      </c>
      <c r="H142" s="166">
        <v>1319</v>
      </c>
      <c r="I142" s="181">
        <f t="shared" si="56"/>
        <v>0.11214165261382791</v>
      </c>
      <c r="J142" s="184">
        <f t="shared" si="54"/>
        <v>133</v>
      </c>
      <c r="K142" s="167">
        <f t="shared" si="55"/>
        <v>3.2817884378537753E-3</v>
      </c>
    </row>
    <row r="143" spans="2:11" x14ac:dyDescent="0.25">
      <c r="B143" s="165" t="s">
        <v>125</v>
      </c>
      <c r="C143" s="166">
        <v>359</v>
      </c>
      <c r="D143" s="166">
        <v>29</v>
      </c>
      <c r="E143" s="166">
        <v>717</v>
      </c>
      <c r="F143" s="166">
        <v>467</v>
      </c>
      <c r="G143" s="166">
        <v>499</v>
      </c>
      <c r="H143" s="166">
        <v>540</v>
      </c>
      <c r="I143" s="181">
        <f t="shared" si="56"/>
        <v>8.21643286573146E-2</v>
      </c>
      <c r="J143" s="184">
        <f t="shared" si="54"/>
        <v>41</v>
      </c>
      <c r="K143" s="167">
        <f t="shared" si="55"/>
        <v>1.3435676697809238E-3</v>
      </c>
    </row>
    <row r="144" spans="2:11" x14ac:dyDescent="0.25">
      <c r="B144" s="165" t="s">
        <v>121</v>
      </c>
      <c r="C144" s="166">
        <v>190</v>
      </c>
      <c r="D144" s="166">
        <v>11</v>
      </c>
      <c r="E144" s="166">
        <v>449</v>
      </c>
      <c r="F144" s="166">
        <v>244</v>
      </c>
      <c r="G144" s="166">
        <v>336</v>
      </c>
      <c r="H144" s="166">
        <v>342</v>
      </c>
      <c r="I144" s="181">
        <f t="shared" si="56"/>
        <v>1.7857142857142794E-2</v>
      </c>
      <c r="J144" s="184">
        <f t="shared" si="54"/>
        <v>6</v>
      </c>
      <c r="K144" s="167">
        <f t="shared" si="55"/>
        <v>8.5092619086125172E-4</v>
      </c>
    </row>
    <row r="145" spans="2:11" x14ac:dyDescent="0.25">
      <c r="B145" s="165" t="s">
        <v>130</v>
      </c>
      <c r="C145" s="166">
        <v>380</v>
      </c>
      <c r="D145" s="166">
        <v>15</v>
      </c>
      <c r="E145" s="166">
        <v>219</v>
      </c>
      <c r="F145" s="166">
        <v>294</v>
      </c>
      <c r="G145" s="166">
        <v>182</v>
      </c>
      <c r="H145" s="166">
        <v>245</v>
      </c>
      <c r="I145" s="181">
        <f t="shared" si="56"/>
        <v>0.34615384615384626</v>
      </c>
      <c r="J145" s="184">
        <f t="shared" si="54"/>
        <v>63</v>
      </c>
      <c r="K145" s="167">
        <f t="shared" si="55"/>
        <v>6.0958162795615993E-4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282</v>
      </c>
      <c r="G146" s="166">
        <v>305</v>
      </c>
      <c r="H146" s="166">
        <v>269</v>
      </c>
      <c r="I146" s="181">
        <f t="shared" si="56"/>
        <v>-0.11803278688524588</v>
      </c>
      <c r="J146" s="184">
        <f t="shared" si="54"/>
        <v>-36</v>
      </c>
      <c r="K146" s="167">
        <f t="shared" si="55"/>
        <v>6.692957466130898E-4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1158</v>
      </c>
      <c r="E147" s="171">
        <f t="shared" si="57"/>
        <v>5065</v>
      </c>
      <c r="F147" s="171">
        <f t="shared" si="57"/>
        <v>5344</v>
      </c>
      <c r="G147" s="171">
        <f t="shared" si="57"/>
        <v>5230</v>
      </c>
      <c r="H147" s="171">
        <f t="shared" si="57"/>
        <v>5677</v>
      </c>
      <c r="I147" s="182">
        <f t="shared" si="56"/>
        <v>8.5468451242829868E-2</v>
      </c>
      <c r="J147" s="185">
        <f t="shared" si="54"/>
        <v>447</v>
      </c>
      <c r="K147" s="172">
        <f t="shared" si="55"/>
        <v>1.4124877150641304E-2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327</v>
      </c>
      <c r="E149" s="178">
        <f t="shared" si="58"/>
        <v>5051</v>
      </c>
      <c r="F149" s="178">
        <f t="shared" si="58"/>
        <v>5926</v>
      </c>
      <c r="G149" s="178">
        <f t="shared" si="58"/>
        <v>16998</v>
      </c>
      <c r="H149" s="178">
        <f t="shared" si="58"/>
        <v>16891</v>
      </c>
      <c r="I149" s="179">
        <f>IFERROR(H149/G149-1,"-")</f>
        <v>-6.2948582186139745E-3</v>
      </c>
      <c r="J149" s="178">
        <f>IFERROR(H149-G149,"-")</f>
        <v>-107</v>
      </c>
      <c r="K149" s="179">
        <f>IFERROR(H149/H$9,"-")</f>
        <v>4.2026299093091822E-2</v>
      </c>
    </row>
    <row r="150" spans="2:11" x14ac:dyDescent="0.25">
      <c r="B150" s="161" t="s">
        <v>99</v>
      </c>
      <c r="C150" s="162">
        <v>287</v>
      </c>
      <c r="D150" s="162">
        <v>126</v>
      </c>
      <c r="E150" s="162">
        <v>558</v>
      </c>
      <c r="F150" s="162">
        <v>798</v>
      </c>
      <c r="G150" s="162">
        <v>1339</v>
      </c>
      <c r="H150" s="162">
        <v>1225</v>
      </c>
      <c r="I150" s="180">
        <f>IFERROR(H150/G150-1,"-")</f>
        <v>-8.5138162808065743E-2</v>
      </c>
      <c r="J150" s="183">
        <f t="shared" ref="J150:J161" si="59">IFERROR(H150-G150,"-")</f>
        <v>-114</v>
      </c>
      <c r="K150" s="163">
        <f t="shared" ref="K150:K161" si="60">IFERROR(H150/H$9,"-")</f>
        <v>3.0479081397807996E-3</v>
      </c>
    </row>
    <row r="151" spans="2:11" x14ac:dyDescent="0.25">
      <c r="B151" s="165" t="s">
        <v>105</v>
      </c>
      <c r="C151" s="166">
        <v>245</v>
      </c>
      <c r="D151" s="166">
        <v>38</v>
      </c>
      <c r="E151" s="166">
        <v>291</v>
      </c>
      <c r="F151" s="166">
        <v>270</v>
      </c>
      <c r="G151" s="166">
        <v>1048</v>
      </c>
      <c r="H151" s="166">
        <v>774</v>
      </c>
      <c r="I151" s="181">
        <f>IFERROR(H151/G151-1,"-")</f>
        <v>-0.26145038167938928</v>
      </c>
      <c r="J151" s="184">
        <f t="shared" si="59"/>
        <v>-274</v>
      </c>
      <c r="K151" s="167">
        <f t="shared" si="60"/>
        <v>1.9257803266859907E-3</v>
      </c>
    </row>
    <row r="152" spans="2:11" x14ac:dyDescent="0.25">
      <c r="B152" s="165" t="s">
        <v>102</v>
      </c>
      <c r="C152" s="166">
        <v>42</v>
      </c>
      <c r="D152" s="166">
        <v>88</v>
      </c>
      <c r="E152" s="166">
        <v>267</v>
      </c>
      <c r="F152" s="166">
        <v>528</v>
      </c>
      <c r="G152" s="166">
        <v>291</v>
      </c>
      <c r="H152" s="166">
        <v>451</v>
      </c>
      <c r="I152" s="181">
        <f>IFERROR(H152/G152-1,"-")</f>
        <v>0.54982817869415812</v>
      </c>
      <c r="J152" s="184">
        <f t="shared" si="59"/>
        <v>160</v>
      </c>
      <c r="K152" s="167">
        <f t="shared" si="60"/>
        <v>1.1221278130948086E-3</v>
      </c>
    </row>
    <row r="153" spans="2:11" x14ac:dyDescent="0.25">
      <c r="B153" s="161" t="s">
        <v>109</v>
      </c>
      <c r="C153" s="162">
        <v>1626</v>
      </c>
      <c r="D153" s="162">
        <v>201</v>
      </c>
      <c r="E153" s="162">
        <v>4493</v>
      </c>
      <c r="F153" s="162">
        <v>5128</v>
      </c>
      <c r="G153" s="162">
        <v>15659</v>
      </c>
      <c r="H153" s="162">
        <v>15666</v>
      </c>
      <c r="I153" s="180">
        <f>IFERROR(H153/G153-1,"-")</f>
        <v>4.4702726866341358E-4</v>
      </c>
      <c r="J153" s="183">
        <f t="shared" si="59"/>
        <v>7</v>
      </c>
      <c r="K153" s="163">
        <f t="shared" si="60"/>
        <v>3.8978390953311022E-2</v>
      </c>
    </row>
    <row r="154" spans="2:11" x14ac:dyDescent="0.25">
      <c r="B154" s="165" t="s">
        <v>112</v>
      </c>
      <c r="C154" s="166">
        <v>279</v>
      </c>
      <c r="D154" s="166">
        <v>6</v>
      </c>
      <c r="E154" s="166">
        <v>1821</v>
      </c>
      <c r="F154" s="166">
        <v>1052</v>
      </c>
      <c r="G154" s="166">
        <v>7783</v>
      </c>
      <c r="H154" s="166">
        <v>8552</v>
      </c>
      <c r="I154" s="181">
        <f t="shared" ref="I154:I161" si="61">IFERROR(H154/G154-1,"-")</f>
        <v>9.8805088012334563E-2</v>
      </c>
      <c r="J154" s="184">
        <f t="shared" si="59"/>
        <v>769</v>
      </c>
      <c r="K154" s="167">
        <f t="shared" si="60"/>
        <v>2.1278130948086039E-2</v>
      </c>
    </row>
    <row r="155" spans="2:11" x14ac:dyDescent="0.25">
      <c r="B155" s="165" t="s">
        <v>115</v>
      </c>
      <c r="C155" s="166">
        <v>422</v>
      </c>
      <c r="D155" s="166">
        <v>65</v>
      </c>
      <c r="E155" s="166">
        <v>650</v>
      </c>
      <c r="F155" s="166">
        <v>1190</v>
      </c>
      <c r="G155" s="166">
        <v>1642</v>
      </c>
      <c r="H155" s="166">
        <v>1258</v>
      </c>
      <c r="I155" s="181">
        <f t="shared" si="61"/>
        <v>-0.23386114494518884</v>
      </c>
      <c r="J155" s="184">
        <f t="shared" si="59"/>
        <v>-384</v>
      </c>
      <c r="K155" s="167">
        <f t="shared" si="60"/>
        <v>3.130015052934078E-3</v>
      </c>
    </row>
    <row r="156" spans="2:11" x14ac:dyDescent="0.25">
      <c r="B156" s="165" t="s">
        <v>118</v>
      </c>
      <c r="C156" s="166">
        <v>56</v>
      </c>
      <c r="D156" s="166">
        <v>30</v>
      </c>
      <c r="E156" s="166">
        <v>156</v>
      </c>
      <c r="F156" s="166">
        <v>462</v>
      </c>
      <c r="G156" s="166">
        <v>247</v>
      </c>
      <c r="H156" s="166">
        <v>426</v>
      </c>
      <c r="I156" s="181">
        <f t="shared" si="61"/>
        <v>0.72469635627530371</v>
      </c>
      <c r="J156" s="184">
        <f t="shared" si="59"/>
        <v>179</v>
      </c>
      <c r="K156" s="167">
        <f t="shared" si="60"/>
        <v>1.0599256061605065E-3</v>
      </c>
    </row>
    <row r="157" spans="2:11" x14ac:dyDescent="0.25">
      <c r="B157" s="165" t="s">
        <v>125</v>
      </c>
      <c r="C157" s="166">
        <v>28</v>
      </c>
      <c r="D157" s="166">
        <v>2</v>
      </c>
      <c r="E157" s="166">
        <v>690</v>
      </c>
      <c r="F157" s="166">
        <v>316</v>
      </c>
      <c r="G157" s="166">
        <v>1048</v>
      </c>
      <c r="H157" s="166">
        <v>1272</v>
      </c>
      <c r="I157" s="181">
        <f t="shared" si="61"/>
        <v>0.21374045801526709</v>
      </c>
      <c r="J157" s="184">
        <f t="shared" si="59"/>
        <v>224</v>
      </c>
      <c r="K157" s="167">
        <f t="shared" si="60"/>
        <v>3.1648482888172874E-3</v>
      </c>
    </row>
    <row r="158" spans="2:11" x14ac:dyDescent="0.25">
      <c r="B158" s="165" t="s">
        <v>121</v>
      </c>
      <c r="C158" s="166">
        <v>37</v>
      </c>
      <c r="D158" s="166">
        <v>6</v>
      </c>
      <c r="E158" s="166">
        <v>111</v>
      </c>
      <c r="F158" s="166">
        <v>290</v>
      </c>
      <c r="G158" s="166">
        <v>330</v>
      </c>
      <c r="H158" s="166">
        <v>38</v>
      </c>
      <c r="I158" s="181">
        <f t="shared" si="61"/>
        <v>-0.88484848484848488</v>
      </c>
      <c r="J158" s="184">
        <f t="shared" si="59"/>
        <v>-292</v>
      </c>
      <c r="K158" s="167">
        <f t="shared" si="60"/>
        <v>9.4547354540139083E-5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162</v>
      </c>
      <c r="F159" s="166">
        <v>160</v>
      </c>
      <c r="G159" s="166">
        <v>593</v>
      </c>
      <c r="H159" s="166">
        <v>734</v>
      </c>
      <c r="I159" s="181">
        <f t="shared" si="61"/>
        <v>0.23777403035413158</v>
      </c>
      <c r="J159" s="184">
        <f t="shared" si="59"/>
        <v>141</v>
      </c>
      <c r="K159" s="167">
        <f t="shared" si="60"/>
        <v>1.8262567955911076E-3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138</v>
      </c>
      <c r="F160" s="166">
        <v>55</v>
      </c>
      <c r="G160" s="166">
        <v>1524</v>
      </c>
      <c r="H160" s="166">
        <v>1375</v>
      </c>
      <c r="I160" s="181">
        <f t="shared" si="61"/>
        <v>-9.776902887139105E-2</v>
      </c>
      <c r="J160" s="184">
        <f t="shared" si="59"/>
        <v>-149</v>
      </c>
      <c r="K160" s="167">
        <f t="shared" si="60"/>
        <v>3.4211213813866116E-3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91</v>
      </c>
      <c r="E161" s="171">
        <f t="shared" si="62"/>
        <v>765</v>
      </c>
      <c r="F161" s="171">
        <f t="shared" si="62"/>
        <v>1603</v>
      </c>
      <c r="G161" s="171">
        <f t="shared" si="62"/>
        <v>2492</v>
      </c>
      <c r="H161" s="171">
        <f t="shared" si="62"/>
        <v>2011</v>
      </c>
      <c r="I161" s="182">
        <f t="shared" si="61"/>
        <v>-0.1930176565008026</v>
      </c>
      <c r="J161" s="185">
        <f t="shared" si="59"/>
        <v>-481</v>
      </c>
      <c r="K161" s="172">
        <f t="shared" si="60"/>
        <v>5.0035455257952553E-3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F8A29-FAA9-411D-B1B2-664A66FC5EC0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262</v>
      </c>
      <c r="D6" s="174" t="s">
        <v>263</v>
      </c>
      <c r="E6" s="174" t="s">
        <v>264</v>
      </c>
      <c r="F6" s="174" t="s">
        <v>265</v>
      </c>
      <c r="G6" s="174" t="s">
        <v>266</v>
      </c>
      <c r="H6" s="174" t="s">
        <v>267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262</v>
      </c>
      <c r="L6" s="174" t="s">
        <v>263</v>
      </c>
      <c r="M6" s="174" t="s">
        <v>264</v>
      </c>
      <c r="N6" s="174" t="s">
        <v>265</v>
      </c>
      <c r="O6" s="174" t="s">
        <v>266</v>
      </c>
      <c r="P6" s="174" t="s">
        <v>267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262</v>
      </c>
      <c r="T6" s="174" t="s">
        <v>264</v>
      </c>
      <c r="U6" s="174" t="s">
        <v>265</v>
      </c>
      <c r="V6" s="174" t="s">
        <v>266</v>
      </c>
      <c r="W6" s="174" t="s">
        <v>267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44559</v>
      </c>
      <c r="E8" s="178">
        <f t="shared" si="0"/>
        <v>210898</v>
      </c>
      <c r="F8" s="178">
        <f t="shared" si="0"/>
        <v>258067</v>
      </c>
      <c r="G8" s="178">
        <f t="shared" si="0"/>
        <v>252025</v>
      </c>
      <c r="H8" s="178">
        <f t="shared" si="0"/>
        <v>251900</v>
      </c>
      <c r="I8" s="179">
        <f>IFERROR(H8/G8-1,"-")</f>
        <v>-4.9598254141458575E-4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155801</v>
      </c>
      <c r="M8" s="178">
        <f t="shared" si="2"/>
        <v>933260</v>
      </c>
      <c r="N8" s="178">
        <f t="shared" si="2"/>
        <v>1084680</v>
      </c>
      <c r="O8" s="178">
        <f t="shared" si="2"/>
        <v>1145697</v>
      </c>
      <c r="P8" s="178">
        <f t="shared" si="2"/>
        <v>1129689</v>
      </c>
      <c r="Q8" s="179">
        <f>IFERROR(P8/O8-1,"-")</f>
        <v>-1.3972280629171552E-2</v>
      </c>
      <c r="R8" s="179">
        <f t="shared" ref="R8:R20" si="3">P8/P$8</f>
        <v>1</v>
      </c>
      <c r="S8" s="178">
        <f>S9+S12</f>
        <v>724591</v>
      </c>
      <c r="T8" s="178">
        <f>T9+T12</f>
        <v>1144158</v>
      </c>
      <c r="U8" s="178">
        <f>U9+U12</f>
        <v>1342747</v>
      </c>
      <c r="V8" s="178">
        <f>V9+V12</f>
        <v>1397722</v>
      </c>
      <c r="W8" s="178">
        <f>W9+W12</f>
        <v>1381589</v>
      </c>
      <c r="X8" s="179">
        <f>IFERROR(W8/V8-1,"-")</f>
        <v>-1.1542352484971929E-2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22092</v>
      </c>
      <c r="E9" s="162">
        <v>47086</v>
      </c>
      <c r="F9" s="162">
        <v>65902</v>
      </c>
      <c r="G9" s="162">
        <v>59268</v>
      </c>
      <c r="H9" s="162">
        <v>54310</v>
      </c>
      <c r="I9" s="163">
        <f>IFERROR(H9/G9-1,"-")</f>
        <v>-8.3653911048120366E-2</v>
      </c>
      <c r="J9" s="163">
        <f t="shared" si="1"/>
        <v>0.21560142913854705</v>
      </c>
      <c r="K9" s="162">
        <v>91967</v>
      </c>
      <c r="L9" s="162">
        <v>82473</v>
      </c>
      <c r="M9" s="162">
        <v>171740</v>
      </c>
      <c r="N9" s="162">
        <v>180632</v>
      </c>
      <c r="O9" s="162">
        <v>166659</v>
      </c>
      <c r="P9" s="162">
        <v>174679</v>
      </c>
      <c r="Q9" s="163">
        <f>IFERROR(P9/O9-1,"-")</f>
        <v>4.8122213621826671E-2</v>
      </c>
      <c r="R9" s="163">
        <f t="shared" si="3"/>
        <v>0.15462574212902844</v>
      </c>
      <c r="S9" s="162">
        <v>122859</v>
      </c>
      <c r="T9" s="162">
        <v>218826</v>
      </c>
      <c r="U9" s="162">
        <v>246534</v>
      </c>
      <c r="V9" s="162">
        <v>225927</v>
      </c>
      <c r="W9" s="162">
        <v>228989</v>
      </c>
      <c r="X9" s="163">
        <f>IFERROR(W9/V9-1,"-")</f>
        <v>1.3553050321563953E-2</v>
      </c>
      <c r="Y9" s="163">
        <f>W9/W$8</f>
        <v>0.16574321306843062</v>
      </c>
    </row>
    <row r="10" spans="1:25" x14ac:dyDescent="0.25">
      <c r="A10" s="164"/>
      <c r="B10" s="165" t="s">
        <v>105</v>
      </c>
      <c r="C10" s="166">
        <v>14381</v>
      </c>
      <c r="D10" s="166">
        <v>16688</v>
      </c>
      <c r="E10" s="166">
        <v>25957</v>
      </c>
      <c r="F10" s="166">
        <v>36205</v>
      </c>
      <c r="G10" s="166">
        <v>31918</v>
      </c>
      <c r="H10" s="166">
        <v>27089</v>
      </c>
      <c r="I10" s="167">
        <f>IFERROR(H10/G10-1,"-")</f>
        <v>-0.15129394072310298</v>
      </c>
      <c r="J10" s="167">
        <f t="shared" si="1"/>
        <v>0.10753870583564906</v>
      </c>
      <c r="K10" s="166">
        <v>26759</v>
      </c>
      <c r="L10" s="166">
        <v>54648</v>
      </c>
      <c r="M10" s="166">
        <v>62419</v>
      </c>
      <c r="N10" s="166">
        <v>55283</v>
      </c>
      <c r="O10" s="166">
        <v>46644</v>
      </c>
      <c r="P10" s="166">
        <v>50494</v>
      </c>
      <c r="Q10" s="167">
        <f>IFERROR(P10/O10-1,"-")</f>
        <v>8.2540090901294993E-2</v>
      </c>
      <c r="R10" s="167">
        <f t="shared" si="3"/>
        <v>4.4697257386767511E-2</v>
      </c>
      <c r="S10" s="166">
        <v>41140</v>
      </c>
      <c r="T10" s="166">
        <v>88376</v>
      </c>
      <c r="U10" s="166">
        <v>91488</v>
      </c>
      <c r="V10" s="166">
        <v>78562</v>
      </c>
      <c r="W10" s="166">
        <v>77583</v>
      </c>
      <c r="X10" s="167">
        <f>IFERROR(W10/V10-1,"-")</f>
        <v>-1.246149537944552E-2</v>
      </c>
      <c r="Y10" s="167">
        <f>W10/W$8</f>
        <v>5.6154905691924301E-2</v>
      </c>
    </row>
    <row r="11" spans="1:25" x14ac:dyDescent="0.25">
      <c r="A11" s="164"/>
      <c r="B11" s="165" t="s">
        <v>102</v>
      </c>
      <c r="C11" s="166">
        <v>16511</v>
      </c>
      <c r="D11" s="166">
        <v>5404</v>
      </c>
      <c r="E11" s="166">
        <v>21129</v>
      </c>
      <c r="F11" s="166">
        <v>29697</v>
      </c>
      <c r="G11" s="166">
        <v>27350</v>
      </c>
      <c r="H11" s="166">
        <v>27221</v>
      </c>
      <c r="I11" s="167">
        <f>IFERROR(H11/G11-1,"-")</f>
        <v>-4.7166361974405602E-3</v>
      </c>
      <c r="J11" s="167">
        <f t="shared" si="1"/>
        <v>0.10806272330289797</v>
      </c>
      <c r="K11" s="166">
        <v>65208</v>
      </c>
      <c r="L11" s="166">
        <v>27825</v>
      </c>
      <c r="M11" s="166">
        <v>109321</v>
      </c>
      <c r="N11" s="166">
        <v>125349</v>
      </c>
      <c r="O11" s="166">
        <v>120015</v>
      </c>
      <c r="P11" s="166">
        <v>124185</v>
      </c>
      <c r="Q11" s="167">
        <f>IFERROR(P11/O11-1,"-")</f>
        <v>3.4745656792900981E-2</v>
      </c>
      <c r="R11" s="167">
        <f t="shared" si="3"/>
        <v>0.10992848474226093</v>
      </c>
      <c r="S11" s="166">
        <v>81719</v>
      </c>
      <c r="T11" s="166">
        <v>130450</v>
      </c>
      <c r="U11" s="166">
        <v>155046</v>
      </c>
      <c r="V11" s="166">
        <v>147365</v>
      </c>
      <c r="W11" s="166">
        <v>151406</v>
      </c>
      <c r="X11" s="167">
        <f>IFERROR(W11/V11-1,"-")</f>
        <v>2.7421708003935841E-2</v>
      </c>
      <c r="Y11" s="167">
        <f>W11/W$8</f>
        <v>0.10958830737650632</v>
      </c>
    </row>
    <row r="12" spans="1:25" x14ac:dyDescent="0.25">
      <c r="A12" s="1"/>
      <c r="B12" s="161" t="s">
        <v>109</v>
      </c>
      <c r="C12" s="162">
        <v>117799</v>
      </c>
      <c r="D12" s="162">
        <v>22467</v>
      </c>
      <c r="E12" s="162">
        <v>163812</v>
      </c>
      <c r="F12" s="162">
        <v>192165</v>
      </c>
      <c r="G12" s="162">
        <v>192757</v>
      </c>
      <c r="H12" s="162">
        <v>197590</v>
      </c>
      <c r="I12" s="163">
        <f>IFERROR(H12/G12-1,"-")</f>
        <v>2.5073019397479746E-2</v>
      </c>
      <c r="J12" s="163">
        <f t="shared" si="1"/>
        <v>0.78439857086145293</v>
      </c>
      <c r="K12" s="162">
        <v>483933</v>
      </c>
      <c r="L12" s="162">
        <v>73328</v>
      </c>
      <c r="M12" s="162">
        <v>761520</v>
      </c>
      <c r="N12" s="162">
        <v>904048</v>
      </c>
      <c r="O12" s="162">
        <v>979038</v>
      </c>
      <c r="P12" s="162">
        <v>955010</v>
      </c>
      <c r="Q12" s="163">
        <f>IFERROR(P12/O12-1,"-")</f>
        <v>-2.454245902610519E-2</v>
      </c>
      <c r="R12" s="163">
        <f t="shared" si="3"/>
        <v>0.84537425787097153</v>
      </c>
      <c r="S12" s="162">
        <v>601732</v>
      </c>
      <c r="T12" s="162">
        <v>925332</v>
      </c>
      <c r="U12" s="162">
        <v>1096213</v>
      </c>
      <c r="V12" s="162">
        <v>1171795</v>
      </c>
      <c r="W12" s="162">
        <v>1152600</v>
      </c>
      <c r="X12" s="163">
        <f>IFERROR(W12/V12-1,"-")</f>
        <v>-1.6380851599469226E-2</v>
      </c>
      <c r="Y12" s="163">
        <f>W12/W$8</f>
        <v>0.83425678693156935</v>
      </c>
    </row>
    <row r="13" spans="1:25" s="57" customFormat="1" x14ac:dyDescent="0.25">
      <c r="B13" s="165" t="s">
        <v>112</v>
      </c>
      <c r="C13" s="166">
        <v>39547</v>
      </c>
      <c r="D13" s="166">
        <v>1417</v>
      </c>
      <c r="E13" s="166">
        <v>53527</v>
      </c>
      <c r="F13" s="166">
        <v>68980</v>
      </c>
      <c r="G13" s="166">
        <v>66014</v>
      </c>
      <c r="H13" s="166">
        <v>65639</v>
      </c>
      <c r="I13" s="167">
        <f t="shared" ref="I13:I20" si="4">IFERROR(H13/G13-1,"-")</f>
        <v>-5.6806132032599654E-3</v>
      </c>
      <c r="J13" s="167">
        <f t="shared" si="1"/>
        <v>0.26057562524811434</v>
      </c>
      <c r="K13" s="166">
        <v>200754</v>
      </c>
      <c r="L13" s="166">
        <v>3387</v>
      </c>
      <c r="M13" s="166">
        <v>323077</v>
      </c>
      <c r="N13" s="166">
        <v>379170</v>
      </c>
      <c r="O13" s="166">
        <v>413412</v>
      </c>
      <c r="P13" s="166">
        <v>409458</v>
      </c>
      <c r="Q13" s="167">
        <f t="shared" ref="Q13:Q20" si="5">IFERROR(P13/O13-1,"-")</f>
        <v>-9.5643087283387995E-3</v>
      </c>
      <c r="R13" s="167">
        <f t="shared" si="3"/>
        <v>0.36245196686875769</v>
      </c>
      <c r="S13" s="166">
        <v>240301</v>
      </c>
      <c r="T13" s="166">
        <v>376604</v>
      </c>
      <c r="U13" s="166">
        <v>448150</v>
      </c>
      <c r="V13" s="166">
        <v>479426</v>
      </c>
      <c r="W13" s="166">
        <v>475097</v>
      </c>
      <c r="X13" s="167">
        <f t="shared" ref="X13:X20" si="6">IFERROR(W13/V13-1,"-")</f>
        <v>-9.0295478342851121E-3</v>
      </c>
      <c r="Y13" s="167">
        <f t="shared" ref="Y13:Y20" si="7">W13/W$8</f>
        <v>0.34387723121709857</v>
      </c>
    </row>
    <row r="14" spans="1:25" s="57" customFormat="1" x14ac:dyDescent="0.25">
      <c r="B14" s="165" t="s">
        <v>115</v>
      </c>
      <c r="C14" s="166">
        <v>18311</v>
      </c>
      <c r="D14" s="166">
        <v>3791</v>
      </c>
      <c r="E14" s="166">
        <v>22853</v>
      </c>
      <c r="F14" s="166">
        <v>28385</v>
      </c>
      <c r="G14" s="166">
        <v>28876</v>
      </c>
      <c r="H14" s="166">
        <v>28896</v>
      </c>
      <c r="I14" s="167">
        <f t="shared" si="4"/>
        <v>6.9261670591491686E-4</v>
      </c>
      <c r="J14" s="167">
        <f t="shared" si="1"/>
        <v>0.11471218737594284</v>
      </c>
      <c r="K14" s="166">
        <v>68786</v>
      </c>
      <c r="L14" s="166">
        <v>11407</v>
      </c>
      <c r="M14" s="166">
        <v>90318</v>
      </c>
      <c r="N14" s="166">
        <v>111710</v>
      </c>
      <c r="O14" s="166">
        <v>121886</v>
      </c>
      <c r="P14" s="166">
        <v>115312</v>
      </c>
      <c r="Q14" s="167">
        <f t="shared" si="5"/>
        <v>-5.3935644782829861E-2</v>
      </c>
      <c r="R14" s="167">
        <f t="shared" si="3"/>
        <v>0.10207411066231503</v>
      </c>
      <c r="S14" s="166">
        <v>87097</v>
      </c>
      <c r="T14" s="166">
        <v>113171</v>
      </c>
      <c r="U14" s="166">
        <v>140095</v>
      </c>
      <c r="V14" s="166">
        <v>150762</v>
      </c>
      <c r="W14" s="166">
        <v>144208</v>
      </c>
      <c r="X14" s="167">
        <f t="shared" si="6"/>
        <v>-4.347249306854517E-2</v>
      </c>
      <c r="Y14" s="167">
        <f t="shared" si="7"/>
        <v>0.10437836433266333</v>
      </c>
    </row>
    <row r="15" spans="1:25" x14ac:dyDescent="0.25">
      <c r="A15" s="1"/>
      <c r="B15" s="165" t="s">
        <v>118</v>
      </c>
      <c r="C15" s="166">
        <v>7641</v>
      </c>
      <c r="D15" s="166">
        <v>5212</v>
      </c>
      <c r="E15" s="166">
        <v>11029</v>
      </c>
      <c r="F15" s="166">
        <v>13759</v>
      </c>
      <c r="G15" s="166">
        <v>11470</v>
      </c>
      <c r="H15" s="166">
        <v>11880</v>
      </c>
      <c r="I15" s="167">
        <f t="shared" si="4"/>
        <v>3.574542284219695E-2</v>
      </c>
      <c r="J15" s="167">
        <f t="shared" si="1"/>
        <v>4.7161572052401748E-2</v>
      </c>
      <c r="K15" s="166">
        <v>24259</v>
      </c>
      <c r="L15" s="166">
        <v>14881</v>
      </c>
      <c r="M15" s="166">
        <v>44833</v>
      </c>
      <c r="N15" s="166">
        <v>53793</v>
      </c>
      <c r="O15" s="166">
        <v>57281</v>
      </c>
      <c r="P15" s="166">
        <v>52323</v>
      </c>
      <c r="Q15" s="167">
        <f t="shared" si="5"/>
        <v>-8.6555751470819287E-2</v>
      </c>
      <c r="R15" s="167">
        <f t="shared" si="3"/>
        <v>4.6316287048913461E-2</v>
      </c>
      <c r="S15" s="166">
        <v>31900</v>
      </c>
      <c r="T15" s="166">
        <v>55862</v>
      </c>
      <c r="U15" s="166">
        <v>67552</v>
      </c>
      <c r="V15" s="166">
        <v>68751</v>
      </c>
      <c r="W15" s="166">
        <v>64203</v>
      </c>
      <c r="X15" s="167">
        <f t="shared" si="6"/>
        <v>-6.6151765065235457E-2</v>
      </c>
      <c r="Y15" s="167">
        <f t="shared" si="7"/>
        <v>4.647040472962654E-2</v>
      </c>
    </row>
    <row r="16" spans="1:25" x14ac:dyDescent="0.25">
      <c r="A16" s="1"/>
      <c r="B16" s="165" t="s">
        <v>125</v>
      </c>
      <c r="C16" s="166">
        <v>3334</v>
      </c>
      <c r="D16" s="166">
        <v>296</v>
      </c>
      <c r="E16" s="166">
        <v>6812</v>
      </c>
      <c r="F16" s="166">
        <v>5343</v>
      </c>
      <c r="G16" s="166">
        <v>5121</v>
      </c>
      <c r="H16" s="166">
        <v>5379</v>
      </c>
      <c r="I16" s="167">
        <f t="shared" si="4"/>
        <v>5.0380785002929196E-2</v>
      </c>
      <c r="J16" s="167">
        <f t="shared" si="1"/>
        <v>2.1353711790393012E-2</v>
      </c>
      <c r="K16" s="166">
        <v>16002</v>
      </c>
      <c r="L16" s="166">
        <v>992</v>
      </c>
      <c r="M16" s="166">
        <v>36569</v>
      </c>
      <c r="N16" s="166">
        <v>33659</v>
      </c>
      <c r="O16" s="166">
        <v>37308</v>
      </c>
      <c r="P16" s="166">
        <v>35283</v>
      </c>
      <c r="Q16" s="167">
        <f t="shared" si="5"/>
        <v>-5.4277902862656768E-2</v>
      </c>
      <c r="R16" s="167">
        <f t="shared" si="3"/>
        <v>3.1232489649806273E-2</v>
      </c>
      <c r="S16" s="166">
        <v>19336</v>
      </c>
      <c r="T16" s="166">
        <v>43381</v>
      </c>
      <c r="U16" s="166">
        <v>39002</v>
      </c>
      <c r="V16" s="166">
        <v>42429</v>
      </c>
      <c r="W16" s="166">
        <v>40662</v>
      </c>
      <c r="X16" s="167">
        <f t="shared" si="6"/>
        <v>-4.1646043979353786E-2</v>
      </c>
      <c r="Y16" s="167">
        <f t="shared" si="7"/>
        <v>2.94313287091892E-2</v>
      </c>
    </row>
    <row r="17" spans="1:25" x14ac:dyDescent="0.25">
      <c r="A17" s="57"/>
      <c r="B17" s="165" t="s">
        <v>121</v>
      </c>
      <c r="C17" s="166">
        <v>2305</v>
      </c>
      <c r="D17" s="166">
        <v>421</v>
      </c>
      <c r="E17" s="166">
        <v>3717</v>
      </c>
      <c r="F17" s="166">
        <v>3400</v>
      </c>
      <c r="G17" s="166">
        <v>3560</v>
      </c>
      <c r="H17" s="166">
        <v>3536</v>
      </c>
      <c r="I17" s="167">
        <f t="shared" si="4"/>
        <v>-6.741573033707815E-3</v>
      </c>
      <c r="J17" s="167">
        <f t="shared" si="1"/>
        <v>1.4037316395394997E-2</v>
      </c>
      <c r="K17" s="166">
        <v>23899</v>
      </c>
      <c r="L17" s="166">
        <v>2452</v>
      </c>
      <c r="M17" s="166">
        <v>43713</v>
      </c>
      <c r="N17" s="166">
        <v>40303</v>
      </c>
      <c r="O17" s="166">
        <v>44333</v>
      </c>
      <c r="P17" s="166">
        <v>40739</v>
      </c>
      <c r="Q17" s="167">
        <f t="shared" si="5"/>
        <v>-8.1068278708862462E-2</v>
      </c>
      <c r="R17" s="167">
        <f t="shared" si="3"/>
        <v>3.6062137455529795E-2</v>
      </c>
      <c r="S17" s="166">
        <v>26204</v>
      </c>
      <c r="T17" s="166">
        <v>47430</v>
      </c>
      <c r="U17" s="166">
        <v>43703</v>
      </c>
      <c r="V17" s="166">
        <v>47893</v>
      </c>
      <c r="W17" s="166">
        <v>44275</v>
      </c>
      <c r="X17" s="167">
        <f t="shared" si="6"/>
        <v>-7.5543398826550812E-2</v>
      </c>
      <c r="Y17" s="167">
        <f t="shared" si="7"/>
        <v>3.2046433490712505E-2</v>
      </c>
    </row>
    <row r="18" spans="1:25" x14ac:dyDescent="0.25">
      <c r="A18" s="57"/>
      <c r="B18" s="165" t="s">
        <v>130</v>
      </c>
      <c r="C18" s="166">
        <v>3269</v>
      </c>
      <c r="D18" s="166">
        <v>50</v>
      </c>
      <c r="E18" s="166">
        <v>3220</v>
      </c>
      <c r="F18" s="166">
        <v>3864</v>
      </c>
      <c r="G18" s="166">
        <v>3097</v>
      </c>
      <c r="H18" s="166">
        <v>3335</v>
      </c>
      <c r="I18" s="167">
        <f t="shared" si="4"/>
        <v>7.6848563125605507E-2</v>
      </c>
      <c r="J18" s="167">
        <f t="shared" si="1"/>
        <v>1.3239380706629614E-2</v>
      </c>
      <c r="K18" s="166">
        <v>14707</v>
      </c>
      <c r="L18" s="166">
        <v>227</v>
      </c>
      <c r="M18" s="166">
        <v>17031</v>
      </c>
      <c r="N18" s="166">
        <v>23267</v>
      </c>
      <c r="O18" s="166">
        <v>20178</v>
      </c>
      <c r="P18" s="166">
        <v>19046</v>
      </c>
      <c r="Q18" s="167">
        <f t="shared" si="5"/>
        <v>-5.6100703736743029E-2</v>
      </c>
      <c r="R18" s="167">
        <f t="shared" si="3"/>
        <v>1.6859507351138232E-2</v>
      </c>
      <c r="S18" s="166">
        <v>17976</v>
      </c>
      <c r="T18" s="166">
        <v>20251</v>
      </c>
      <c r="U18" s="166">
        <v>27131</v>
      </c>
      <c r="V18" s="166">
        <v>23275</v>
      </c>
      <c r="W18" s="166">
        <v>22381</v>
      </c>
      <c r="X18" s="167">
        <f t="shared" si="6"/>
        <v>-3.8410311493018212E-2</v>
      </c>
      <c r="Y18" s="167">
        <f t="shared" si="7"/>
        <v>1.6199463082001955E-2</v>
      </c>
    </row>
    <row r="19" spans="1:25" x14ac:dyDescent="0.25">
      <c r="A19" s="57"/>
      <c r="B19" s="165" t="s">
        <v>133</v>
      </c>
      <c r="C19" s="166">
        <v>3260</v>
      </c>
      <c r="D19" s="166">
        <v>149</v>
      </c>
      <c r="E19" s="166">
        <v>1850</v>
      </c>
      <c r="F19" s="166">
        <v>2316</v>
      </c>
      <c r="G19" s="166">
        <v>1894</v>
      </c>
      <c r="H19" s="166">
        <v>1757</v>
      </c>
      <c r="I19" s="167">
        <f t="shared" si="4"/>
        <v>-7.2333685322069741E-2</v>
      </c>
      <c r="J19" s="167">
        <f t="shared" si="1"/>
        <v>6.9749900754267563E-3</v>
      </c>
      <c r="K19" s="166">
        <v>20819</v>
      </c>
      <c r="L19" s="166">
        <v>936</v>
      </c>
      <c r="M19" s="166">
        <v>12764</v>
      </c>
      <c r="N19" s="166">
        <v>21407</v>
      </c>
      <c r="O19" s="166">
        <v>21323</v>
      </c>
      <c r="P19" s="166">
        <v>17668</v>
      </c>
      <c r="Q19" s="167">
        <f t="shared" si="5"/>
        <v>-0.17141115227688408</v>
      </c>
      <c r="R19" s="167">
        <f t="shared" si="3"/>
        <v>1.5639702608417006E-2</v>
      </c>
      <c r="S19" s="166">
        <v>24079</v>
      </c>
      <c r="T19" s="166">
        <v>14614</v>
      </c>
      <c r="U19" s="166">
        <v>23723</v>
      </c>
      <c r="V19" s="166">
        <v>23217</v>
      </c>
      <c r="W19" s="166">
        <v>19425</v>
      </c>
      <c r="X19" s="167">
        <f t="shared" si="6"/>
        <v>-0.16332859542576561</v>
      </c>
      <c r="Y19" s="167">
        <f t="shared" si="7"/>
        <v>1.4059897697506277E-2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11131</v>
      </c>
      <c r="E20" s="171">
        <f t="shared" si="9"/>
        <v>60804</v>
      </c>
      <c r="F20" s="171">
        <f t="shared" si="9"/>
        <v>66118</v>
      </c>
      <c r="G20" s="171">
        <f t="shared" si="9"/>
        <v>72725</v>
      </c>
      <c r="H20" s="171">
        <f t="shared" si="9"/>
        <v>77168</v>
      </c>
      <c r="I20" s="172">
        <f t="shared" si="4"/>
        <v>6.109315916122382E-2</v>
      </c>
      <c r="J20" s="172">
        <f t="shared" si="1"/>
        <v>0.30634378721714967</v>
      </c>
      <c r="K20" s="171">
        <f t="shared" ref="K20:P20" si="10">K12-SUM(K13:K19)</f>
        <v>114707</v>
      </c>
      <c r="L20" s="171">
        <f t="shared" si="10"/>
        <v>39046</v>
      </c>
      <c r="M20" s="171">
        <f t="shared" si="10"/>
        <v>193215</v>
      </c>
      <c r="N20" s="171">
        <f t="shared" si="10"/>
        <v>240739</v>
      </c>
      <c r="O20" s="171">
        <f t="shared" si="10"/>
        <v>263317</v>
      </c>
      <c r="P20" s="171">
        <f t="shared" si="10"/>
        <v>265181</v>
      </c>
      <c r="Q20" s="172">
        <f t="shared" si="5"/>
        <v>7.0789200849166178E-3</v>
      </c>
      <c r="R20" s="172">
        <f t="shared" si="3"/>
        <v>0.23473805622609409</v>
      </c>
      <c r="S20" s="171">
        <f>S12-SUM(S13:S19)</f>
        <v>154839</v>
      </c>
      <c r="T20" s="171">
        <f>T12-SUM(T13:T19)</f>
        <v>254019</v>
      </c>
      <c r="U20" s="171">
        <f>U12-SUM(U13:U19)</f>
        <v>306857</v>
      </c>
      <c r="V20" s="171">
        <f>V12-SUM(V13:V19)</f>
        <v>336042</v>
      </c>
      <c r="W20" s="171">
        <f>W12-SUM(W13:W19)</f>
        <v>342349</v>
      </c>
      <c r="X20" s="172">
        <f t="shared" si="6"/>
        <v>1.8768487272424306E-2</v>
      </c>
      <c r="Y20" s="172">
        <f t="shared" si="7"/>
        <v>0.247793663672771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1798</v>
      </c>
      <c r="E22" s="178">
        <f t="shared" si="11"/>
        <v>49778</v>
      </c>
      <c r="F22" s="178">
        <f t="shared" si="11"/>
        <v>55498</v>
      </c>
      <c r="G22" s="178">
        <f t="shared" si="11"/>
        <v>51838</v>
      </c>
      <c r="H22" s="178">
        <f t="shared" si="11"/>
        <v>52151</v>
      </c>
      <c r="I22" s="179">
        <f>IFERROR(H22/G22-1,"-")</f>
        <v>6.0380415911107654E-3</v>
      </c>
      <c r="J22" s="179">
        <f t="shared" ref="J22:J34" si="12">H22/H$8</f>
        <v>0.20703056768558953</v>
      </c>
      <c r="K22" s="178">
        <f t="shared" ref="K22:P22" si="13">K23+K26</f>
        <v>243977</v>
      </c>
      <c r="L22" s="178">
        <f t="shared" si="13"/>
        <v>71173</v>
      </c>
      <c r="M22" s="178">
        <f t="shared" si="13"/>
        <v>414955</v>
      </c>
      <c r="N22" s="178">
        <f t="shared" si="13"/>
        <v>443544</v>
      </c>
      <c r="O22" s="178">
        <f t="shared" si="13"/>
        <v>468200</v>
      </c>
      <c r="P22" s="178">
        <f t="shared" si="13"/>
        <v>443827</v>
      </c>
      <c r="Q22" s="179">
        <f>IFERROR(P22/O22-1,"-")</f>
        <v>-5.2056813327637785E-2</v>
      </c>
      <c r="R22" s="179">
        <f t="shared" ref="R22:R34" si="14">P22/P$8</f>
        <v>0.39287538428717994</v>
      </c>
      <c r="S22" s="178">
        <f>S23+S26</f>
        <v>279824</v>
      </c>
      <c r="T22" s="178">
        <f>T23+T26</f>
        <v>464733</v>
      </c>
      <c r="U22" s="178">
        <f>U23+U26</f>
        <v>499042</v>
      </c>
      <c r="V22" s="178">
        <f>V23+V26</f>
        <v>520038</v>
      </c>
      <c r="W22" s="178">
        <f>W23+W26</f>
        <v>495978</v>
      </c>
      <c r="X22" s="179">
        <f>IFERROR(W22/V22-1,"-")</f>
        <v>-4.6265849803283632E-2</v>
      </c>
      <c r="Y22" s="179">
        <f>W22/W$8</f>
        <v>0.35899098791319273</v>
      </c>
    </row>
    <row r="23" spans="1:25" x14ac:dyDescent="0.25">
      <c r="A23" s="57"/>
      <c r="B23" s="161" t="s">
        <v>99</v>
      </c>
      <c r="C23" s="162">
        <v>1527</v>
      </c>
      <c r="D23" s="162">
        <v>210</v>
      </c>
      <c r="E23" s="162">
        <v>2853</v>
      </c>
      <c r="F23" s="162">
        <v>2966</v>
      </c>
      <c r="G23" s="162">
        <v>1455</v>
      </c>
      <c r="H23" s="162">
        <v>2061</v>
      </c>
      <c r="I23" s="163">
        <f>IFERROR(H23/G23-1,"-")</f>
        <v>0.41649484536082482</v>
      </c>
      <c r="J23" s="163">
        <f t="shared" si="12"/>
        <v>8.1818181818181825E-3</v>
      </c>
      <c r="K23" s="162">
        <v>15120</v>
      </c>
      <c r="L23" s="162">
        <v>34741</v>
      </c>
      <c r="M23" s="162">
        <v>35122</v>
      </c>
      <c r="N23" s="162">
        <v>30268</v>
      </c>
      <c r="O23" s="162">
        <v>24443</v>
      </c>
      <c r="P23" s="162">
        <v>22790</v>
      </c>
      <c r="Q23" s="163">
        <f>IFERROR(P23/O23-1,"-")</f>
        <v>-6.7626723397291699E-2</v>
      </c>
      <c r="R23" s="163">
        <f t="shared" si="14"/>
        <v>2.0173693821927983E-2</v>
      </c>
      <c r="S23" s="162">
        <v>16647</v>
      </c>
      <c r="T23" s="162">
        <v>37975</v>
      </c>
      <c r="U23" s="162">
        <v>33234</v>
      </c>
      <c r="V23" s="162">
        <v>25898</v>
      </c>
      <c r="W23" s="162">
        <v>24851</v>
      </c>
      <c r="X23" s="163">
        <f>IFERROR(W23/V23-1,"-")</f>
        <v>-4.0427832265039765E-2</v>
      </c>
      <c r="Y23" s="163">
        <f>W23/W$8</f>
        <v>1.7987259597463501E-2</v>
      </c>
    </row>
    <row r="24" spans="1:25" x14ac:dyDescent="0.25">
      <c r="A24" s="57"/>
      <c r="B24" s="165" t="s">
        <v>105</v>
      </c>
      <c r="C24" s="166">
        <v>1004</v>
      </c>
      <c r="D24" s="166">
        <v>132</v>
      </c>
      <c r="E24" s="166">
        <v>1734</v>
      </c>
      <c r="F24" s="166">
        <v>1540</v>
      </c>
      <c r="G24" s="166">
        <v>358</v>
      </c>
      <c r="H24" s="166">
        <v>715</v>
      </c>
      <c r="I24" s="167">
        <f>IFERROR(H24/G24-1,"-")</f>
        <v>0.9972067039106145</v>
      </c>
      <c r="J24" s="167">
        <f t="shared" si="12"/>
        <v>2.8384279475982535E-3</v>
      </c>
      <c r="K24" s="166">
        <v>5468</v>
      </c>
      <c r="L24" s="166">
        <v>22369</v>
      </c>
      <c r="M24" s="166">
        <v>14467</v>
      </c>
      <c r="N24" s="166">
        <v>11432</v>
      </c>
      <c r="O24" s="166">
        <v>7670</v>
      </c>
      <c r="P24" s="166">
        <v>8769</v>
      </c>
      <c r="Q24" s="167">
        <f>IFERROR(P24/O24-1,"-")</f>
        <v>0.1432855280312908</v>
      </c>
      <c r="R24" s="167">
        <f t="shared" si="14"/>
        <v>7.7623133446461812E-3</v>
      </c>
      <c r="S24" s="166">
        <v>6472</v>
      </c>
      <c r="T24" s="166">
        <v>16201</v>
      </c>
      <c r="U24" s="166">
        <v>12972</v>
      </c>
      <c r="V24" s="166">
        <v>8028</v>
      </c>
      <c r="W24" s="166">
        <v>9484</v>
      </c>
      <c r="X24" s="167">
        <f>IFERROR(W24/V24-1,"-")</f>
        <v>0.18136522172396607</v>
      </c>
      <c r="Y24" s="167">
        <f>W24/W$8</f>
        <v>6.8645595759665142E-3</v>
      </c>
    </row>
    <row r="25" spans="1:25" x14ac:dyDescent="0.25">
      <c r="A25" s="57"/>
      <c r="B25" s="165" t="s">
        <v>102</v>
      </c>
      <c r="C25" s="166">
        <v>523</v>
      </c>
      <c r="D25" s="166">
        <v>78</v>
      </c>
      <c r="E25" s="166">
        <v>1119</v>
      </c>
      <c r="F25" s="166">
        <v>1426</v>
      </c>
      <c r="G25" s="166">
        <v>1097</v>
      </c>
      <c r="H25" s="166">
        <v>1346</v>
      </c>
      <c r="I25" s="167">
        <f>IFERROR(H25/G25-1,"-")</f>
        <v>0.22698268003646316</v>
      </c>
      <c r="J25" s="167">
        <f t="shared" si="12"/>
        <v>5.3433902342199281E-3</v>
      </c>
      <c r="K25" s="166">
        <v>9652</v>
      </c>
      <c r="L25" s="166">
        <v>12372</v>
      </c>
      <c r="M25" s="166">
        <v>20655</v>
      </c>
      <c r="N25" s="166">
        <v>18836</v>
      </c>
      <c r="O25" s="166">
        <v>16773</v>
      </c>
      <c r="P25" s="166">
        <v>14021</v>
      </c>
      <c r="Q25" s="167">
        <f>IFERROR(P25/O25-1,"-")</f>
        <v>-0.16407321290168719</v>
      </c>
      <c r="R25" s="167">
        <f t="shared" si="14"/>
        <v>1.2411380477281801E-2</v>
      </c>
      <c r="S25" s="166">
        <v>10175</v>
      </c>
      <c r="T25" s="166">
        <v>21774</v>
      </c>
      <c r="U25" s="166">
        <v>20262</v>
      </c>
      <c r="V25" s="166">
        <v>17870</v>
      </c>
      <c r="W25" s="166">
        <v>15367</v>
      </c>
      <c r="X25" s="167">
        <f>IFERROR(W25/V25-1,"-")</f>
        <v>-0.14006715165081141</v>
      </c>
      <c r="Y25" s="167">
        <f>W25/W$8</f>
        <v>1.1122700021496986E-2</v>
      </c>
    </row>
    <row r="26" spans="1:25" x14ac:dyDescent="0.25">
      <c r="A26" s="57"/>
      <c r="B26" s="161" t="s">
        <v>109</v>
      </c>
      <c r="C26" s="162">
        <v>34320</v>
      </c>
      <c r="D26" s="162">
        <v>1588</v>
      </c>
      <c r="E26" s="162">
        <v>46925</v>
      </c>
      <c r="F26" s="162">
        <v>52532</v>
      </c>
      <c r="G26" s="162">
        <v>50383</v>
      </c>
      <c r="H26" s="162">
        <v>50090</v>
      </c>
      <c r="I26" s="163">
        <f>IFERROR(H26/G26-1,"-")</f>
        <v>-5.8154536252307265E-3</v>
      </c>
      <c r="J26" s="163">
        <f t="shared" si="12"/>
        <v>0.19884874950377135</v>
      </c>
      <c r="K26" s="162">
        <v>228857</v>
      </c>
      <c r="L26" s="162">
        <v>36432</v>
      </c>
      <c r="M26" s="162">
        <v>379833</v>
      </c>
      <c r="N26" s="162">
        <v>413276</v>
      </c>
      <c r="O26" s="162">
        <v>443757</v>
      </c>
      <c r="P26" s="162">
        <v>421037</v>
      </c>
      <c r="Q26" s="163">
        <f>IFERROR(P26/O26-1,"-")</f>
        <v>-5.119919235076853E-2</v>
      </c>
      <c r="R26" s="163">
        <f t="shared" si="14"/>
        <v>0.37270169046525192</v>
      </c>
      <c r="S26" s="162">
        <v>263177</v>
      </c>
      <c r="T26" s="162">
        <v>426758</v>
      </c>
      <c r="U26" s="162">
        <v>465808</v>
      </c>
      <c r="V26" s="162">
        <v>494140</v>
      </c>
      <c r="W26" s="162">
        <v>471127</v>
      </c>
      <c r="X26" s="163">
        <f>IFERROR(W26/V26-1,"-")</f>
        <v>-4.6571821750920783E-2</v>
      </c>
      <c r="Y26" s="163">
        <f>W26/W$8</f>
        <v>0.34100372831572923</v>
      </c>
    </row>
    <row r="27" spans="1:25" s="57" customFormat="1" x14ac:dyDescent="0.25">
      <c r="B27" s="165" t="s">
        <v>112</v>
      </c>
      <c r="C27" s="166">
        <v>13636</v>
      </c>
      <c r="D27" s="166">
        <v>1</v>
      </c>
      <c r="E27" s="166">
        <v>18047</v>
      </c>
      <c r="F27" s="166">
        <v>21219</v>
      </c>
      <c r="G27" s="166">
        <v>21426</v>
      </c>
      <c r="H27" s="166">
        <v>20383</v>
      </c>
      <c r="I27" s="167">
        <f t="shared" ref="I27:I34" si="15">IFERROR(H27/G27-1,"-")</f>
        <v>-4.8679174834313499E-2</v>
      </c>
      <c r="J27" s="167">
        <f t="shared" si="12"/>
        <v>8.0917030567685594E-2</v>
      </c>
      <c r="K27" s="166">
        <v>101958</v>
      </c>
      <c r="L27" s="166">
        <v>1534</v>
      </c>
      <c r="M27" s="166">
        <v>177915</v>
      </c>
      <c r="N27" s="166">
        <v>196318</v>
      </c>
      <c r="O27" s="166">
        <v>210587</v>
      </c>
      <c r="P27" s="166">
        <v>204496</v>
      </c>
      <c r="Q27" s="167">
        <f t="shared" ref="Q27:Q34" si="16">IFERROR(P27/O27-1,"-")</f>
        <v>-2.8923912682169317E-2</v>
      </c>
      <c r="R27" s="167">
        <f t="shared" si="14"/>
        <v>0.18101973197933235</v>
      </c>
      <c r="S27" s="166">
        <v>115594</v>
      </c>
      <c r="T27" s="166">
        <v>195962</v>
      </c>
      <c r="U27" s="166">
        <v>217537</v>
      </c>
      <c r="V27" s="166">
        <v>232013</v>
      </c>
      <c r="W27" s="166">
        <v>224879</v>
      </c>
      <c r="X27" s="167">
        <f t="shared" ref="X27:X34" si="17">IFERROR(W27/V27-1,"-")</f>
        <v>-3.0748277036200533E-2</v>
      </c>
      <c r="Y27" s="167">
        <f t="shared" ref="Y27:Y34" si="18">W27/W$8</f>
        <v>0.1627683775710432</v>
      </c>
    </row>
    <row r="28" spans="1:25" s="57" customFormat="1" x14ac:dyDescent="0.25">
      <c r="B28" s="165" t="s">
        <v>115</v>
      </c>
      <c r="C28" s="166">
        <v>5913</v>
      </c>
      <c r="D28" s="166">
        <v>21</v>
      </c>
      <c r="E28" s="166">
        <v>8304</v>
      </c>
      <c r="F28" s="166">
        <v>10326</v>
      </c>
      <c r="G28" s="166">
        <v>9483</v>
      </c>
      <c r="H28" s="166">
        <v>9883</v>
      </c>
      <c r="I28" s="167">
        <f t="shared" si="15"/>
        <v>4.2180744490140309E-2</v>
      </c>
      <c r="J28" s="167">
        <f t="shared" si="12"/>
        <v>3.9233822945613339E-2</v>
      </c>
      <c r="K28" s="166">
        <v>28236</v>
      </c>
      <c r="L28" s="166">
        <v>6056</v>
      </c>
      <c r="M28" s="166">
        <v>40172</v>
      </c>
      <c r="N28" s="166">
        <v>46330</v>
      </c>
      <c r="O28" s="166">
        <v>49246</v>
      </c>
      <c r="P28" s="166">
        <v>43821</v>
      </c>
      <c r="Q28" s="167">
        <f t="shared" si="16"/>
        <v>-0.11016123136904521</v>
      </c>
      <c r="R28" s="167">
        <f t="shared" si="14"/>
        <v>3.8790321938161738E-2</v>
      </c>
      <c r="S28" s="166">
        <v>34149</v>
      </c>
      <c r="T28" s="166">
        <v>48476</v>
      </c>
      <c r="U28" s="166">
        <v>56656</v>
      </c>
      <c r="V28" s="166">
        <v>58729</v>
      </c>
      <c r="W28" s="166">
        <v>53704</v>
      </c>
      <c r="X28" s="167">
        <f t="shared" si="17"/>
        <v>-8.5562498935789821E-2</v>
      </c>
      <c r="Y28" s="167">
        <f t="shared" si="18"/>
        <v>3.8871183832529063E-2</v>
      </c>
    </row>
    <row r="29" spans="1:25" x14ac:dyDescent="0.25">
      <c r="A29" s="57"/>
      <c r="B29" s="165" t="s">
        <v>118</v>
      </c>
      <c r="C29" s="166">
        <v>2029</v>
      </c>
      <c r="D29" s="166">
        <v>1252</v>
      </c>
      <c r="E29" s="166">
        <v>1487</v>
      </c>
      <c r="F29" s="166">
        <v>1303</v>
      </c>
      <c r="G29" s="166">
        <v>1139</v>
      </c>
      <c r="H29" s="166">
        <v>1157</v>
      </c>
      <c r="I29" s="167">
        <f t="shared" si="15"/>
        <v>1.5803336259877065E-2</v>
      </c>
      <c r="J29" s="167">
        <f t="shared" si="12"/>
        <v>4.5930924970226279E-3</v>
      </c>
      <c r="K29" s="166">
        <v>8997</v>
      </c>
      <c r="L29" s="166">
        <v>6287</v>
      </c>
      <c r="M29" s="166">
        <v>16867</v>
      </c>
      <c r="N29" s="166">
        <v>16494</v>
      </c>
      <c r="O29" s="166">
        <v>14594</v>
      </c>
      <c r="P29" s="166">
        <v>13496</v>
      </c>
      <c r="Q29" s="167">
        <f t="shared" si="16"/>
        <v>-7.5236398519939685E-2</v>
      </c>
      <c r="R29" s="167">
        <f t="shared" si="14"/>
        <v>1.1946650803893816E-2</v>
      </c>
      <c r="S29" s="166">
        <v>11026</v>
      </c>
      <c r="T29" s="166">
        <v>18354</v>
      </c>
      <c r="U29" s="166">
        <v>17797</v>
      </c>
      <c r="V29" s="166">
        <v>15733</v>
      </c>
      <c r="W29" s="166">
        <v>14653</v>
      </c>
      <c r="X29" s="167">
        <f t="shared" si="17"/>
        <v>-6.8645522150893035E-2</v>
      </c>
      <c r="Y29" s="167">
        <f t="shared" si="18"/>
        <v>1.0605903781804864E-2</v>
      </c>
    </row>
    <row r="30" spans="1:25" x14ac:dyDescent="0.25">
      <c r="A30" s="57"/>
      <c r="B30" s="165" t="s">
        <v>125</v>
      </c>
      <c r="C30" s="166">
        <v>1607</v>
      </c>
      <c r="D30" s="166">
        <v>4</v>
      </c>
      <c r="E30" s="166">
        <v>2867</v>
      </c>
      <c r="F30" s="166">
        <v>1635</v>
      </c>
      <c r="G30" s="166">
        <v>1198</v>
      </c>
      <c r="H30" s="166">
        <v>1251</v>
      </c>
      <c r="I30" s="167">
        <f t="shared" si="15"/>
        <v>4.4240400667779678E-2</v>
      </c>
      <c r="J30" s="167">
        <f t="shared" si="12"/>
        <v>4.9662564509726078E-3</v>
      </c>
      <c r="K30" s="166">
        <v>8621</v>
      </c>
      <c r="L30" s="166">
        <v>441</v>
      </c>
      <c r="M30" s="166">
        <v>20978</v>
      </c>
      <c r="N30" s="166">
        <v>16903</v>
      </c>
      <c r="O30" s="166">
        <v>18489</v>
      </c>
      <c r="P30" s="166">
        <v>17604</v>
      </c>
      <c r="Q30" s="167">
        <f t="shared" si="16"/>
        <v>-4.7866298880415381E-2</v>
      </c>
      <c r="R30" s="167">
        <f t="shared" si="14"/>
        <v>1.5583049848232567E-2</v>
      </c>
      <c r="S30" s="166">
        <v>10228</v>
      </c>
      <c r="T30" s="166">
        <v>23845</v>
      </c>
      <c r="U30" s="166">
        <v>18538</v>
      </c>
      <c r="V30" s="166">
        <v>19687</v>
      </c>
      <c r="W30" s="166">
        <v>18855</v>
      </c>
      <c r="X30" s="167">
        <f t="shared" si="17"/>
        <v>-4.2261390765479745E-2</v>
      </c>
      <c r="Y30" s="167">
        <f t="shared" si="18"/>
        <v>1.3647329270861305E-2</v>
      </c>
    </row>
    <row r="31" spans="1:25" x14ac:dyDescent="0.25">
      <c r="A31" s="57"/>
      <c r="B31" s="165" t="s">
        <v>121</v>
      </c>
      <c r="C31" s="166">
        <v>1003</v>
      </c>
      <c r="D31" s="166">
        <v>48</v>
      </c>
      <c r="E31" s="166">
        <v>1559</v>
      </c>
      <c r="F31" s="166">
        <v>1224</v>
      </c>
      <c r="G31" s="166">
        <v>893</v>
      </c>
      <c r="H31" s="166">
        <v>935</v>
      </c>
      <c r="I31" s="167">
        <f t="shared" si="15"/>
        <v>4.7032474804031388E-2</v>
      </c>
      <c r="J31" s="167">
        <f t="shared" si="12"/>
        <v>3.7117903930131003E-3</v>
      </c>
      <c r="K31" s="166">
        <v>13673</v>
      </c>
      <c r="L31" s="166">
        <v>1522</v>
      </c>
      <c r="M31" s="166">
        <v>27707</v>
      </c>
      <c r="N31" s="166">
        <v>23446</v>
      </c>
      <c r="O31" s="166">
        <v>25324</v>
      </c>
      <c r="P31" s="166">
        <v>24863</v>
      </c>
      <c r="Q31" s="167">
        <f t="shared" si="16"/>
        <v>-1.8204075185594748E-2</v>
      </c>
      <c r="R31" s="167">
        <f t="shared" si="14"/>
        <v>2.2008712132277113E-2</v>
      </c>
      <c r="S31" s="166">
        <v>14676</v>
      </c>
      <c r="T31" s="166">
        <v>29266</v>
      </c>
      <c r="U31" s="166">
        <v>24670</v>
      </c>
      <c r="V31" s="166">
        <v>26217</v>
      </c>
      <c r="W31" s="166">
        <v>25798</v>
      </c>
      <c r="X31" s="167">
        <f t="shared" si="17"/>
        <v>-1.5981996414540234E-2</v>
      </c>
      <c r="Y31" s="167">
        <f t="shared" si="18"/>
        <v>1.8672702229099971E-2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1066</v>
      </c>
      <c r="F32" s="166">
        <v>1493</v>
      </c>
      <c r="G32" s="166">
        <v>1528</v>
      </c>
      <c r="H32" s="166">
        <v>1317</v>
      </c>
      <c r="I32" s="167">
        <f t="shared" si="15"/>
        <v>-0.13808900523560208</v>
      </c>
      <c r="J32" s="167">
        <f t="shared" si="12"/>
        <v>5.2282651845970626E-3</v>
      </c>
      <c r="K32" s="166">
        <v>8151</v>
      </c>
      <c r="L32" s="166">
        <v>82</v>
      </c>
      <c r="M32" s="166">
        <v>9637</v>
      </c>
      <c r="N32" s="166">
        <v>10624</v>
      </c>
      <c r="O32" s="166">
        <v>9421</v>
      </c>
      <c r="P32" s="166">
        <v>8292</v>
      </c>
      <c r="Q32" s="167">
        <f t="shared" si="16"/>
        <v>-0.11983865831652696</v>
      </c>
      <c r="R32" s="167">
        <f t="shared" si="14"/>
        <v>7.3400732413965259E-3</v>
      </c>
      <c r="S32" s="166">
        <v>9525</v>
      </c>
      <c r="T32" s="166">
        <v>10703</v>
      </c>
      <c r="U32" s="166">
        <v>12117</v>
      </c>
      <c r="V32" s="166">
        <v>10949</v>
      </c>
      <c r="W32" s="166">
        <v>9609</v>
      </c>
      <c r="X32" s="167">
        <f t="shared" si="17"/>
        <v>-0.12238560599141479</v>
      </c>
      <c r="Y32" s="167">
        <f t="shared" si="18"/>
        <v>6.955035108125499E-3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352</v>
      </c>
      <c r="F33" s="166">
        <v>525</v>
      </c>
      <c r="G33" s="166">
        <v>294</v>
      </c>
      <c r="H33" s="166">
        <v>250</v>
      </c>
      <c r="I33" s="167">
        <f t="shared" si="15"/>
        <v>-0.14965986394557829</v>
      </c>
      <c r="J33" s="167">
        <f t="shared" si="12"/>
        <v>9.9245732433505358E-4</v>
      </c>
      <c r="K33" s="166">
        <v>10437</v>
      </c>
      <c r="L33" s="166">
        <v>171</v>
      </c>
      <c r="M33" s="166">
        <v>6286</v>
      </c>
      <c r="N33" s="166">
        <v>10576</v>
      </c>
      <c r="O33" s="166">
        <v>10574</v>
      </c>
      <c r="P33" s="166">
        <v>9044</v>
      </c>
      <c r="Q33" s="167">
        <f t="shared" si="16"/>
        <v>-0.14469453376205788</v>
      </c>
      <c r="R33" s="167">
        <f t="shared" si="14"/>
        <v>8.0057431735636973E-3</v>
      </c>
      <c r="S33" s="166">
        <v>11099</v>
      </c>
      <c r="T33" s="166">
        <v>6638</v>
      </c>
      <c r="U33" s="166">
        <v>11101</v>
      </c>
      <c r="V33" s="166">
        <v>10868</v>
      </c>
      <c r="W33" s="166">
        <v>9294</v>
      </c>
      <c r="X33" s="167">
        <f t="shared" si="17"/>
        <v>-0.14482885535517109</v>
      </c>
      <c r="Y33" s="167">
        <f t="shared" si="18"/>
        <v>6.727036767084857E-3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259</v>
      </c>
      <c r="E34" s="171">
        <f t="shared" si="20"/>
        <v>13243</v>
      </c>
      <c r="F34" s="171">
        <f t="shared" si="20"/>
        <v>14807</v>
      </c>
      <c r="G34" s="171">
        <f t="shared" si="20"/>
        <v>14422</v>
      </c>
      <c r="H34" s="171">
        <f t="shared" si="20"/>
        <v>14914</v>
      </c>
      <c r="I34" s="172">
        <f t="shared" si="15"/>
        <v>3.411454721952567E-2</v>
      </c>
      <c r="J34" s="172">
        <f t="shared" si="12"/>
        <v>5.9206034140531959E-2</v>
      </c>
      <c r="K34" s="171">
        <f t="shared" ref="K34:P34" si="21">K26-SUM(K27:K33)</f>
        <v>48784</v>
      </c>
      <c r="L34" s="171">
        <f t="shared" si="21"/>
        <v>20339</v>
      </c>
      <c r="M34" s="171">
        <f t="shared" si="21"/>
        <v>80271</v>
      </c>
      <c r="N34" s="171">
        <f t="shared" si="21"/>
        <v>92585</v>
      </c>
      <c r="O34" s="171">
        <f t="shared" si="21"/>
        <v>105522</v>
      </c>
      <c r="P34" s="171">
        <f t="shared" si="21"/>
        <v>99421</v>
      </c>
      <c r="Q34" s="172">
        <f t="shared" si="16"/>
        <v>-5.7817327192433821E-2</v>
      </c>
      <c r="R34" s="172">
        <f t="shared" si="14"/>
        <v>8.8007407348394115E-2</v>
      </c>
      <c r="S34" s="171">
        <f>S26-SUM(S27:S33)</f>
        <v>56880</v>
      </c>
      <c r="T34" s="171">
        <f>T26-SUM(T27:T33)</f>
        <v>93514</v>
      </c>
      <c r="U34" s="171">
        <f>U26-SUM(U27:U33)</f>
        <v>107392</v>
      </c>
      <c r="V34" s="171">
        <f>V26-SUM(V27:V33)</f>
        <v>119944</v>
      </c>
      <c r="W34" s="171">
        <f>W26-SUM(W27:W33)</f>
        <v>114335</v>
      </c>
      <c r="X34" s="172">
        <f t="shared" si="17"/>
        <v>-4.6763489628493304E-2</v>
      </c>
      <c r="Y34" s="172">
        <f t="shared" si="18"/>
        <v>8.2756159755180442E-2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2159</v>
      </c>
      <c r="E36" s="178">
        <f t="shared" si="22"/>
        <v>53743</v>
      </c>
      <c r="F36" s="178">
        <f t="shared" si="22"/>
        <v>68161</v>
      </c>
      <c r="G36" s="178">
        <f t="shared" si="22"/>
        <v>66590</v>
      </c>
      <c r="H36" s="178">
        <f t="shared" si="22"/>
        <v>66232</v>
      </c>
      <c r="I36" s="179">
        <f>IFERROR(H36/G36-1,"-")</f>
        <v>-5.3761826100015009E-3</v>
      </c>
      <c r="J36" s="179">
        <f t="shared" ref="J36:J48" si="23">H36/H$8</f>
        <v>0.2629297340214371</v>
      </c>
      <c r="K36" s="178">
        <f t="shared" ref="K36:P36" si="24">K37+K40</f>
        <v>107490</v>
      </c>
      <c r="L36" s="178">
        <f t="shared" si="24"/>
        <v>10159</v>
      </c>
      <c r="M36" s="178">
        <f t="shared" si="24"/>
        <v>164818</v>
      </c>
      <c r="N36" s="178">
        <f t="shared" si="24"/>
        <v>193267</v>
      </c>
      <c r="O36" s="178">
        <f t="shared" si="24"/>
        <v>206850</v>
      </c>
      <c r="P36" s="178">
        <f t="shared" si="24"/>
        <v>217174</v>
      </c>
      <c r="Q36" s="179">
        <f>IFERROR(P36/O36-1,"-")</f>
        <v>4.9910563210055603E-2</v>
      </c>
      <c r="R36" s="179">
        <f t="shared" ref="R36:R48" si="25">P36/P$8</f>
        <v>0.19224228969211882</v>
      </c>
      <c r="S36" s="178">
        <f>S37+S40</f>
        <v>147106</v>
      </c>
      <c r="T36" s="178">
        <f>T37+T40</f>
        <v>218561</v>
      </c>
      <c r="U36" s="178">
        <f>U37+U40</f>
        <v>261428</v>
      </c>
      <c r="V36" s="178">
        <f>V37+V40</f>
        <v>273440</v>
      </c>
      <c r="W36" s="178">
        <f>W37+W40</f>
        <v>283406</v>
      </c>
      <c r="X36" s="179">
        <f>IFERROR(W36/V36-1,"-")</f>
        <v>3.6446752486834377E-2</v>
      </c>
      <c r="Y36" s="179">
        <f>W36/W$8</f>
        <v>0.20513046933639453</v>
      </c>
    </row>
    <row r="37" spans="1:25" x14ac:dyDescent="0.25">
      <c r="A37" s="57"/>
      <c r="B37" s="161" t="s">
        <v>99</v>
      </c>
      <c r="C37" s="162">
        <v>2530</v>
      </c>
      <c r="D37" s="162">
        <v>806</v>
      </c>
      <c r="E37" s="162">
        <v>5789</v>
      </c>
      <c r="F37" s="162">
        <v>7768</v>
      </c>
      <c r="G37" s="162">
        <v>6860</v>
      </c>
      <c r="H37" s="162">
        <v>5863</v>
      </c>
      <c r="I37" s="163">
        <f>IFERROR(H37/G37-1,"-")</f>
        <v>-0.14533527696793003</v>
      </c>
      <c r="J37" s="163">
        <f t="shared" si="23"/>
        <v>2.3275109170305678E-2</v>
      </c>
      <c r="K37" s="162">
        <v>7136</v>
      </c>
      <c r="L37" s="162">
        <v>2599</v>
      </c>
      <c r="M37" s="162">
        <v>14459</v>
      </c>
      <c r="N37" s="162">
        <v>12829</v>
      </c>
      <c r="O37" s="162">
        <v>11993</v>
      </c>
      <c r="P37" s="162">
        <v>15037</v>
      </c>
      <c r="Q37" s="163">
        <f>IFERROR(P37/O37-1,"-")</f>
        <v>0.25381472525639959</v>
      </c>
      <c r="R37" s="163">
        <f t="shared" si="25"/>
        <v>1.3310743045209787E-2</v>
      </c>
      <c r="S37" s="162">
        <v>9666</v>
      </c>
      <c r="T37" s="162">
        <v>20248</v>
      </c>
      <c r="U37" s="162">
        <v>20597</v>
      </c>
      <c r="V37" s="162">
        <v>18853</v>
      </c>
      <c r="W37" s="162">
        <v>20900</v>
      </c>
      <c r="X37" s="163">
        <f>IFERROR(W37/V37-1,"-")</f>
        <v>0.1085768843154935</v>
      </c>
      <c r="Y37" s="163">
        <f>W37/W$8</f>
        <v>1.51275089769823E-2</v>
      </c>
    </row>
    <row r="38" spans="1:25" x14ac:dyDescent="0.25">
      <c r="A38" s="57"/>
      <c r="B38" s="165" t="s">
        <v>105</v>
      </c>
      <c r="C38" s="166">
        <v>1111</v>
      </c>
      <c r="D38" s="166">
        <v>699</v>
      </c>
      <c r="E38" s="166">
        <v>2989</v>
      </c>
      <c r="F38" s="166">
        <v>3715</v>
      </c>
      <c r="G38" s="166">
        <v>4937</v>
      </c>
      <c r="H38" s="166">
        <v>3406</v>
      </c>
      <c r="I38" s="167">
        <f>IFERROR(H38/G38-1,"-")</f>
        <v>-0.31010735264330569</v>
      </c>
      <c r="J38" s="167">
        <f t="shared" si="23"/>
        <v>1.352123858674077E-2</v>
      </c>
      <c r="K38" s="166">
        <v>954</v>
      </c>
      <c r="L38" s="166">
        <v>1034</v>
      </c>
      <c r="M38" s="166">
        <v>2418</v>
      </c>
      <c r="N38" s="166">
        <v>1989</v>
      </c>
      <c r="O38" s="166">
        <v>2158</v>
      </c>
      <c r="P38" s="166">
        <v>4037</v>
      </c>
      <c r="Q38" s="167">
        <f>IFERROR(P38/O38-1,"-")</f>
        <v>0.87071362372567185</v>
      </c>
      <c r="R38" s="167">
        <f t="shared" si="25"/>
        <v>3.5735498885091383E-3</v>
      </c>
      <c r="S38" s="166">
        <v>2065</v>
      </c>
      <c r="T38" s="166">
        <v>5407</v>
      </c>
      <c r="U38" s="166">
        <v>5704</v>
      </c>
      <c r="V38" s="166">
        <v>7095</v>
      </c>
      <c r="W38" s="166">
        <v>7443</v>
      </c>
      <c r="X38" s="167">
        <f>IFERROR(W38/V38-1,"-")</f>
        <v>4.9048625792811773E-2</v>
      </c>
      <c r="Y38" s="167">
        <f>W38/W$8</f>
        <v>5.387275086874606E-3</v>
      </c>
    </row>
    <row r="39" spans="1:25" x14ac:dyDescent="0.25">
      <c r="A39" s="57"/>
      <c r="B39" s="165" t="s">
        <v>102</v>
      </c>
      <c r="C39" s="166">
        <v>1419</v>
      </c>
      <c r="D39" s="166">
        <v>107</v>
      </c>
      <c r="E39" s="166">
        <v>2800</v>
      </c>
      <c r="F39" s="166">
        <v>4053</v>
      </c>
      <c r="G39" s="166">
        <v>1923</v>
      </c>
      <c r="H39" s="166">
        <v>2457</v>
      </c>
      <c r="I39" s="167">
        <f>IFERROR(H39/G39-1,"-")</f>
        <v>0.27769110764430582</v>
      </c>
      <c r="J39" s="167">
        <f t="shared" si="23"/>
        <v>9.753870583564906E-3</v>
      </c>
      <c r="K39" s="166">
        <v>6182</v>
      </c>
      <c r="L39" s="166">
        <v>1565</v>
      </c>
      <c r="M39" s="166">
        <v>12041</v>
      </c>
      <c r="N39" s="166">
        <v>10840</v>
      </c>
      <c r="O39" s="166">
        <v>9835</v>
      </c>
      <c r="P39" s="166">
        <v>11000</v>
      </c>
      <c r="Q39" s="167">
        <f>IFERROR(P39/O39-1,"-")</f>
        <v>0.11845449923741747</v>
      </c>
      <c r="R39" s="167">
        <f t="shared" si="25"/>
        <v>9.7371931567006489E-3</v>
      </c>
      <c r="S39" s="166">
        <v>7601</v>
      </c>
      <c r="T39" s="166">
        <v>14841</v>
      </c>
      <c r="U39" s="166">
        <v>14893</v>
      </c>
      <c r="V39" s="166">
        <v>11758</v>
      </c>
      <c r="W39" s="166">
        <v>13457</v>
      </c>
      <c r="X39" s="167">
        <f>IFERROR(W39/V39-1,"-")</f>
        <v>0.14449736349719333</v>
      </c>
      <c r="Y39" s="167">
        <f>W39/W$8</f>
        <v>9.7402338901076951E-3</v>
      </c>
    </row>
    <row r="40" spans="1:25" x14ac:dyDescent="0.25">
      <c r="A40" s="57"/>
      <c r="B40" s="161" t="s">
        <v>109</v>
      </c>
      <c r="C40" s="162">
        <v>37086</v>
      </c>
      <c r="D40" s="162">
        <v>1353</v>
      </c>
      <c r="E40" s="162">
        <v>47954</v>
      </c>
      <c r="F40" s="162">
        <v>60393</v>
      </c>
      <c r="G40" s="162">
        <v>59730</v>
      </c>
      <c r="H40" s="162">
        <v>60369</v>
      </c>
      <c r="I40" s="163">
        <f>IFERROR(H40/G40-1,"-")</f>
        <v>1.0698141637368153E-2</v>
      </c>
      <c r="J40" s="163">
        <f t="shared" si="23"/>
        <v>0.2396546248511314</v>
      </c>
      <c r="K40" s="162">
        <v>100354</v>
      </c>
      <c r="L40" s="162">
        <v>7560</v>
      </c>
      <c r="M40" s="162">
        <v>150359</v>
      </c>
      <c r="N40" s="162">
        <v>180438</v>
      </c>
      <c r="O40" s="162">
        <v>194857</v>
      </c>
      <c r="P40" s="162">
        <v>202137</v>
      </c>
      <c r="Q40" s="163">
        <f>IFERROR(P40/O40-1,"-")</f>
        <v>3.736073120288208E-2</v>
      </c>
      <c r="R40" s="163">
        <f t="shared" si="25"/>
        <v>0.17893154664690902</v>
      </c>
      <c r="S40" s="162">
        <v>137440</v>
      </c>
      <c r="T40" s="162">
        <v>198313</v>
      </c>
      <c r="U40" s="162">
        <v>240831</v>
      </c>
      <c r="V40" s="162">
        <v>254587</v>
      </c>
      <c r="W40" s="162">
        <v>262506</v>
      </c>
      <c r="X40" s="163">
        <f>IFERROR(W40/V40-1,"-")</f>
        <v>3.1105280316748196E-2</v>
      </c>
      <c r="Y40" s="163">
        <f>W40/W$8</f>
        <v>0.19000296035941225</v>
      </c>
    </row>
    <row r="41" spans="1:25" s="57" customFormat="1" x14ac:dyDescent="0.25">
      <c r="B41" s="165" t="s">
        <v>112</v>
      </c>
      <c r="C41" s="166">
        <v>18060</v>
      </c>
      <c r="D41" s="166">
        <v>33</v>
      </c>
      <c r="E41" s="166">
        <v>20438</v>
      </c>
      <c r="F41" s="166">
        <v>23712</v>
      </c>
      <c r="G41" s="166">
        <v>22889</v>
      </c>
      <c r="H41" s="166">
        <v>21912</v>
      </c>
      <c r="I41" s="167">
        <f t="shared" ref="I41:I48" si="26">IFERROR(H41/G41-1,"-")</f>
        <v>-4.268425881427762E-2</v>
      </c>
      <c r="J41" s="167">
        <f t="shared" si="23"/>
        <v>8.6986899563318773E-2</v>
      </c>
      <c r="K41" s="166">
        <v>48199</v>
      </c>
      <c r="L41" s="166">
        <v>276</v>
      </c>
      <c r="M41" s="166">
        <v>68247</v>
      </c>
      <c r="N41" s="166">
        <v>82622</v>
      </c>
      <c r="O41" s="166">
        <v>95713</v>
      </c>
      <c r="P41" s="166">
        <v>98613</v>
      </c>
      <c r="Q41" s="167">
        <f t="shared" ref="Q41:Q48" si="27">IFERROR(P41/O41-1,"-")</f>
        <v>3.0298914463030124E-2</v>
      </c>
      <c r="R41" s="167">
        <f t="shared" si="25"/>
        <v>8.7292166251065562E-2</v>
      </c>
      <c r="S41" s="166">
        <v>66259</v>
      </c>
      <c r="T41" s="166">
        <v>88685</v>
      </c>
      <c r="U41" s="166">
        <v>106334</v>
      </c>
      <c r="V41" s="166">
        <v>118602</v>
      </c>
      <c r="W41" s="166">
        <v>120525</v>
      </c>
      <c r="X41" s="167">
        <f t="shared" ref="X41:X48" si="28">IFERROR(W41/V41-1,"-")</f>
        <v>1.6213891839935268E-2</v>
      </c>
      <c r="Y41" s="167">
        <f t="shared" ref="Y41:Y48" si="29">W41/W$8</f>
        <v>8.7236508107693386E-2</v>
      </c>
    </row>
    <row r="42" spans="1:25" s="57" customFormat="1" x14ac:dyDescent="0.25">
      <c r="B42" s="165" t="s">
        <v>115</v>
      </c>
      <c r="C42" s="166">
        <v>2861</v>
      </c>
      <c r="D42" s="166">
        <v>69</v>
      </c>
      <c r="E42" s="166">
        <v>2327</v>
      </c>
      <c r="F42" s="166">
        <v>4190</v>
      </c>
      <c r="G42" s="166">
        <v>4306</v>
      </c>
      <c r="H42" s="166">
        <v>4682</v>
      </c>
      <c r="I42" s="167">
        <f t="shared" si="26"/>
        <v>8.7320018578727288E-2</v>
      </c>
      <c r="J42" s="167">
        <f t="shared" si="23"/>
        <v>1.8586740770146885E-2</v>
      </c>
      <c r="K42" s="166">
        <v>5618</v>
      </c>
      <c r="L42" s="166">
        <v>787</v>
      </c>
      <c r="M42" s="166">
        <v>7209</v>
      </c>
      <c r="N42" s="166">
        <v>9285</v>
      </c>
      <c r="O42" s="166">
        <v>8228</v>
      </c>
      <c r="P42" s="166">
        <v>7780</v>
      </c>
      <c r="Q42" s="167">
        <f t="shared" si="27"/>
        <v>-5.4448225571220199E-2</v>
      </c>
      <c r="R42" s="167">
        <f t="shared" si="25"/>
        <v>6.8868511599210046E-3</v>
      </c>
      <c r="S42" s="166">
        <v>8479</v>
      </c>
      <c r="T42" s="166">
        <v>9536</v>
      </c>
      <c r="U42" s="166">
        <v>13475</v>
      </c>
      <c r="V42" s="166">
        <v>12534</v>
      </c>
      <c r="W42" s="166">
        <v>12462</v>
      </c>
      <c r="X42" s="167">
        <f t="shared" si="28"/>
        <v>-5.7443752991862551E-3</v>
      </c>
      <c r="Y42" s="167">
        <f t="shared" si="29"/>
        <v>9.0200486541221741E-3</v>
      </c>
    </row>
    <row r="43" spans="1:25" x14ac:dyDescent="0.25">
      <c r="A43" s="57"/>
      <c r="B43" s="165" t="s">
        <v>118</v>
      </c>
      <c r="C43" s="166">
        <v>1616</v>
      </c>
      <c r="D43" s="166">
        <v>69</v>
      </c>
      <c r="E43" s="166">
        <v>1573</v>
      </c>
      <c r="F43" s="166">
        <v>2601</v>
      </c>
      <c r="G43" s="166">
        <v>2541</v>
      </c>
      <c r="H43" s="166">
        <v>2597</v>
      </c>
      <c r="I43" s="167">
        <f t="shared" si="26"/>
        <v>2.2038567493112948E-2</v>
      </c>
      <c r="J43" s="167">
        <f t="shared" si="23"/>
        <v>1.0309646685192537E-2</v>
      </c>
      <c r="K43" s="166">
        <v>2576</v>
      </c>
      <c r="L43" s="166">
        <v>1215</v>
      </c>
      <c r="M43" s="166">
        <v>4253</v>
      </c>
      <c r="N43" s="166">
        <v>4850</v>
      </c>
      <c r="O43" s="166">
        <v>4162</v>
      </c>
      <c r="P43" s="166">
        <v>4765</v>
      </c>
      <c r="Q43" s="167">
        <f t="shared" si="27"/>
        <v>0.14488226814031724</v>
      </c>
      <c r="R43" s="167">
        <f t="shared" si="25"/>
        <v>4.2179750356071454E-3</v>
      </c>
      <c r="S43" s="166">
        <v>4192</v>
      </c>
      <c r="T43" s="166">
        <v>5826</v>
      </c>
      <c r="U43" s="166">
        <v>7451</v>
      </c>
      <c r="V43" s="166">
        <v>6703</v>
      </c>
      <c r="W43" s="166">
        <v>7362</v>
      </c>
      <c r="X43" s="167">
        <f t="shared" si="28"/>
        <v>9.8314187677159381E-2</v>
      </c>
      <c r="Y43" s="167">
        <f t="shared" si="29"/>
        <v>5.3286469420355835E-3</v>
      </c>
    </row>
    <row r="44" spans="1:25" x14ac:dyDescent="0.25">
      <c r="A44" s="57"/>
      <c r="B44" s="165" t="s">
        <v>125</v>
      </c>
      <c r="C44" s="166">
        <v>711</v>
      </c>
      <c r="D44" s="166">
        <v>6</v>
      </c>
      <c r="E44" s="166">
        <v>1042</v>
      </c>
      <c r="F44" s="166">
        <v>1305</v>
      </c>
      <c r="G44" s="166">
        <v>1226</v>
      </c>
      <c r="H44" s="166">
        <v>1162</v>
      </c>
      <c r="I44" s="167">
        <f t="shared" si="26"/>
        <v>-5.2202283849918429E-2</v>
      </c>
      <c r="J44" s="167">
        <f t="shared" si="23"/>
        <v>4.6129416435093289E-3</v>
      </c>
      <c r="K44" s="166">
        <v>4692</v>
      </c>
      <c r="L44" s="166">
        <v>94</v>
      </c>
      <c r="M44" s="166">
        <v>8605</v>
      </c>
      <c r="N44" s="166">
        <v>8555</v>
      </c>
      <c r="O44" s="166">
        <v>9296</v>
      </c>
      <c r="P44" s="166">
        <v>8143</v>
      </c>
      <c r="Q44" s="167">
        <f t="shared" si="27"/>
        <v>-0.12403184165232362</v>
      </c>
      <c r="R44" s="167">
        <f t="shared" si="25"/>
        <v>7.2081785340921264E-3</v>
      </c>
      <c r="S44" s="166">
        <v>5403</v>
      </c>
      <c r="T44" s="166">
        <v>9647</v>
      </c>
      <c r="U44" s="166">
        <v>9860</v>
      </c>
      <c r="V44" s="166">
        <v>10522</v>
      </c>
      <c r="W44" s="166">
        <v>9305</v>
      </c>
      <c r="X44" s="167">
        <f t="shared" si="28"/>
        <v>-0.11566242159285312</v>
      </c>
      <c r="Y44" s="167">
        <f t="shared" si="29"/>
        <v>6.7349986139148476E-3</v>
      </c>
    </row>
    <row r="45" spans="1:25" x14ac:dyDescent="0.25">
      <c r="A45" s="57"/>
      <c r="B45" s="165" t="s">
        <v>121</v>
      </c>
      <c r="C45" s="166">
        <v>694</v>
      </c>
      <c r="D45" s="166">
        <v>14</v>
      </c>
      <c r="E45" s="166">
        <v>591</v>
      </c>
      <c r="F45" s="166">
        <v>831</v>
      </c>
      <c r="G45" s="166">
        <v>862</v>
      </c>
      <c r="H45" s="166">
        <v>831</v>
      </c>
      <c r="I45" s="167">
        <f t="shared" si="26"/>
        <v>-3.5962877030162432E-2</v>
      </c>
      <c r="J45" s="167">
        <f t="shared" si="23"/>
        <v>3.298928146089718E-3</v>
      </c>
      <c r="K45" s="166">
        <v>6876</v>
      </c>
      <c r="L45" s="166">
        <v>177</v>
      </c>
      <c r="M45" s="166">
        <v>9265</v>
      </c>
      <c r="N45" s="166">
        <v>10443</v>
      </c>
      <c r="O45" s="166">
        <v>11641</v>
      </c>
      <c r="P45" s="166">
        <v>8419</v>
      </c>
      <c r="Q45" s="167">
        <f t="shared" si="27"/>
        <v>-0.27678034533115714</v>
      </c>
      <c r="R45" s="167">
        <f t="shared" si="25"/>
        <v>7.4524935623875247E-3</v>
      </c>
      <c r="S45" s="166">
        <v>7570</v>
      </c>
      <c r="T45" s="166">
        <v>9856</v>
      </c>
      <c r="U45" s="166">
        <v>11274</v>
      </c>
      <c r="V45" s="166">
        <v>12503</v>
      </c>
      <c r="W45" s="166">
        <v>9250</v>
      </c>
      <c r="X45" s="167">
        <f t="shared" si="28"/>
        <v>-0.26017755738622728</v>
      </c>
      <c r="Y45" s="167">
        <f t="shared" si="29"/>
        <v>6.6951893797648938E-3</v>
      </c>
    </row>
    <row r="46" spans="1:25" x14ac:dyDescent="0.25">
      <c r="A46" s="57"/>
      <c r="B46" s="165" t="s">
        <v>130</v>
      </c>
      <c r="C46" s="166">
        <v>1093</v>
      </c>
      <c r="D46" s="166">
        <v>0</v>
      </c>
      <c r="E46" s="166">
        <v>1345</v>
      </c>
      <c r="F46" s="166">
        <v>1441</v>
      </c>
      <c r="G46" s="166">
        <v>784</v>
      </c>
      <c r="H46" s="166">
        <v>1137</v>
      </c>
      <c r="I46" s="167">
        <f t="shared" si="26"/>
        <v>0.45025510204081631</v>
      </c>
      <c r="J46" s="167">
        <f t="shared" si="23"/>
        <v>4.513695911075824E-3</v>
      </c>
      <c r="K46" s="166">
        <v>2222</v>
      </c>
      <c r="L46" s="166">
        <v>90</v>
      </c>
      <c r="M46" s="166">
        <v>2871</v>
      </c>
      <c r="N46" s="166">
        <v>4316</v>
      </c>
      <c r="O46" s="166">
        <v>3750</v>
      </c>
      <c r="P46" s="166">
        <v>4607</v>
      </c>
      <c r="Q46" s="167">
        <f t="shared" si="27"/>
        <v>0.22853333333333326</v>
      </c>
      <c r="R46" s="167">
        <f t="shared" si="25"/>
        <v>4.0781135339018086E-3</v>
      </c>
      <c r="S46" s="166">
        <v>3315</v>
      </c>
      <c r="T46" s="166">
        <v>4216</v>
      </c>
      <c r="U46" s="166">
        <v>5757</v>
      </c>
      <c r="V46" s="166">
        <v>4534</v>
      </c>
      <c r="W46" s="166">
        <v>5744</v>
      </c>
      <c r="X46" s="167">
        <f t="shared" si="28"/>
        <v>0.26687251874724316</v>
      </c>
      <c r="Y46" s="167">
        <f t="shared" si="29"/>
        <v>4.1575316537696815E-3</v>
      </c>
    </row>
    <row r="47" spans="1:25" x14ac:dyDescent="0.25">
      <c r="A47" s="57"/>
      <c r="B47" s="165" t="s">
        <v>133</v>
      </c>
      <c r="C47" s="166">
        <v>1061</v>
      </c>
      <c r="D47" s="166">
        <v>2</v>
      </c>
      <c r="E47" s="166">
        <v>728</v>
      </c>
      <c r="F47" s="166">
        <v>973</v>
      </c>
      <c r="G47" s="166">
        <v>827</v>
      </c>
      <c r="H47" s="166">
        <v>713</v>
      </c>
      <c r="I47" s="167">
        <f t="shared" si="26"/>
        <v>-0.13784764207980649</v>
      </c>
      <c r="J47" s="167">
        <f t="shared" si="23"/>
        <v>2.8304882890035727E-3</v>
      </c>
      <c r="K47" s="166">
        <v>3677</v>
      </c>
      <c r="L47" s="166">
        <v>611</v>
      </c>
      <c r="M47" s="166">
        <v>2953</v>
      </c>
      <c r="N47" s="166">
        <v>4617</v>
      </c>
      <c r="O47" s="166">
        <v>4415</v>
      </c>
      <c r="P47" s="166">
        <v>3747</v>
      </c>
      <c r="Q47" s="167">
        <f t="shared" si="27"/>
        <v>-0.15130237825594561</v>
      </c>
      <c r="R47" s="167">
        <f t="shared" si="25"/>
        <v>3.3168420689233939E-3</v>
      </c>
      <c r="S47" s="166">
        <v>4738</v>
      </c>
      <c r="T47" s="166">
        <v>3681</v>
      </c>
      <c r="U47" s="166">
        <v>5590</v>
      </c>
      <c r="V47" s="166">
        <v>5242</v>
      </c>
      <c r="W47" s="166">
        <v>4460</v>
      </c>
      <c r="X47" s="167">
        <f t="shared" si="28"/>
        <v>-0.14917970240366274</v>
      </c>
      <c r="Y47" s="167">
        <f t="shared" si="29"/>
        <v>3.2281669874325868E-3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1160</v>
      </c>
      <c r="E48" s="171">
        <f t="shared" si="31"/>
        <v>19910</v>
      </c>
      <c r="F48" s="171">
        <f t="shared" si="31"/>
        <v>25340</v>
      </c>
      <c r="G48" s="171">
        <f t="shared" si="31"/>
        <v>26295</v>
      </c>
      <c r="H48" s="171">
        <f t="shared" si="31"/>
        <v>27335</v>
      </c>
      <c r="I48" s="172">
        <f t="shared" si="26"/>
        <v>3.9551245483932407E-2</v>
      </c>
      <c r="J48" s="172">
        <f t="shared" si="23"/>
        <v>0.10851528384279475</v>
      </c>
      <c r="K48" s="171">
        <f t="shared" ref="K48:P48" si="32">K40-SUM(K41:K47)</f>
        <v>26494</v>
      </c>
      <c r="L48" s="171">
        <f t="shared" si="32"/>
        <v>4310</v>
      </c>
      <c r="M48" s="171">
        <f t="shared" si="32"/>
        <v>46956</v>
      </c>
      <c r="N48" s="171">
        <f t="shared" si="32"/>
        <v>55750</v>
      </c>
      <c r="O48" s="171">
        <f t="shared" si="32"/>
        <v>57652</v>
      </c>
      <c r="P48" s="171">
        <f t="shared" si="32"/>
        <v>66063</v>
      </c>
      <c r="Q48" s="172">
        <f t="shared" si="27"/>
        <v>0.1458925969610767</v>
      </c>
      <c r="R48" s="172">
        <f t="shared" si="25"/>
        <v>5.8478926501010456E-2</v>
      </c>
      <c r="S48" s="171">
        <f>S40-SUM(S41:S47)</f>
        <v>37484</v>
      </c>
      <c r="T48" s="171">
        <f>T40-SUM(T41:T47)</f>
        <v>66866</v>
      </c>
      <c r="U48" s="171">
        <f>U40-SUM(U41:U47)</f>
        <v>81090</v>
      </c>
      <c r="V48" s="171">
        <f>V40-SUM(V41:V47)</f>
        <v>83947</v>
      </c>
      <c r="W48" s="171">
        <f>W40-SUM(W41:W47)</f>
        <v>93398</v>
      </c>
      <c r="X48" s="172">
        <f t="shared" si="28"/>
        <v>0.11258293923547003</v>
      </c>
      <c r="Y48" s="172">
        <f t="shared" si="29"/>
        <v>6.7601870020679092E-2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2365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11908</v>
      </c>
      <c r="U50" s="178">
        <f>U51+U54</f>
        <v>20524</v>
      </c>
      <c r="V50" s="178">
        <f>V51+V54</f>
        <v>18751</v>
      </c>
      <c r="W50" s="178">
        <f>W51+W54</f>
        <v>15557</v>
      </c>
      <c r="X50" s="179">
        <f>IFERROR(W50/V50-1,"-")</f>
        <v>-0.17033758199562687</v>
      </c>
      <c r="Y50" s="179">
        <f>W50/W$8</f>
        <v>1.1260222830378643E-2</v>
      </c>
    </row>
    <row r="51" spans="1:25" x14ac:dyDescent="0.25">
      <c r="A51" s="57"/>
      <c r="B51" s="161" t="s">
        <v>99</v>
      </c>
      <c r="C51" s="162">
        <v>0</v>
      </c>
      <c r="D51" s="162">
        <v>461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991</v>
      </c>
      <c r="U51" s="162">
        <v>8538</v>
      </c>
      <c r="V51" s="162">
        <v>4999</v>
      </c>
      <c r="W51" s="162">
        <v>2874</v>
      </c>
      <c r="X51" s="163">
        <f>IFERROR(W51/V51-1,"-")</f>
        <v>-0.42508501700340073</v>
      </c>
      <c r="Y51" s="163">
        <f>W51/W$8</f>
        <v>2.0802134353993845E-3</v>
      </c>
    </row>
    <row r="52" spans="1:25" x14ac:dyDescent="0.25">
      <c r="A52" s="57"/>
      <c r="B52" s="165" t="s">
        <v>105</v>
      </c>
      <c r="C52" s="166">
        <v>0</v>
      </c>
      <c r="D52" s="166">
        <v>181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229</v>
      </c>
      <c r="U52" s="166">
        <v>6255</v>
      </c>
      <c r="V52" s="166">
        <v>3332</v>
      </c>
      <c r="W52" s="166">
        <v>1823</v>
      </c>
      <c r="X52" s="167">
        <f>IFERROR(W52/V52-1,"-")</f>
        <v>-0.45288115246098437</v>
      </c>
      <c r="Y52" s="167">
        <f>W52/W$8</f>
        <v>1.3194951610066381E-3</v>
      </c>
    </row>
    <row r="53" spans="1:25" x14ac:dyDescent="0.25">
      <c r="A53" s="57"/>
      <c r="B53" s="165" t="s">
        <v>102</v>
      </c>
      <c r="C53" s="166">
        <v>0</v>
      </c>
      <c r="D53" s="166">
        <v>280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762</v>
      </c>
      <c r="U53" s="166">
        <v>2283</v>
      </c>
      <c r="V53" s="166">
        <v>1667</v>
      </c>
      <c r="W53" s="166">
        <v>1051</v>
      </c>
      <c r="X53" s="167">
        <f>IFERROR(W53/V53-1,"-")</f>
        <v>-0.36952609478104381</v>
      </c>
      <c r="Y53" s="167">
        <f>W53/W$8</f>
        <v>7.6071827439274633E-4</v>
      </c>
    </row>
    <row r="54" spans="1:25" x14ac:dyDescent="0.25">
      <c r="A54" s="57"/>
      <c r="B54" s="161" t="s">
        <v>109</v>
      </c>
      <c r="C54" s="162">
        <v>0</v>
      </c>
      <c r="D54" s="162">
        <v>1904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10917</v>
      </c>
      <c r="U54" s="162">
        <v>11986</v>
      </c>
      <c r="V54" s="162">
        <v>13752</v>
      </c>
      <c r="W54" s="162">
        <v>12683</v>
      </c>
      <c r="X54" s="163">
        <f>IFERROR(W54/V54-1,"-")</f>
        <v>-7.7734147760325722E-2</v>
      </c>
      <c r="Y54" s="163">
        <f>W54/W$8</f>
        <v>9.1800093949792588E-3</v>
      </c>
    </row>
    <row r="55" spans="1:25" s="57" customFormat="1" x14ac:dyDescent="0.25">
      <c r="B55" s="165" t="s">
        <v>112</v>
      </c>
      <c r="C55" s="166">
        <v>0</v>
      </c>
      <c r="D55" s="166">
        <v>33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3479</v>
      </c>
      <c r="U55" s="166">
        <v>3293</v>
      </c>
      <c r="V55" s="166">
        <v>3704</v>
      </c>
      <c r="W55" s="166">
        <v>4269</v>
      </c>
      <c r="X55" s="167">
        <f t="shared" ref="X55:X62" si="39">IFERROR(W55/V55-1,"-")</f>
        <v>0.15253779697624181</v>
      </c>
      <c r="Y55" s="167">
        <f t="shared" ref="Y55:Y62" si="40">W55/W$8</f>
        <v>3.0899203742936576E-3</v>
      </c>
    </row>
    <row r="56" spans="1:25" s="57" customFormat="1" x14ac:dyDescent="0.25">
      <c r="B56" s="165" t="s">
        <v>115</v>
      </c>
      <c r="C56" s="166">
        <v>0</v>
      </c>
      <c r="D56" s="166">
        <v>800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3013</v>
      </c>
      <c r="U56" s="166">
        <v>2347</v>
      </c>
      <c r="V56" s="166">
        <v>3199</v>
      </c>
      <c r="W56" s="166">
        <v>2841</v>
      </c>
      <c r="X56" s="167">
        <f t="shared" si="39"/>
        <v>-0.11190997186620821</v>
      </c>
      <c r="Y56" s="167">
        <f t="shared" si="40"/>
        <v>2.0563278949094124E-3</v>
      </c>
    </row>
    <row r="57" spans="1:25" x14ac:dyDescent="0.25">
      <c r="A57" s="57"/>
      <c r="B57" s="165" t="s">
        <v>118</v>
      </c>
      <c r="C57" s="166">
        <v>0</v>
      </c>
      <c r="D57" s="166">
        <v>255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830</v>
      </c>
      <c r="U57" s="166">
        <v>1263</v>
      </c>
      <c r="V57" s="166">
        <v>1088</v>
      </c>
      <c r="W57" s="166">
        <v>749</v>
      </c>
      <c r="X57" s="167">
        <f t="shared" si="39"/>
        <v>-0.31158088235294112</v>
      </c>
      <c r="Y57" s="167">
        <f t="shared" si="40"/>
        <v>5.4212938869663849E-4</v>
      </c>
    </row>
    <row r="58" spans="1:25" x14ac:dyDescent="0.25">
      <c r="A58" s="57"/>
      <c r="B58" s="165" t="s">
        <v>125</v>
      </c>
      <c r="C58" s="166">
        <v>0</v>
      </c>
      <c r="D58" s="166">
        <v>33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323</v>
      </c>
      <c r="U58" s="166">
        <v>306</v>
      </c>
      <c r="V58" s="166">
        <v>511</v>
      </c>
      <c r="W58" s="166">
        <v>390</v>
      </c>
      <c r="X58" s="167">
        <f t="shared" si="39"/>
        <v>-0.23679060665362039</v>
      </c>
      <c r="Y58" s="167">
        <f t="shared" si="40"/>
        <v>2.8228366033603334E-4</v>
      </c>
    </row>
    <row r="59" spans="1:25" x14ac:dyDescent="0.25">
      <c r="A59" s="57"/>
      <c r="B59" s="165" t="s">
        <v>121</v>
      </c>
      <c r="C59" s="166">
        <v>0</v>
      </c>
      <c r="D59" s="166">
        <v>47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324</v>
      </c>
      <c r="U59" s="166">
        <v>279</v>
      </c>
      <c r="V59" s="166">
        <v>376</v>
      </c>
      <c r="W59" s="166">
        <v>381</v>
      </c>
      <c r="X59" s="167">
        <f t="shared" si="39"/>
        <v>1.3297872340425565E-2</v>
      </c>
      <c r="Y59" s="167">
        <f t="shared" si="40"/>
        <v>2.7576942202058643E-4</v>
      </c>
    </row>
    <row r="60" spans="1:25" x14ac:dyDescent="0.25">
      <c r="A60" s="57"/>
      <c r="B60" s="165" t="s">
        <v>130</v>
      </c>
      <c r="C60" s="166">
        <v>0</v>
      </c>
      <c r="D60" s="166">
        <v>17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42</v>
      </c>
      <c r="U60" s="166">
        <v>143</v>
      </c>
      <c r="V60" s="166">
        <v>78</v>
      </c>
      <c r="W60" s="166">
        <v>159</v>
      </c>
      <c r="X60" s="167">
        <f t="shared" si="39"/>
        <v>1.0384615384615383</v>
      </c>
      <c r="Y60" s="167">
        <f t="shared" si="40"/>
        <v>1.1508487690622898E-4</v>
      </c>
    </row>
    <row r="61" spans="1:25" x14ac:dyDescent="0.25">
      <c r="A61" s="57"/>
      <c r="B61" s="165" t="s">
        <v>133</v>
      </c>
      <c r="C61" s="166">
        <v>0</v>
      </c>
      <c r="D61" s="166">
        <v>13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86</v>
      </c>
      <c r="U61" s="166">
        <v>132</v>
      </c>
      <c r="V61" s="166">
        <v>83</v>
      </c>
      <c r="W61" s="166">
        <v>109</v>
      </c>
      <c r="X61" s="167">
        <f t="shared" si="39"/>
        <v>0.31325301204819267</v>
      </c>
      <c r="Y61" s="167">
        <f t="shared" si="40"/>
        <v>7.889466404263496E-5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706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2820</v>
      </c>
      <c r="U62" s="171">
        <f>U54-SUM(U55:U61)</f>
        <v>4223</v>
      </c>
      <c r="V62" s="171">
        <f>V54-SUM(V55:V61)</f>
        <v>4713</v>
      </c>
      <c r="W62" s="171">
        <f>W54-SUM(W55:W61)</f>
        <v>3785</v>
      </c>
      <c r="X62" s="172">
        <f t="shared" si="39"/>
        <v>-0.19690218544451521</v>
      </c>
      <c r="Y62" s="172">
        <f t="shared" si="40"/>
        <v>2.7395991137740675E-3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9116</v>
      </c>
      <c r="M64" s="178">
        <f t="shared" si="46"/>
        <v>0</v>
      </c>
      <c r="N64" s="178">
        <f t="shared" si="46"/>
        <v>0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39976</v>
      </c>
      <c r="U64" s="178">
        <f>U65+U68</f>
        <v>61153</v>
      </c>
      <c r="V64" s="178">
        <f>V65+V68</f>
        <v>64832</v>
      </c>
      <c r="W64" s="178">
        <f>W65+W68</f>
        <v>48456</v>
      </c>
      <c r="X64" s="179">
        <f>IFERROR(W64/V64-1,"-")</f>
        <v>-0.25259131293188553</v>
      </c>
      <c r="Y64" s="179">
        <f>W64/W$8</f>
        <v>3.5072659090366234E-2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4267</v>
      </c>
      <c r="M65" s="162">
        <v>0</v>
      </c>
      <c r="N65" s="162">
        <v>0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8941</v>
      </c>
      <c r="U65" s="162">
        <v>5809</v>
      </c>
      <c r="V65" s="162">
        <v>11217</v>
      </c>
      <c r="W65" s="162">
        <v>7564</v>
      </c>
      <c r="X65" s="163">
        <f>IFERROR(W65/V65-1,"-")</f>
        <v>-0.32566639921547647</v>
      </c>
      <c r="Y65" s="163">
        <f>W65/W$8</f>
        <v>5.4748554020045033E-3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4267</v>
      </c>
      <c r="M66" s="166">
        <v>0</v>
      </c>
      <c r="N66" s="166">
        <v>0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5989</v>
      </c>
      <c r="U66" s="166">
        <v>4351</v>
      </c>
      <c r="V66" s="166">
        <v>3807</v>
      </c>
      <c r="W66" s="166">
        <v>1723</v>
      </c>
      <c r="X66" s="167">
        <f>IFERROR(W66/V66-1,"-")</f>
        <v>-0.54741266088783824</v>
      </c>
      <c r="Y66" s="167">
        <f>W66/W$8</f>
        <v>1.2471147352794499E-3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0</v>
      </c>
      <c r="M67" s="166">
        <v>0</v>
      </c>
      <c r="N67" s="166">
        <v>0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2952</v>
      </c>
      <c r="U67" s="166">
        <v>1458</v>
      </c>
      <c r="V67" s="166">
        <v>7410</v>
      </c>
      <c r="W67" s="166">
        <v>5841</v>
      </c>
      <c r="X67" s="167">
        <f>IFERROR(W67/V67-1,"-")</f>
        <v>-0.21174089068825908</v>
      </c>
      <c r="Y67" s="167">
        <f>W67/W$8</f>
        <v>4.2277406667250534E-3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4849</v>
      </c>
      <c r="M68" s="162">
        <v>0</v>
      </c>
      <c r="N68" s="162">
        <v>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31035</v>
      </c>
      <c r="U68" s="162">
        <v>55344</v>
      </c>
      <c r="V68" s="162">
        <v>53615</v>
      </c>
      <c r="W68" s="162">
        <v>40892</v>
      </c>
      <c r="X68" s="163">
        <f>IFERROR(W68/V68-1,"-")</f>
        <v>-0.23730299356523366</v>
      </c>
      <c r="Y68" s="163">
        <f>W68/W$8</f>
        <v>2.9597803688361735E-2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471</v>
      </c>
      <c r="M69" s="166">
        <v>0</v>
      </c>
      <c r="N69" s="166">
        <v>0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12585</v>
      </c>
      <c r="U69" s="166">
        <v>20086</v>
      </c>
      <c r="V69" s="166">
        <v>17360</v>
      </c>
      <c r="W69" s="166">
        <v>16574</v>
      </c>
      <c r="X69" s="167">
        <f t="shared" ref="X69:X76" si="50">IFERROR(W69/V69-1,"-")</f>
        <v>-4.5276497695852513E-2</v>
      </c>
      <c r="Y69" s="167">
        <f t="shared" ref="Y69:Y76" si="51">W69/W$8</f>
        <v>1.1996331760024147E-2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863</v>
      </c>
      <c r="M70" s="166">
        <v>0</v>
      </c>
      <c r="N70" s="166">
        <v>0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4103</v>
      </c>
      <c r="U70" s="166">
        <v>3129</v>
      </c>
      <c r="V70" s="166">
        <v>4315</v>
      </c>
      <c r="W70" s="166">
        <v>4306</v>
      </c>
      <c r="X70" s="167">
        <f t="shared" si="50"/>
        <v>-2.0857473928157511E-3</v>
      </c>
      <c r="Y70" s="167">
        <f t="shared" si="51"/>
        <v>3.1167011318127169E-3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650</v>
      </c>
      <c r="M71" s="166">
        <v>0</v>
      </c>
      <c r="N71" s="166">
        <v>0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3602</v>
      </c>
      <c r="U71" s="166">
        <v>7485</v>
      </c>
      <c r="V71" s="166">
        <v>8038</v>
      </c>
      <c r="W71" s="166">
        <v>3260</v>
      </c>
      <c r="X71" s="167">
        <f t="shared" si="50"/>
        <v>-0.5944264742473252</v>
      </c>
      <c r="Y71" s="167">
        <f t="shared" si="51"/>
        <v>2.3596018787063302E-3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42</v>
      </c>
      <c r="M72" s="166">
        <v>0</v>
      </c>
      <c r="N72" s="166">
        <v>0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512</v>
      </c>
      <c r="U72" s="166">
        <v>1380</v>
      </c>
      <c r="V72" s="166">
        <v>1737</v>
      </c>
      <c r="W72" s="166">
        <v>1017</v>
      </c>
      <c r="X72" s="167">
        <f t="shared" si="50"/>
        <v>-0.41450777202072542</v>
      </c>
      <c r="Y72" s="167">
        <f t="shared" si="51"/>
        <v>7.3610892964550236E-4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187</v>
      </c>
      <c r="M73" s="166">
        <v>0</v>
      </c>
      <c r="N73" s="166">
        <v>0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1182</v>
      </c>
      <c r="U73" s="166">
        <v>936</v>
      </c>
      <c r="V73" s="166">
        <v>1104</v>
      </c>
      <c r="W73" s="166">
        <v>1151</v>
      </c>
      <c r="X73" s="167">
        <f t="shared" si="50"/>
        <v>4.2572463768115965E-2</v>
      </c>
      <c r="Y73" s="167">
        <f t="shared" si="51"/>
        <v>8.3309870011993436E-4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0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844</v>
      </c>
      <c r="U74" s="166">
        <v>3179</v>
      </c>
      <c r="V74" s="166">
        <v>1637</v>
      </c>
      <c r="W74" s="166">
        <v>797</v>
      </c>
      <c r="X74" s="167">
        <f t="shared" si="50"/>
        <v>-0.51313378130726939</v>
      </c>
      <c r="Y74" s="167">
        <f t="shared" si="51"/>
        <v>5.7687199304568872E-4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0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180</v>
      </c>
      <c r="U75" s="166">
        <v>888</v>
      </c>
      <c r="V75" s="166">
        <v>202</v>
      </c>
      <c r="W75" s="166">
        <v>497</v>
      </c>
      <c r="X75" s="167">
        <f t="shared" si="50"/>
        <v>1.4603960396039604</v>
      </c>
      <c r="Y75" s="167">
        <f t="shared" si="51"/>
        <v>3.5973071586412454E-4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2636</v>
      </c>
      <c r="M76" s="171">
        <f t="shared" si="54"/>
        <v>0</v>
      </c>
      <c r="N76" s="171">
        <f t="shared" si="54"/>
        <v>0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8027</v>
      </c>
      <c r="U76" s="171">
        <f>U68-SUM(U69:U75)</f>
        <v>18261</v>
      </c>
      <c r="V76" s="171">
        <f>V68-SUM(V69:V75)</f>
        <v>19222</v>
      </c>
      <c r="W76" s="171">
        <f>W68-SUM(W69:W75)</f>
        <v>13290</v>
      </c>
      <c r="X76" s="172">
        <f t="shared" si="50"/>
        <v>-0.30860472375403181</v>
      </c>
      <c r="Y76" s="172">
        <f t="shared" si="51"/>
        <v>9.6193585791432903E-3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7520</v>
      </c>
      <c r="E78" s="178">
        <f t="shared" si="55"/>
        <v>35732</v>
      </c>
      <c r="F78" s="178">
        <f t="shared" si="55"/>
        <v>32695</v>
      </c>
      <c r="G78" s="178">
        <f t="shared" si="55"/>
        <v>35141</v>
      </c>
      <c r="H78" s="178">
        <f t="shared" si="55"/>
        <v>37726</v>
      </c>
      <c r="I78" s="179">
        <f>IFERROR(H78/G78-1,"-")</f>
        <v>7.3560797928345911E-2</v>
      </c>
      <c r="J78" s="179">
        <f t="shared" ref="J78:J90" si="56">H78/H$8</f>
        <v>0.14976578007145694</v>
      </c>
      <c r="K78" s="178">
        <f t="shared" ref="K78:P78" si="57">K79+K82</f>
        <v>93394</v>
      </c>
      <c r="L78" s="178">
        <f t="shared" si="57"/>
        <v>11817</v>
      </c>
      <c r="M78" s="178">
        <f t="shared" si="57"/>
        <v>130495</v>
      </c>
      <c r="N78" s="178">
        <f t="shared" si="57"/>
        <v>170259</v>
      </c>
      <c r="O78" s="178">
        <f t="shared" si="57"/>
        <v>190206</v>
      </c>
      <c r="P78" s="178">
        <f t="shared" si="57"/>
        <v>195903</v>
      </c>
      <c r="Q78" s="179">
        <f>IFERROR(P78/O78-1,"-")</f>
        <v>2.9951736538279539E-2</v>
      </c>
      <c r="R78" s="179">
        <f t="shared" ref="R78:R90" si="58">P78/P$8</f>
        <v>0.17341321372519339</v>
      </c>
      <c r="S78" s="178">
        <f>S79+S82</f>
        <v>116219</v>
      </c>
      <c r="T78" s="178">
        <f>T79+T82</f>
        <v>166227</v>
      </c>
      <c r="U78" s="178">
        <f>U79+U82</f>
        <v>202954</v>
      </c>
      <c r="V78" s="178">
        <f>V79+V82</f>
        <v>225347</v>
      </c>
      <c r="W78" s="178">
        <f>W79+W82</f>
        <v>233629</v>
      </c>
      <c r="X78" s="179">
        <f>IFERROR(W78/V78-1,"-")</f>
        <v>3.6752208815737486E-2</v>
      </c>
      <c r="Y78" s="179">
        <f>W78/W$8</f>
        <v>0.16910166482217215</v>
      </c>
    </row>
    <row r="79" spans="1:25" x14ac:dyDescent="0.25">
      <c r="A79" s="57"/>
      <c r="B79" s="161" t="s">
        <v>99</v>
      </c>
      <c r="C79" s="162">
        <v>7130</v>
      </c>
      <c r="D79" s="162">
        <v>3626</v>
      </c>
      <c r="E79" s="162">
        <v>14891</v>
      </c>
      <c r="F79" s="162">
        <v>12879</v>
      </c>
      <c r="G79" s="162">
        <v>12654</v>
      </c>
      <c r="H79" s="162">
        <v>14779</v>
      </c>
      <c r="I79" s="163">
        <f>IFERROR(H79/G79-1,"-")</f>
        <v>0.16793108898372067</v>
      </c>
      <c r="J79" s="163">
        <f t="shared" si="56"/>
        <v>5.8670107185391028E-2</v>
      </c>
      <c r="K79" s="162">
        <v>33582</v>
      </c>
      <c r="L79" s="162">
        <v>6053</v>
      </c>
      <c r="M79" s="162">
        <v>55806</v>
      </c>
      <c r="N79" s="162">
        <v>64825</v>
      </c>
      <c r="O79" s="162">
        <v>62190</v>
      </c>
      <c r="P79" s="162">
        <v>64828</v>
      </c>
      <c r="Q79" s="163">
        <f>IFERROR(P79/O79-1,"-")</f>
        <v>4.2418395240392259E-2</v>
      </c>
      <c r="R79" s="163">
        <f t="shared" si="58"/>
        <v>5.7385705269326334E-2</v>
      </c>
      <c r="S79" s="162">
        <v>40712</v>
      </c>
      <c r="T79" s="162">
        <v>70697</v>
      </c>
      <c r="U79" s="162">
        <v>77704</v>
      </c>
      <c r="V79" s="162">
        <v>74844</v>
      </c>
      <c r="W79" s="162">
        <v>79607</v>
      </c>
      <c r="X79" s="163">
        <f>IFERROR(W79/V79-1,"-")</f>
        <v>6.3639035861258186E-2</v>
      </c>
      <c r="Y79" s="163">
        <f>W79/W$8</f>
        <v>5.7619885508642582E-2</v>
      </c>
    </row>
    <row r="80" spans="1:25" x14ac:dyDescent="0.25">
      <c r="A80" s="57"/>
      <c r="B80" s="165" t="s">
        <v>105</v>
      </c>
      <c r="C80" s="166">
        <v>2296</v>
      </c>
      <c r="D80" s="166">
        <v>2605</v>
      </c>
      <c r="E80" s="166">
        <v>9476</v>
      </c>
      <c r="F80" s="166">
        <v>7408</v>
      </c>
      <c r="G80" s="166">
        <v>5612</v>
      </c>
      <c r="H80" s="166">
        <v>6598</v>
      </c>
      <c r="I80" s="167">
        <f>IFERROR(H80/G80-1,"-")</f>
        <v>0.17569493941553804</v>
      </c>
      <c r="J80" s="167">
        <f t="shared" si="56"/>
        <v>2.6192933703850733E-2</v>
      </c>
      <c r="K80" s="166">
        <v>4508</v>
      </c>
      <c r="L80" s="166">
        <v>1906</v>
      </c>
      <c r="M80" s="166">
        <v>8452</v>
      </c>
      <c r="N80" s="166">
        <v>5890</v>
      </c>
      <c r="O80" s="166">
        <v>9667</v>
      </c>
      <c r="P80" s="166">
        <v>7821</v>
      </c>
      <c r="Q80" s="167">
        <f>IFERROR(P80/O80-1,"-")</f>
        <v>-0.19095893245060513</v>
      </c>
      <c r="R80" s="167">
        <f t="shared" si="58"/>
        <v>6.9231443344141622E-3</v>
      </c>
      <c r="S80" s="166">
        <v>6804</v>
      </c>
      <c r="T80" s="166">
        <v>17928</v>
      </c>
      <c r="U80" s="166">
        <v>13298</v>
      </c>
      <c r="V80" s="166">
        <v>15279</v>
      </c>
      <c r="W80" s="166">
        <v>14419</v>
      </c>
      <c r="X80" s="167">
        <f>IFERROR(W80/V80-1,"-")</f>
        <v>-5.6286406178414849E-2</v>
      </c>
      <c r="Y80" s="167">
        <f>W80/W$8</f>
        <v>1.0436533585603244E-2</v>
      </c>
    </row>
    <row r="81" spans="1:25" x14ac:dyDescent="0.25">
      <c r="A81" s="57"/>
      <c r="B81" s="165" t="s">
        <v>102</v>
      </c>
      <c r="C81" s="166">
        <v>4834</v>
      </c>
      <c r="D81" s="166">
        <v>1021</v>
      </c>
      <c r="E81" s="166">
        <v>5415</v>
      </c>
      <c r="F81" s="166">
        <v>5471</v>
      </c>
      <c r="G81" s="166">
        <v>7042</v>
      </c>
      <c r="H81" s="166">
        <v>8181</v>
      </c>
      <c r="I81" s="167">
        <f>IFERROR(H81/G81-1,"-")</f>
        <v>0.16174382277762001</v>
      </c>
      <c r="J81" s="167">
        <f t="shared" si="56"/>
        <v>3.2477173481540292E-2</v>
      </c>
      <c r="K81" s="166">
        <v>29074</v>
      </c>
      <c r="L81" s="166">
        <v>4147</v>
      </c>
      <c r="M81" s="166">
        <v>47354</v>
      </c>
      <c r="N81" s="166">
        <v>58935</v>
      </c>
      <c r="O81" s="166">
        <v>52523</v>
      </c>
      <c r="P81" s="166">
        <v>57007</v>
      </c>
      <c r="Q81" s="167">
        <f>IFERROR(P81/O81-1,"-")</f>
        <v>8.5372122689107544E-2</v>
      </c>
      <c r="R81" s="167">
        <f t="shared" si="58"/>
        <v>5.0462560934912172E-2</v>
      </c>
      <c r="S81" s="166">
        <v>33908</v>
      </c>
      <c r="T81" s="166">
        <v>52769</v>
      </c>
      <c r="U81" s="166">
        <v>64406</v>
      </c>
      <c r="V81" s="166">
        <v>59565</v>
      </c>
      <c r="W81" s="166">
        <v>65188</v>
      </c>
      <c r="X81" s="167">
        <f>IFERROR(W81/V81-1,"-")</f>
        <v>9.4401074456476053E-2</v>
      </c>
      <c r="Y81" s="167">
        <f>W81/W$8</f>
        <v>4.7183351923039338E-2</v>
      </c>
    </row>
    <row r="82" spans="1:25" x14ac:dyDescent="0.25">
      <c r="A82" s="57"/>
      <c r="B82" s="161" t="s">
        <v>109</v>
      </c>
      <c r="C82" s="162">
        <v>15695</v>
      </c>
      <c r="D82" s="162">
        <v>3894</v>
      </c>
      <c r="E82" s="162">
        <v>20841</v>
      </c>
      <c r="F82" s="162">
        <v>19816</v>
      </c>
      <c r="G82" s="162">
        <v>22487</v>
      </c>
      <c r="H82" s="162">
        <v>22947</v>
      </c>
      <c r="I82" s="163">
        <f>IFERROR(H82/G82-1,"-")</f>
        <v>2.0456263618979786E-2</v>
      </c>
      <c r="J82" s="163">
        <f t="shared" si="56"/>
        <v>9.1095672886065904E-2</v>
      </c>
      <c r="K82" s="162">
        <v>59812</v>
      </c>
      <c r="L82" s="162">
        <v>5764</v>
      </c>
      <c r="M82" s="162">
        <v>74689</v>
      </c>
      <c r="N82" s="162">
        <v>105434</v>
      </c>
      <c r="O82" s="162">
        <v>128016</v>
      </c>
      <c r="P82" s="162">
        <v>131075</v>
      </c>
      <c r="Q82" s="163">
        <f>IFERROR(P82/O82-1,"-")</f>
        <v>2.3895450568678811E-2</v>
      </c>
      <c r="R82" s="163">
        <f t="shared" si="58"/>
        <v>0.11602750845586705</v>
      </c>
      <c r="S82" s="162">
        <v>75507</v>
      </c>
      <c r="T82" s="162">
        <v>95530</v>
      </c>
      <c r="U82" s="162">
        <v>125250</v>
      </c>
      <c r="V82" s="162">
        <v>150503</v>
      </c>
      <c r="W82" s="162">
        <v>154022</v>
      </c>
      <c r="X82" s="163">
        <f>IFERROR(W82/V82-1,"-")</f>
        <v>2.3381593722384242E-2</v>
      </c>
      <c r="Y82" s="163">
        <f>W82/W$8</f>
        <v>0.11148177931352957</v>
      </c>
    </row>
    <row r="83" spans="1:25" s="57" customFormat="1" x14ac:dyDescent="0.25">
      <c r="B83" s="165" t="s">
        <v>112</v>
      </c>
      <c r="C83" s="166">
        <v>2122</v>
      </c>
      <c r="D83" s="166">
        <v>315</v>
      </c>
      <c r="E83" s="166">
        <v>2001</v>
      </c>
      <c r="F83" s="166">
        <v>2654</v>
      </c>
      <c r="G83" s="166">
        <v>3316</v>
      </c>
      <c r="H83" s="166">
        <v>3115</v>
      </c>
      <c r="I83" s="167">
        <f t="shared" ref="I83:I90" si="59">IFERROR(H83/G83-1,"-")</f>
        <v>-6.0615199034981915E-2</v>
      </c>
      <c r="J83" s="167">
        <f t="shared" si="56"/>
        <v>1.2366018261214768E-2</v>
      </c>
      <c r="K83" s="166">
        <v>12866</v>
      </c>
      <c r="L83" s="166">
        <v>371</v>
      </c>
      <c r="M83" s="166">
        <v>15100</v>
      </c>
      <c r="N83" s="166">
        <v>22235</v>
      </c>
      <c r="O83" s="166">
        <v>26968</v>
      </c>
      <c r="P83" s="166">
        <v>28339</v>
      </c>
      <c r="Q83" s="167">
        <f t="shared" ref="Q83:Q90" si="60">IFERROR(P83/O83-1,"-")</f>
        <v>5.0838030258083755E-2</v>
      </c>
      <c r="R83" s="167">
        <f t="shared" si="58"/>
        <v>2.5085665169794519E-2</v>
      </c>
      <c r="S83" s="166">
        <v>14988</v>
      </c>
      <c r="T83" s="166">
        <v>17101</v>
      </c>
      <c r="U83" s="166">
        <v>24889</v>
      </c>
      <c r="V83" s="166">
        <v>30284</v>
      </c>
      <c r="W83" s="166">
        <v>31454</v>
      </c>
      <c r="X83" s="167">
        <f t="shared" ref="X83:X90" si="61">IFERROR(W83/V83-1,"-")</f>
        <v>3.8634262316734835E-2</v>
      </c>
      <c r="Y83" s="167">
        <f t="shared" ref="Y83:Y90" si="62">W83/W$8</f>
        <v>2.2766539108229726E-2</v>
      </c>
    </row>
    <row r="84" spans="1:25" s="57" customFormat="1" x14ac:dyDescent="0.25">
      <c r="B84" s="165" t="s">
        <v>115</v>
      </c>
      <c r="C84" s="166">
        <v>4630</v>
      </c>
      <c r="D84" s="166">
        <v>908</v>
      </c>
      <c r="E84" s="166">
        <v>5403</v>
      </c>
      <c r="F84" s="166">
        <v>6038</v>
      </c>
      <c r="G84" s="166">
        <v>6345</v>
      </c>
      <c r="H84" s="166">
        <v>5900</v>
      </c>
      <c r="I84" s="167">
        <f t="shared" si="59"/>
        <v>-7.0133963750985018E-2</v>
      </c>
      <c r="J84" s="167">
        <f t="shared" si="56"/>
        <v>2.3421992854307266E-2</v>
      </c>
      <c r="K84" s="166">
        <v>23780</v>
      </c>
      <c r="L84" s="166">
        <v>1017</v>
      </c>
      <c r="M84" s="166">
        <v>26452</v>
      </c>
      <c r="N84" s="166">
        <v>36452</v>
      </c>
      <c r="O84" s="166">
        <v>42473</v>
      </c>
      <c r="P84" s="166">
        <v>41474</v>
      </c>
      <c r="Q84" s="167">
        <f t="shared" si="60"/>
        <v>-2.3520824994702538E-2</v>
      </c>
      <c r="R84" s="167">
        <f t="shared" si="58"/>
        <v>3.6712758998272976E-2</v>
      </c>
      <c r="S84" s="166">
        <v>28410</v>
      </c>
      <c r="T84" s="166">
        <v>31855</v>
      </c>
      <c r="U84" s="166">
        <v>42490</v>
      </c>
      <c r="V84" s="166">
        <v>48818</v>
      </c>
      <c r="W84" s="166">
        <v>47374</v>
      </c>
      <c r="X84" s="167">
        <f t="shared" si="61"/>
        <v>-2.9579253554016915E-2</v>
      </c>
      <c r="Y84" s="167">
        <f t="shared" si="62"/>
        <v>3.4289502883998062E-2</v>
      </c>
    </row>
    <row r="85" spans="1:25" x14ac:dyDescent="0.25">
      <c r="A85" s="57"/>
      <c r="B85" s="165" t="s">
        <v>118</v>
      </c>
      <c r="C85" s="166">
        <v>1312</v>
      </c>
      <c r="D85" s="166">
        <v>1269</v>
      </c>
      <c r="E85" s="166">
        <v>2599</v>
      </c>
      <c r="F85" s="166">
        <v>2249</v>
      </c>
      <c r="G85" s="166">
        <v>1976</v>
      </c>
      <c r="H85" s="166">
        <v>2080</v>
      </c>
      <c r="I85" s="167">
        <f t="shared" si="59"/>
        <v>5.2631578947368363E-2</v>
      </c>
      <c r="J85" s="167">
        <f t="shared" si="56"/>
        <v>8.257244938467646E-3</v>
      </c>
      <c r="K85" s="166">
        <v>3742</v>
      </c>
      <c r="L85" s="166">
        <v>1041</v>
      </c>
      <c r="M85" s="166">
        <v>7033</v>
      </c>
      <c r="N85" s="166">
        <v>10319</v>
      </c>
      <c r="O85" s="166">
        <v>15191</v>
      </c>
      <c r="P85" s="166">
        <v>14012</v>
      </c>
      <c r="Q85" s="167">
        <f t="shared" si="60"/>
        <v>-7.7611743795668486E-2</v>
      </c>
      <c r="R85" s="167">
        <f t="shared" si="58"/>
        <v>1.2403413682880863E-2</v>
      </c>
      <c r="S85" s="166">
        <v>5054</v>
      </c>
      <c r="T85" s="166">
        <v>9632</v>
      </c>
      <c r="U85" s="166">
        <v>12568</v>
      </c>
      <c r="V85" s="166">
        <v>17167</v>
      </c>
      <c r="W85" s="166">
        <v>16092</v>
      </c>
      <c r="X85" s="167">
        <f t="shared" si="61"/>
        <v>-6.2620143298188435E-2</v>
      </c>
      <c r="Y85" s="167">
        <f t="shared" si="62"/>
        <v>1.16474581080191E-2</v>
      </c>
    </row>
    <row r="86" spans="1:25" x14ac:dyDescent="0.25">
      <c r="A86" s="57"/>
      <c r="B86" s="165" t="s">
        <v>125</v>
      </c>
      <c r="C86" s="166">
        <v>223</v>
      </c>
      <c r="D86" s="166">
        <v>29</v>
      </c>
      <c r="E86" s="166">
        <v>566</v>
      </c>
      <c r="F86" s="166">
        <v>429</v>
      </c>
      <c r="G86" s="166">
        <v>581</v>
      </c>
      <c r="H86" s="166">
        <v>596</v>
      </c>
      <c r="I86" s="167">
        <f t="shared" si="59"/>
        <v>2.5817555938037806E-2</v>
      </c>
      <c r="J86" s="167">
        <f t="shared" si="56"/>
        <v>2.3660182612147678E-3</v>
      </c>
      <c r="K86" s="166">
        <v>951</v>
      </c>
      <c r="L86" s="166">
        <v>89</v>
      </c>
      <c r="M86" s="166">
        <v>1624</v>
      </c>
      <c r="N86" s="166">
        <v>1485</v>
      </c>
      <c r="O86" s="166">
        <v>2562</v>
      </c>
      <c r="P86" s="166">
        <v>3560</v>
      </c>
      <c r="Q86" s="167">
        <f t="shared" si="60"/>
        <v>0.38953942232630756</v>
      </c>
      <c r="R86" s="167">
        <f t="shared" si="58"/>
        <v>3.151309785259483E-3</v>
      </c>
      <c r="S86" s="166">
        <v>1174</v>
      </c>
      <c r="T86" s="166">
        <v>2190</v>
      </c>
      <c r="U86" s="166">
        <v>1914</v>
      </c>
      <c r="V86" s="166">
        <v>3143</v>
      </c>
      <c r="W86" s="166">
        <v>4156</v>
      </c>
      <c r="X86" s="167">
        <f t="shared" si="61"/>
        <v>0.32230353165765191</v>
      </c>
      <c r="Y86" s="167">
        <f t="shared" si="62"/>
        <v>3.008130493221935E-3</v>
      </c>
    </row>
    <row r="87" spans="1:25" x14ac:dyDescent="0.25">
      <c r="A87" s="57"/>
      <c r="B87" s="165" t="s">
        <v>121</v>
      </c>
      <c r="C87" s="166">
        <v>139</v>
      </c>
      <c r="D87" s="166">
        <v>56</v>
      </c>
      <c r="E87" s="166">
        <v>397</v>
      </c>
      <c r="F87" s="166">
        <v>301</v>
      </c>
      <c r="G87" s="166">
        <v>258</v>
      </c>
      <c r="H87" s="166">
        <v>288</v>
      </c>
      <c r="I87" s="167">
        <f t="shared" si="59"/>
        <v>0.11627906976744184</v>
      </c>
      <c r="J87" s="167">
        <f t="shared" si="56"/>
        <v>1.1433108376339817E-3</v>
      </c>
      <c r="K87" s="166">
        <v>854</v>
      </c>
      <c r="L87" s="166">
        <v>74</v>
      </c>
      <c r="M87" s="166">
        <v>1511</v>
      </c>
      <c r="N87" s="166">
        <v>1507</v>
      </c>
      <c r="O87" s="166">
        <v>1815</v>
      </c>
      <c r="P87" s="166">
        <v>2138</v>
      </c>
      <c r="Q87" s="167">
        <f t="shared" si="60"/>
        <v>0.17796143250688701</v>
      </c>
      <c r="R87" s="167">
        <f t="shared" si="58"/>
        <v>1.8925562699114535E-3</v>
      </c>
      <c r="S87" s="166">
        <v>993</v>
      </c>
      <c r="T87" s="166">
        <v>1908</v>
      </c>
      <c r="U87" s="166">
        <v>1808</v>
      </c>
      <c r="V87" s="166">
        <v>2073</v>
      </c>
      <c r="W87" s="166">
        <v>2426</v>
      </c>
      <c r="X87" s="167">
        <f t="shared" si="61"/>
        <v>0.17028461167390252</v>
      </c>
      <c r="Y87" s="167">
        <f t="shared" si="62"/>
        <v>1.7559491281415819E-3</v>
      </c>
    </row>
    <row r="88" spans="1:25" x14ac:dyDescent="0.25">
      <c r="A88" s="57"/>
      <c r="B88" s="165" t="s">
        <v>130</v>
      </c>
      <c r="C88" s="166">
        <v>282</v>
      </c>
      <c r="D88" s="166">
        <v>12</v>
      </c>
      <c r="E88" s="166">
        <v>215</v>
      </c>
      <c r="F88" s="166">
        <v>267</v>
      </c>
      <c r="G88" s="166">
        <v>295</v>
      </c>
      <c r="H88" s="166">
        <v>324</v>
      </c>
      <c r="I88" s="167">
        <f t="shared" si="59"/>
        <v>9.8305084745762716E-2</v>
      </c>
      <c r="J88" s="167">
        <f t="shared" si="56"/>
        <v>1.2862246923382294E-3</v>
      </c>
      <c r="K88" s="166">
        <v>1406</v>
      </c>
      <c r="L88" s="166">
        <v>10</v>
      </c>
      <c r="M88" s="166">
        <v>1407</v>
      </c>
      <c r="N88" s="166">
        <v>2130</v>
      </c>
      <c r="O88" s="166">
        <v>2044</v>
      </c>
      <c r="P88" s="166">
        <v>2085</v>
      </c>
      <c r="Q88" s="167">
        <f t="shared" si="60"/>
        <v>2.0058708414872894E-2</v>
      </c>
      <c r="R88" s="167">
        <f t="shared" si="58"/>
        <v>1.8456407028837141E-3</v>
      </c>
      <c r="S88" s="166">
        <v>1688</v>
      </c>
      <c r="T88" s="166">
        <v>1622</v>
      </c>
      <c r="U88" s="166">
        <v>2397</v>
      </c>
      <c r="V88" s="166">
        <v>2339</v>
      </c>
      <c r="W88" s="166">
        <v>2409</v>
      </c>
      <c r="X88" s="167">
        <f t="shared" si="61"/>
        <v>2.9927319367250904E-2</v>
      </c>
      <c r="Y88" s="167">
        <f t="shared" si="62"/>
        <v>1.74364445576796E-3</v>
      </c>
    </row>
    <row r="89" spans="1:25" x14ac:dyDescent="0.25">
      <c r="A89" s="57"/>
      <c r="B89" s="165" t="s">
        <v>133</v>
      </c>
      <c r="C89" s="166">
        <v>378</v>
      </c>
      <c r="D89" s="166">
        <v>65</v>
      </c>
      <c r="E89" s="166">
        <v>371</v>
      </c>
      <c r="F89" s="166">
        <v>347</v>
      </c>
      <c r="G89" s="166">
        <v>331</v>
      </c>
      <c r="H89" s="166">
        <v>404</v>
      </c>
      <c r="I89" s="167">
        <f t="shared" si="59"/>
        <v>0.22054380664652573</v>
      </c>
      <c r="J89" s="167">
        <f t="shared" si="56"/>
        <v>1.6038110361254465E-3</v>
      </c>
      <c r="K89" s="166">
        <v>1875</v>
      </c>
      <c r="L89" s="166">
        <v>39</v>
      </c>
      <c r="M89" s="166">
        <v>987</v>
      </c>
      <c r="N89" s="166">
        <v>2051</v>
      </c>
      <c r="O89" s="166">
        <v>2494</v>
      </c>
      <c r="P89" s="166">
        <v>1593</v>
      </c>
      <c r="Q89" s="167">
        <f t="shared" si="60"/>
        <v>-0.36126704089815553</v>
      </c>
      <c r="R89" s="167">
        <f t="shared" si="58"/>
        <v>1.4101226089658304E-3</v>
      </c>
      <c r="S89" s="166">
        <v>2253</v>
      </c>
      <c r="T89" s="166">
        <v>1358</v>
      </c>
      <c r="U89" s="166">
        <v>2398</v>
      </c>
      <c r="V89" s="166">
        <v>2825</v>
      </c>
      <c r="W89" s="166">
        <v>1997</v>
      </c>
      <c r="X89" s="167">
        <f t="shared" si="61"/>
        <v>-0.29309734513274333</v>
      </c>
      <c r="Y89" s="167">
        <f t="shared" si="62"/>
        <v>1.4454371017719452E-3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1240</v>
      </c>
      <c r="E90" s="171">
        <f t="shared" si="64"/>
        <v>9289</v>
      </c>
      <c r="F90" s="171">
        <f t="shared" si="64"/>
        <v>7531</v>
      </c>
      <c r="G90" s="171">
        <f t="shared" si="64"/>
        <v>9385</v>
      </c>
      <c r="H90" s="171">
        <f t="shared" si="64"/>
        <v>10240</v>
      </c>
      <c r="I90" s="172">
        <f t="shared" si="59"/>
        <v>9.1102823654768184E-2</v>
      </c>
      <c r="J90" s="172">
        <f t="shared" si="56"/>
        <v>4.0651052004763794E-2</v>
      </c>
      <c r="K90" s="171">
        <f t="shared" ref="K90:P90" si="65">K82-SUM(K83:K89)</f>
        <v>14338</v>
      </c>
      <c r="L90" s="171">
        <f t="shared" si="65"/>
        <v>3123</v>
      </c>
      <c r="M90" s="171">
        <f t="shared" si="65"/>
        <v>20575</v>
      </c>
      <c r="N90" s="171">
        <f t="shared" si="65"/>
        <v>29255</v>
      </c>
      <c r="O90" s="171">
        <f t="shared" si="65"/>
        <v>34469</v>
      </c>
      <c r="P90" s="171">
        <f t="shared" si="65"/>
        <v>37874</v>
      </c>
      <c r="Q90" s="172">
        <f t="shared" si="60"/>
        <v>9.8784414981577751E-2</v>
      </c>
      <c r="R90" s="172">
        <f t="shared" si="58"/>
        <v>3.3526041237898221E-2</v>
      </c>
      <c r="S90" s="171">
        <f>S82-SUM(S83:S89)</f>
        <v>20947</v>
      </c>
      <c r="T90" s="171">
        <f>T82-SUM(T83:T89)</f>
        <v>29864</v>
      </c>
      <c r="U90" s="171">
        <f>U82-SUM(U83:U89)</f>
        <v>36786</v>
      </c>
      <c r="V90" s="171">
        <f>V82-SUM(V83:V89)</f>
        <v>43854</v>
      </c>
      <c r="W90" s="171">
        <f>W82-SUM(W83:W89)</f>
        <v>48114</v>
      </c>
      <c r="X90" s="172">
        <f t="shared" si="61"/>
        <v>9.7140511697906717E-2</v>
      </c>
      <c r="Y90" s="172">
        <f t="shared" si="62"/>
        <v>3.4825118034379252E-2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438</v>
      </c>
      <c r="F92" s="178">
        <f t="shared" si="66"/>
        <v>3058</v>
      </c>
      <c r="G92" s="178">
        <f t="shared" si="66"/>
        <v>2938</v>
      </c>
      <c r="H92" s="178">
        <f t="shared" si="66"/>
        <v>3142</v>
      </c>
      <c r="I92" s="179">
        <f>IFERROR(H92/G92-1,"-")</f>
        <v>6.9434989788972112E-2</v>
      </c>
      <c r="J92" s="179">
        <f t="shared" ref="J92:J104" si="67">H92/H$8</f>
        <v>1.2473203652242953E-2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3637</v>
      </c>
      <c r="N92" s="178">
        <f t="shared" si="68"/>
        <v>18431</v>
      </c>
      <c r="O92" s="178">
        <f t="shared" si="68"/>
        <v>17304</v>
      </c>
      <c r="P92" s="178">
        <f t="shared" si="68"/>
        <v>16013</v>
      </c>
      <c r="Q92" s="179">
        <f>IFERROR(P92/O92-1,"-")</f>
        <v>-7.4607027276930138E-2</v>
      </c>
      <c r="R92" s="179">
        <f t="shared" ref="R92:R104" si="69">P92/P$8</f>
        <v>1.4174697638022499E-2</v>
      </c>
      <c r="S92" s="178">
        <f>S93+S96</f>
        <v>12754</v>
      </c>
      <c r="T92" s="178">
        <f>T93+T96</f>
        <v>16519</v>
      </c>
      <c r="U92" s="178">
        <f>U93+U96</f>
        <v>21489</v>
      </c>
      <c r="V92" s="178">
        <f>V93+V96</f>
        <v>20242</v>
      </c>
      <c r="W92" s="178">
        <f>W93+W96</f>
        <v>19155</v>
      </c>
      <c r="X92" s="179">
        <f>IFERROR(W92/V92-1,"-")</f>
        <v>-5.3700227250271682E-2</v>
      </c>
      <c r="Y92" s="179">
        <f>W92/W$8</f>
        <v>1.386447054804287E-2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333</v>
      </c>
      <c r="F93" s="162">
        <v>1958</v>
      </c>
      <c r="G93" s="162">
        <v>1973</v>
      </c>
      <c r="H93" s="162">
        <v>2088</v>
      </c>
      <c r="I93" s="163">
        <f>IFERROR(H93/G93-1,"-")</f>
        <v>5.8286872782564725E-2</v>
      </c>
      <c r="J93" s="163">
        <f t="shared" si="67"/>
        <v>8.2890035728463672E-3</v>
      </c>
      <c r="K93" s="162">
        <v>4723</v>
      </c>
      <c r="L93" s="162">
        <v>0</v>
      </c>
      <c r="M93" s="162">
        <v>2296</v>
      </c>
      <c r="N93" s="162">
        <v>11127</v>
      </c>
      <c r="O93" s="162">
        <v>8279</v>
      </c>
      <c r="P93" s="162">
        <v>7922</v>
      </c>
      <c r="Q93" s="163">
        <f>IFERROR(P93/O93-1,"-")</f>
        <v>-4.3121149897330624E-2</v>
      </c>
      <c r="R93" s="163">
        <f t="shared" si="69"/>
        <v>7.0125494715802313E-3</v>
      </c>
      <c r="S93" s="162">
        <v>7454</v>
      </c>
      <c r="T93" s="162">
        <v>9332</v>
      </c>
      <c r="U93" s="162">
        <v>13085</v>
      </c>
      <c r="V93" s="162">
        <v>10252</v>
      </c>
      <c r="W93" s="162">
        <v>10010</v>
      </c>
      <c r="X93" s="163">
        <f>IFERROR(W93/V93-1,"-")</f>
        <v>-2.3605150214592308E-2</v>
      </c>
      <c r="Y93" s="163">
        <f>W93/W$8</f>
        <v>7.2452806152915232E-3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237</v>
      </c>
      <c r="F94" s="166">
        <v>1384</v>
      </c>
      <c r="G94" s="166">
        <v>1372</v>
      </c>
      <c r="H94" s="166">
        <v>1467</v>
      </c>
      <c r="I94" s="167">
        <f>IFERROR(H94/G94-1,"-")</f>
        <v>6.9241982507288524E-2</v>
      </c>
      <c r="J94" s="167">
        <f t="shared" si="67"/>
        <v>5.8237395791980945E-3</v>
      </c>
      <c r="K94" s="166">
        <v>2176</v>
      </c>
      <c r="L94" s="166">
        <v>0</v>
      </c>
      <c r="M94" s="166">
        <v>1144</v>
      </c>
      <c r="N94" s="166">
        <v>2396</v>
      </c>
      <c r="O94" s="166">
        <v>1143</v>
      </c>
      <c r="P94" s="166">
        <v>1488</v>
      </c>
      <c r="Q94" s="167">
        <f>IFERROR(P94/O94-1,"-")</f>
        <v>0.30183727034120733</v>
      </c>
      <c r="R94" s="167">
        <f t="shared" si="69"/>
        <v>1.3171766742882333E-3</v>
      </c>
      <c r="S94" s="166">
        <v>4239</v>
      </c>
      <c r="T94" s="166">
        <v>4615</v>
      </c>
      <c r="U94" s="166">
        <v>3780</v>
      </c>
      <c r="V94" s="166">
        <v>2515</v>
      </c>
      <c r="W94" s="166">
        <v>2955</v>
      </c>
      <c r="X94" s="167">
        <f>IFERROR(W94/V94-1,"-")</f>
        <v>0.1749502982107356</v>
      </c>
      <c r="Y94" s="167">
        <f>W94/W$8</f>
        <v>2.1388415802384066E-3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96</v>
      </c>
      <c r="F95" s="166">
        <v>574</v>
      </c>
      <c r="G95" s="166">
        <v>601</v>
      </c>
      <c r="H95" s="166">
        <v>621</v>
      </c>
      <c r="I95" s="167">
        <f>IFERROR(H95/G95-1,"-")</f>
        <v>3.3277870216306127E-2</v>
      </c>
      <c r="J95" s="167">
        <f t="shared" si="67"/>
        <v>2.4652639936482731E-3</v>
      </c>
      <c r="K95" s="166">
        <v>2547</v>
      </c>
      <c r="L95" s="166">
        <v>0</v>
      </c>
      <c r="M95" s="166">
        <v>1152</v>
      </c>
      <c r="N95" s="166">
        <v>8731</v>
      </c>
      <c r="O95" s="166">
        <v>7136</v>
      </c>
      <c r="P95" s="166">
        <v>6434</v>
      </c>
      <c r="Q95" s="167">
        <f>IFERROR(P95/O95-1,"-")</f>
        <v>-9.8374439461883401E-2</v>
      </c>
      <c r="R95" s="167">
        <f t="shared" si="69"/>
        <v>5.6953727972919978E-3</v>
      </c>
      <c r="S95" s="166">
        <v>3215</v>
      </c>
      <c r="T95" s="166">
        <v>4717</v>
      </c>
      <c r="U95" s="166">
        <v>9305</v>
      </c>
      <c r="V95" s="166">
        <v>7737</v>
      </c>
      <c r="W95" s="166">
        <v>7055</v>
      </c>
      <c r="X95" s="167">
        <f>IFERROR(W95/V95-1,"-")</f>
        <v>-8.8147860928008304E-2</v>
      </c>
      <c r="Y95" s="167">
        <f>W95/W$8</f>
        <v>5.1064390350531166E-3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105</v>
      </c>
      <c r="F96" s="162">
        <v>1100</v>
      </c>
      <c r="G96" s="162">
        <v>965</v>
      </c>
      <c r="H96" s="162">
        <v>1054</v>
      </c>
      <c r="I96" s="163">
        <f>IFERROR(H96/G96-1,"-")</f>
        <v>9.222797927461146E-2</v>
      </c>
      <c r="J96" s="163">
        <f t="shared" si="67"/>
        <v>4.1842000793965856E-3</v>
      </c>
      <c r="K96" s="162">
        <v>3970</v>
      </c>
      <c r="L96" s="162">
        <v>0</v>
      </c>
      <c r="M96" s="162">
        <v>1341</v>
      </c>
      <c r="N96" s="162">
        <v>7304</v>
      </c>
      <c r="O96" s="162">
        <v>9025</v>
      </c>
      <c r="P96" s="162">
        <v>8091</v>
      </c>
      <c r="Q96" s="163">
        <f>IFERROR(P96/O96-1,"-")</f>
        <v>-0.10349030470914122</v>
      </c>
      <c r="R96" s="163">
        <f t="shared" si="69"/>
        <v>7.1621481664422689E-3</v>
      </c>
      <c r="S96" s="162">
        <v>5300</v>
      </c>
      <c r="T96" s="162">
        <v>7187</v>
      </c>
      <c r="U96" s="162">
        <v>8404</v>
      </c>
      <c r="V96" s="162">
        <v>9990</v>
      </c>
      <c r="W96" s="162">
        <v>9145</v>
      </c>
      <c r="X96" s="163">
        <f>IFERROR(W96/V96-1,"-")</f>
        <v>-8.4584584584584621E-2</v>
      </c>
      <c r="Y96" s="163">
        <f>W96/W$8</f>
        <v>6.6191899327513468E-3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3</v>
      </c>
      <c r="F97" s="166">
        <v>62</v>
      </c>
      <c r="G97" s="166">
        <v>80</v>
      </c>
      <c r="H97" s="166">
        <v>72</v>
      </c>
      <c r="I97" s="167">
        <f t="shared" ref="I97:I104" si="70">IFERROR(H97/G97-1,"-")</f>
        <v>-9.9999999999999978E-2</v>
      </c>
      <c r="J97" s="167">
        <f t="shared" si="67"/>
        <v>2.8582770940849543E-4</v>
      </c>
      <c r="K97" s="166">
        <v>915</v>
      </c>
      <c r="L97" s="166">
        <v>0</v>
      </c>
      <c r="M97" s="166">
        <v>126</v>
      </c>
      <c r="N97" s="166">
        <v>1226</v>
      </c>
      <c r="O97" s="166">
        <v>1532</v>
      </c>
      <c r="P97" s="166">
        <v>1243</v>
      </c>
      <c r="Q97" s="167">
        <f t="shared" ref="Q97:Q104" si="71">IFERROR(P97/O97-1,"-")</f>
        <v>-0.18864229765013052</v>
      </c>
      <c r="R97" s="167">
        <f t="shared" si="69"/>
        <v>1.1003028267071735E-3</v>
      </c>
      <c r="S97" s="166">
        <v>994</v>
      </c>
      <c r="T97" s="166">
        <v>1044</v>
      </c>
      <c r="U97" s="166">
        <v>1288</v>
      </c>
      <c r="V97" s="166">
        <v>1612</v>
      </c>
      <c r="W97" s="166">
        <v>1315</v>
      </c>
      <c r="X97" s="167">
        <f t="shared" ref="X97:X104" si="72">IFERROR(W97/V97-1,"-")</f>
        <v>-0.18424317617866004</v>
      </c>
      <c r="Y97" s="167">
        <f t="shared" ref="Y97:Y104" si="73">W97/W$8</f>
        <v>9.5180259831252275E-4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27</v>
      </c>
      <c r="F98" s="166">
        <v>147</v>
      </c>
      <c r="G98" s="166">
        <v>175</v>
      </c>
      <c r="H98" s="166">
        <v>156</v>
      </c>
      <c r="I98" s="167">
        <f t="shared" si="70"/>
        <v>-0.10857142857142854</v>
      </c>
      <c r="J98" s="167">
        <f t="shared" si="67"/>
        <v>6.1929337038507345E-4</v>
      </c>
      <c r="K98" s="166">
        <v>772</v>
      </c>
      <c r="L98" s="166">
        <v>0</v>
      </c>
      <c r="M98" s="166">
        <v>325</v>
      </c>
      <c r="N98" s="166">
        <v>1561</v>
      </c>
      <c r="O98" s="166">
        <v>1918</v>
      </c>
      <c r="P98" s="166">
        <v>1689</v>
      </c>
      <c r="Q98" s="167">
        <f t="shared" si="71"/>
        <v>-0.1193952033368092</v>
      </c>
      <c r="R98" s="167">
        <f t="shared" si="69"/>
        <v>1.4951017492424907E-3</v>
      </c>
      <c r="S98" s="166">
        <v>1071</v>
      </c>
      <c r="T98" s="166">
        <v>1482</v>
      </c>
      <c r="U98" s="166">
        <v>1708</v>
      </c>
      <c r="V98" s="166">
        <v>2093</v>
      </c>
      <c r="W98" s="166">
        <v>1845</v>
      </c>
      <c r="X98" s="167">
        <f t="shared" si="72"/>
        <v>-0.11849020544672717</v>
      </c>
      <c r="Y98" s="167">
        <f t="shared" si="73"/>
        <v>1.3354188546666195E-3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22</v>
      </c>
      <c r="F99" s="166">
        <v>423</v>
      </c>
      <c r="G99" s="166">
        <v>296</v>
      </c>
      <c r="H99" s="166">
        <v>350</v>
      </c>
      <c r="I99" s="167">
        <f t="shared" si="70"/>
        <v>0.18243243243243246</v>
      </c>
      <c r="J99" s="167">
        <f t="shared" si="67"/>
        <v>1.3894402540690751E-3</v>
      </c>
      <c r="K99" s="166">
        <v>622</v>
      </c>
      <c r="L99" s="166">
        <v>0</v>
      </c>
      <c r="M99" s="166">
        <v>260</v>
      </c>
      <c r="N99" s="166">
        <v>1235</v>
      </c>
      <c r="O99" s="166">
        <v>1374</v>
      </c>
      <c r="P99" s="166">
        <v>1254</v>
      </c>
      <c r="Q99" s="167">
        <f t="shared" si="71"/>
        <v>-8.7336244541484698E-2</v>
      </c>
      <c r="R99" s="167">
        <f t="shared" si="69"/>
        <v>1.1100400198638741E-3</v>
      </c>
      <c r="S99" s="166">
        <v>1161</v>
      </c>
      <c r="T99" s="166">
        <v>1378</v>
      </c>
      <c r="U99" s="166">
        <v>1658</v>
      </c>
      <c r="V99" s="166">
        <v>1670</v>
      </c>
      <c r="W99" s="166">
        <v>1604</v>
      </c>
      <c r="X99" s="167">
        <f t="shared" si="72"/>
        <v>-3.952095808383238E-2</v>
      </c>
      <c r="Y99" s="167">
        <f t="shared" si="73"/>
        <v>1.1609820286640961E-3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3</v>
      </c>
      <c r="F100" s="166">
        <v>15</v>
      </c>
      <c r="G100" s="166">
        <v>55</v>
      </c>
      <c r="H100" s="166">
        <v>39</v>
      </c>
      <c r="I100" s="167">
        <f t="shared" si="70"/>
        <v>-0.29090909090909089</v>
      </c>
      <c r="J100" s="167">
        <f t="shared" si="67"/>
        <v>1.5482334259626836E-4</v>
      </c>
      <c r="K100" s="166">
        <v>210</v>
      </c>
      <c r="L100" s="166">
        <v>0</v>
      </c>
      <c r="M100" s="166">
        <v>101</v>
      </c>
      <c r="N100" s="166">
        <v>445</v>
      </c>
      <c r="O100" s="166">
        <v>465</v>
      </c>
      <c r="P100" s="166">
        <v>434</v>
      </c>
      <c r="Q100" s="167">
        <f t="shared" si="71"/>
        <v>-6.6666666666666652E-2</v>
      </c>
      <c r="R100" s="167">
        <f t="shared" si="69"/>
        <v>3.8417653000073472E-4</v>
      </c>
      <c r="S100" s="166">
        <v>265</v>
      </c>
      <c r="T100" s="166">
        <v>506</v>
      </c>
      <c r="U100" s="166">
        <v>460</v>
      </c>
      <c r="V100" s="166">
        <v>520</v>
      </c>
      <c r="W100" s="166">
        <v>473</v>
      </c>
      <c r="X100" s="167">
        <f t="shared" si="72"/>
        <v>-9.0384615384615397E-2</v>
      </c>
      <c r="Y100" s="167">
        <f t="shared" si="73"/>
        <v>3.4235941368959943E-4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56</v>
      </c>
      <c r="G101" s="166">
        <v>26</v>
      </c>
      <c r="H101" s="166">
        <v>37</v>
      </c>
      <c r="I101" s="167">
        <f t="shared" si="70"/>
        <v>0.42307692307692313</v>
      </c>
      <c r="J101" s="167">
        <f t="shared" si="67"/>
        <v>1.4688368400158792E-4</v>
      </c>
      <c r="K101" s="166">
        <v>102</v>
      </c>
      <c r="L101" s="166">
        <v>0</v>
      </c>
      <c r="M101" s="166">
        <v>60</v>
      </c>
      <c r="N101" s="166">
        <v>173</v>
      </c>
      <c r="O101" s="166">
        <v>420</v>
      </c>
      <c r="P101" s="166">
        <v>391</v>
      </c>
      <c r="Q101" s="167">
        <f t="shared" si="71"/>
        <v>-6.9047619047619024E-2</v>
      </c>
      <c r="R101" s="167">
        <f t="shared" si="69"/>
        <v>3.4611295675181399E-4</v>
      </c>
      <c r="S101" s="166">
        <v>132</v>
      </c>
      <c r="T101" s="166">
        <v>310</v>
      </c>
      <c r="U101" s="166">
        <v>229</v>
      </c>
      <c r="V101" s="166">
        <v>446</v>
      </c>
      <c r="W101" s="166">
        <v>428</v>
      </c>
      <c r="X101" s="167">
        <f t="shared" si="72"/>
        <v>-4.035874439461884E-2</v>
      </c>
      <c r="Y101" s="167">
        <f t="shared" si="73"/>
        <v>3.0978822211236482E-4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4.7637951568082575E-5</v>
      </c>
      <c r="K102" s="166">
        <v>90</v>
      </c>
      <c r="L102" s="166">
        <v>0</v>
      </c>
      <c r="M102" s="166">
        <v>10</v>
      </c>
      <c r="N102" s="166">
        <v>77</v>
      </c>
      <c r="O102" s="166">
        <v>90</v>
      </c>
      <c r="P102" s="166">
        <v>110</v>
      </c>
      <c r="Q102" s="167">
        <f t="shared" si="71"/>
        <v>0.22222222222222232</v>
      </c>
      <c r="R102" s="167">
        <f t="shared" si="69"/>
        <v>9.7371931567006491E-5</v>
      </c>
      <c r="S102" s="166">
        <v>112</v>
      </c>
      <c r="T102" s="166">
        <v>169</v>
      </c>
      <c r="U102" s="166">
        <v>83</v>
      </c>
      <c r="V102" s="166">
        <v>104</v>
      </c>
      <c r="W102" s="166">
        <v>122</v>
      </c>
      <c r="X102" s="167">
        <f t="shared" si="72"/>
        <v>0.17307692307692313</v>
      </c>
      <c r="Y102" s="167">
        <f t="shared" si="73"/>
        <v>8.8304119387169408E-5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3.1758634378721716E-5</v>
      </c>
      <c r="K103" s="166">
        <v>61</v>
      </c>
      <c r="L103" s="166">
        <v>0</v>
      </c>
      <c r="M103" s="166">
        <v>2</v>
      </c>
      <c r="N103" s="166">
        <v>140</v>
      </c>
      <c r="O103" s="166">
        <v>250</v>
      </c>
      <c r="P103" s="166">
        <v>121</v>
      </c>
      <c r="Q103" s="167">
        <f t="shared" si="71"/>
        <v>-0.51600000000000001</v>
      </c>
      <c r="R103" s="167">
        <f t="shared" si="69"/>
        <v>1.0710912472370715E-4</v>
      </c>
      <c r="S103" s="166">
        <v>61</v>
      </c>
      <c r="T103" s="166">
        <v>71</v>
      </c>
      <c r="U103" s="166">
        <v>140</v>
      </c>
      <c r="V103" s="166">
        <v>261</v>
      </c>
      <c r="W103" s="166">
        <v>129</v>
      </c>
      <c r="X103" s="167">
        <f t="shared" si="72"/>
        <v>-0.50574712643678166</v>
      </c>
      <c r="Y103" s="167">
        <f t="shared" si="73"/>
        <v>9.3370749188072578E-5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50</v>
      </c>
      <c r="F104" s="171">
        <f t="shared" si="75"/>
        <v>391</v>
      </c>
      <c r="G104" s="171">
        <f t="shared" si="75"/>
        <v>308</v>
      </c>
      <c r="H104" s="171">
        <f t="shared" si="75"/>
        <v>380</v>
      </c>
      <c r="I104" s="172">
        <f t="shared" si="70"/>
        <v>0.23376623376623384</v>
      </c>
      <c r="J104" s="172">
        <f t="shared" si="67"/>
        <v>1.5085351329892816E-3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457</v>
      </c>
      <c r="N104" s="171">
        <f t="shared" si="76"/>
        <v>2447</v>
      </c>
      <c r="O104" s="171">
        <f t="shared" si="76"/>
        <v>2976</v>
      </c>
      <c r="P104" s="171">
        <f t="shared" si="76"/>
        <v>2849</v>
      </c>
      <c r="Q104" s="172">
        <f t="shared" si="71"/>
        <v>-4.2674731182795744E-2</v>
      </c>
      <c r="R104" s="172">
        <f t="shared" si="69"/>
        <v>2.5219330275854683E-3</v>
      </c>
      <c r="S104" s="171">
        <f>S96-SUM(S97:S103)</f>
        <v>1504</v>
      </c>
      <c r="T104" s="171">
        <f>T96-SUM(T97:T103)</f>
        <v>2227</v>
      </c>
      <c r="U104" s="171">
        <f>U96-SUM(U97:U103)</f>
        <v>2838</v>
      </c>
      <c r="V104" s="171">
        <f>V96-SUM(V97:V103)</f>
        <v>3284</v>
      </c>
      <c r="W104" s="171">
        <f>W96-SUM(W97:W103)</f>
        <v>3229</v>
      </c>
      <c r="X104" s="172">
        <f t="shared" si="72"/>
        <v>-1.6747868453105941E-2</v>
      </c>
      <c r="Y104" s="172">
        <f t="shared" si="73"/>
        <v>2.3371639467309017E-3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54359</v>
      </c>
      <c r="U106" s="178">
        <f>U107+U110</f>
        <v>74624</v>
      </c>
      <c r="V106" s="178">
        <f>V107+V110</f>
        <v>67457</v>
      </c>
      <c r="W106" s="178">
        <f>W107+W110</f>
        <v>74992</v>
      </c>
      <c r="X106" s="179">
        <f>IFERROR(W106/V106-1,"-")</f>
        <v>0.11170078716812193</v>
      </c>
      <c r="Y106" s="179">
        <f>W106/W$8</f>
        <v>5.427952886133286E-2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9624</v>
      </c>
      <c r="U107" s="162">
        <v>14057</v>
      </c>
      <c r="V107" s="162">
        <v>10710</v>
      </c>
      <c r="W107" s="162">
        <v>12273</v>
      </c>
      <c r="X107" s="163">
        <f>IFERROR(W107/V107-1,"-")</f>
        <v>0.14593837535013998</v>
      </c>
      <c r="Y107" s="163">
        <f>W107/W$8</f>
        <v>8.8832496494977882E-3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4042</v>
      </c>
      <c r="U108" s="166">
        <v>6053</v>
      </c>
      <c r="V108" s="166">
        <v>2842</v>
      </c>
      <c r="W108" s="166">
        <v>3587</v>
      </c>
      <c r="X108" s="167">
        <f>IFERROR(W108/V108-1,"-")</f>
        <v>0.26213933849401827</v>
      </c>
      <c r="Y108" s="167">
        <f>W108/W$8</f>
        <v>2.5962858708342353E-3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5582</v>
      </c>
      <c r="U109" s="166">
        <v>8004</v>
      </c>
      <c r="V109" s="166">
        <v>7868</v>
      </c>
      <c r="W109" s="166">
        <v>8686</v>
      </c>
      <c r="X109" s="167">
        <f>IFERROR(W109/V109-1,"-")</f>
        <v>0.10396542958820532</v>
      </c>
      <c r="Y109" s="167">
        <f>W109/W$8</f>
        <v>6.2869637786635534E-3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44735</v>
      </c>
      <c r="U110" s="162">
        <v>60567</v>
      </c>
      <c r="V110" s="162">
        <v>56747</v>
      </c>
      <c r="W110" s="162">
        <v>62719</v>
      </c>
      <c r="X110" s="163">
        <f>IFERROR(W110/V110-1,"-")</f>
        <v>0.10523904347366386</v>
      </c>
      <c r="Y110" s="163">
        <f>W110/W$8</f>
        <v>4.5396279211835068E-2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23564</v>
      </c>
      <c r="U111" s="166">
        <v>38196</v>
      </c>
      <c r="V111" s="166">
        <v>33365</v>
      </c>
      <c r="W111" s="166">
        <v>34898</v>
      </c>
      <c r="X111" s="167">
        <f t="shared" ref="X111:X118" si="83">IFERROR(W111/V111-1,"-")</f>
        <v>4.5946350966581839E-2</v>
      </c>
      <c r="Y111" s="167">
        <f t="shared" ref="Y111:Y118" si="84">W111/W$8</f>
        <v>2.5259320970274082E-2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2851</v>
      </c>
      <c r="U112" s="166">
        <v>3327</v>
      </c>
      <c r="V112" s="166">
        <v>2899</v>
      </c>
      <c r="W112" s="166">
        <v>3410</v>
      </c>
      <c r="X112" s="167">
        <f t="shared" si="83"/>
        <v>0.17626767850983094</v>
      </c>
      <c r="Y112" s="167">
        <f t="shared" si="84"/>
        <v>2.4681725172971121E-3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3224</v>
      </c>
      <c r="U113" s="166">
        <v>5830</v>
      </c>
      <c r="V113" s="166">
        <v>3725</v>
      </c>
      <c r="W113" s="166">
        <v>5140</v>
      </c>
      <c r="X113" s="167">
        <f t="shared" si="83"/>
        <v>0.37986577181208059</v>
      </c>
      <c r="Y113" s="167">
        <f t="shared" si="84"/>
        <v>3.7203538823774654E-3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2244</v>
      </c>
      <c r="U114" s="166">
        <v>2331</v>
      </c>
      <c r="V114" s="166">
        <v>2642</v>
      </c>
      <c r="W114" s="166">
        <v>2683</v>
      </c>
      <c r="X114" s="167">
        <f t="shared" si="83"/>
        <v>1.5518546555639556E-2</v>
      </c>
      <c r="Y114" s="167">
        <f t="shared" si="84"/>
        <v>1.9419668222604551E-3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1871</v>
      </c>
      <c r="U115" s="166">
        <v>1556</v>
      </c>
      <c r="V115" s="166">
        <v>1925</v>
      </c>
      <c r="W115" s="166">
        <v>1777</v>
      </c>
      <c r="X115" s="167">
        <f t="shared" si="83"/>
        <v>-7.6883116883116887E-2</v>
      </c>
      <c r="Y115" s="167">
        <f t="shared" si="84"/>
        <v>1.2862001651721315E-3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397</v>
      </c>
      <c r="U116" s="166">
        <v>565</v>
      </c>
      <c r="V116" s="166">
        <v>797</v>
      </c>
      <c r="W116" s="166">
        <v>759</v>
      </c>
      <c r="X116" s="167">
        <f t="shared" si="83"/>
        <v>-4.7678795483061531E-2</v>
      </c>
      <c r="Y116" s="167">
        <f t="shared" si="84"/>
        <v>5.4936743126935729E-4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606</v>
      </c>
      <c r="U117" s="166">
        <v>361</v>
      </c>
      <c r="V117" s="166">
        <v>994</v>
      </c>
      <c r="W117" s="166">
        <v>613</v>
      </c>
      <c r="X117" s="167">
        <f t="shared" si="83"/>
        <v>-0.38329979879275655</v>
      </c>
      <c r="Y117" s="167">
        <f t="shared" si="84"/>
        <v>4.4369200970766271E-4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9978</v>
      </c>
      <c r="U118" s="171">
        <f>U110-SUM(U111:U117)</f>
        <v>8401</v>
      </c>
      <c r="V118" s="171">
        <f>V110-SUM(V111:V117)</f>
        <v>10400</v>
      </c>
      <c r="W118" s="171">
        <f>W110-SUM(W111:W117)</f>
        <v>13439</v>
      </c>
      <c r="X118" s="172">
        <f t="shared" si="83"/>
        <v>0.29221153846153847</v>
      </c>
      <c r="Y118" s="172">
        <f t="shared" si="84"/>
        <v>9.7272054134768006E-3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15431</v>
      </c>
      <c r="E120" s="178">
        <f t="shared" si="88"/>
        <v>25485</v>
      </c>
      <c r="F120" s="178">
        <f t="shared" si="88"/>
        <v>36004</v>
      </c>
      <c r="G120" s="178">
        <f t="shared" si="88"/>
        <v>37298</v>
      </c>
      <c r="H120" s="178">
        <f t="shared" si="88"/>
        <v>35347</v>
      </c>
      <c r="I120" s="179">
        <f>IFERROR(H120/G120-1,"-")</f>
        <v>-5.2308434768620349E-2</v>
      </c>
      <c r="J120" s="179">
        <f t="shared" ref="J120:J132" si="89">H120/H$8</f>
        <v>0.14032155617308456</v>
      </c>
      <c r="K120" s="178">
        <f t="shared" ref="K120:P120" si="90">K121+K124</f>
        <v>26292</v>
      </c>
      <c r="L120" s="178">
        <f t="shared" si="90"/>
        <v>17286</v>
      </c>
      <c r="M120" s="178">
        <f t="shared" si="90"/>
        <v>43114</v>
      </c>
      <c r="N120" s="178">
        <f t="shared" si="90"/>
        <v>54708</v>
      </c>
      <c r="O120" s="178">
        <f t="shared" si="90"/>
        <v>51194</v>
      </c>
      <c r="P120" s="178">
        <f t="shared" si="90"/>
        <v>61921</v>
      </c>
      <c r="Q120" s="179">
        <f>IFERROR(P120/O120-1,"-")</f>
        <v>0.20953627378208384</v>
      </c>
      <c r="R120" s="179">
        <f t="shared" ref="R120:R132" si="91">P120/P$8</f>
        <v>5.4812430677823723E-2</v>
      </c>
      <c r="S120" s="178">
        <f>S121+S124</f>
        <v>52853</v>
      </c>
      <c r="T120" s="178">
        <f>T121+T124</f>
        <v>68599</v>
      </c>
      <c r="U120" s="178">
        <f>U121+U124</f>
        <v>90712</v>
      </c>
      <c r="V120" s="178">
        <f>V121+V124</f>
        <v>88492</v>
      </c>
      <c r="W120" s="178">
        <f>W121+W124</f>
        <v>97268</v>
      </c>
      <c r="X120" s="179">
        <f>IFERROR(W120/V120-1,"-")</f>
        <v>9.9172806581385942E-2</v>
      </c>
      <c r="Y120" s="179">
        <f>W120/W$8</f>
        <v>7.0402992496321259E-2</v>
      </c>
    </row>
    <row r="121" spans="1:25" x14ac:dyDescent="0.25">
      <c r="A121" s="57"/>
      <c r="B121" s="161" t="s">
        <v>99</v>
      </c>
      <c r="C121" s="162">
        <v>12262</v>
      </c>
      <c r="D121" s="162">
        <v>7527</v>
      </c>
      <c r="E121" s="162">
        <v>13381</v>
      </c>
      <c r="F121" s="162">
        <v>20630</v>
      </c>
      <c r="G121" s="162">
        <v>22501</v>
      </c>
      <c r="H121" s="162">
        <v>19441</v>
      </c>
      <c r="I121" s="163">
        <f>IFERROR(H121/G121-1,"-")</f>
        <v>-0.13599395582418561</v>
      </c>
      <c r="J121" s="163">
        <f t="shared" si="89"/>
        <v>7.7177451369591102E-2</v>
      </c>
      <c r="K121" s="162">
        <v>14678</v>
      </c>
      <c r="L121" s="162">
        <v>12544</v>
      </c>
      <c r="M121" s="162">
        <v>24465</v>
      </c>
      <c r="N121" s="162">
        <v>29555</v>
      </c>
      <c r="O121" s="162">
        <v>25914</v>
      </c>
      <c r="P121" s="162">
        <v>34473</v>
      </c>
      <c r="Q121" s="163">
        <f>IFERROR(P121/O121-1,"-")</f>
        <v>0.33028478814540407</v>
      </c>
      <c r="R121" s="163">
        <f t="shared" si="91"/>
        <v>3.0515478153721954E-2</v>
      </c>
      <c r="S121" s="162">
        <v>26940</v>
      </c>
      <c r="T121" s="162">
        <v>37846</v>
      </c>
      <c r="U121" s="162">
        <v>50185</v>
      </c>
      <c r="V121" s="162">
        <v>48415</v>
      </c>
      <c r="W121" s="162">
        <v>53914</v>
      </c>
      <c r="X121" s="163">
        <f>IFERROR(W121/V121-1,"-")</f>
        <v>0.1135805019105649</v>
      </c>
      <c r="Y121" s="163">
        <f>W121/W$8</f>
        <v>3.9023182726556159E-2</v>
      </c>
    </row>
    <row r="122" spans="1:25" x14ac:dyDescent="0.25">
      <c r="A122" s="57"/>
      <c r="B122" s="165" t="s">
        <v>105</v>
      </c>
      <c r="C122" s="166">
        <v>6450</v>
      </c>
      <c r="D122" s="166">
        <v>3921</v>
      </c>
      <c r="E122" s="166">
        <v>6740</v>
      </c>
      <c r="F122" s="166">
        <v>8983</v>
      </c>
      <c r="G122" s="166">
        <v>12579</v>
      </c>
      <c r="H122" s="166">
        <v>10557</v>
      </c>
      <c r="I122" s="167">
        <f>IFERROR(H122/G122-1,"-")</f>
        <v>-0.16074409730503225</v>
      </c>
      <c r="J122" s="167">
        <f t="shared" si="89"/>
        <v>4.190948789202064E-2</v>
      </c>
      <c r="K122" s="166">
        <v>7265</v>
      </c>
      <c r="L122" s="166">
        <v>6685</v>
      </c>
      <c r="M122" s="166">
        <v>11403</v>
      </c>
      <c r="N122" s="166">
        <v>13914</v>
      </c>
      <c r="O122" s="166">
        <v>8531</v>
      </c>
      <c r="P122" s="166">
        <v>15161</v>
      </c>
      <c r="Q122" s="167">
        <f>IFERROR(P122/O122-1,"-")</f>
        <v>0.77716563122728877</v>
      </c>
      <c r="R122" s="167">
        <f t="shared" si="91"/>
        <v>1.3420507768067141E-2</v>
      </c>
      <c r="S122" s="166">
        <v>13715</v>
      </c>
      <c r="T122" s="166">
        <v>18143</v>
      </c>
      <c r="U122" s="166">
        <v>22897</v>
      </c>
      <c r="V122" s="166">
        <v>21110</v>
      </c>
      <c r="W122" s="166">
        <v>25718</v>
      </c>
      <c r="X122" s="167">
        <f>IFERROR(W122/V122-1,"-")</f>
        <v>0.21828517290383709</v>
      </c>
      <c r="Y122" s="167">
        <f>W122/W$8</f>
        <v>1.861479788851822E-2</v>
      </c>
    </row>
    <row r="123" spans="1:25" x14ac:dyDescent="0.25">
      <c r="A123" s="57"/>
      <c r="B123" s="165" t="s">
        <v>102</v>
      </c>
      <c r="C123" s="166">
        <v>5812</v>
      </c>
      <c r="D123" s="166">
        <v>3606</v>
      </c>
      <c r="E123" s="166">
        <v>6641</v>
      </c>
      <c r="F123" s="166">
        <v>11647</v>
      </c>
      <c r="G123" s="166">
        <v>9922</v>
      </c>
      <c r="H123" s="166">
        <v>8884</v>
      </c>
      <c r="I123" s="167">
        <f>IFERROR(H123/G123-1,"-")</f>
        <v>-0.10461600483773437</v>
      </c>
      <c r="J123" s="167">
        <f t="shared" si="89"/>
        <v>3.5267963477570462E-2</v>
      </c>
      <c r="K123" s="166">
        <v>7413</v>
      </c>
      <c r="L123" s="166">
        <v>5859</v>
      </c>
      <c r="M123" s="166">
        <v>13062</v>
      </c>
      <c r="N123" s="166">
        <v>15641</v>
      </c>
      <c r="O123" s="166">
        <v>17383</v>
      </c>
      <c r="P123" s="166">
        <v>19312</v>
      </c>
      <c r="Q123" s="167">
        <f>IFERROR(P123/O123-1,"-")</f>
        <v>0.110970488408215</v>
      </c>
      <c r="R123" s="167">
        <f t="shared" si="91"/>
        <v>1.7094970385654815E-2</v>
      </c>
      <c r="S123" s="166">
        <v>13225</v>
      </c>
      <c r="T123" s="166">
        <v>19703</v>
      </c>
      <c r="U123" s="166">
        <v>27288</v>
      </c>
      <c r="V123" s="166">
        <v>27305</v>
      </c>
      <c r="W123" s="166">
        <v>28196</v>
      </c>
      <c r="X123" s="167">
        <f>IFERROR(W123/V123-1,"-")</f>
        <v>3.2631386193004985E-2</v>
      </c>
      <c r="Y123" s="167">
        <f>W123/W$8</f>
        <v>2.0408384838037939E-2</v>
      </c>
    </row>
    <row r="124" spans="1:25" x14ac:dyDescent="0.25">
      <c r="A124" s="57"/>
      <c r="B124" s="161" t="s">
        <v>109</v>
      </c>
      <c r="C124" s="162">
        <v>14299</v>
      </c>
      <c r="D124" s="162">
        <v>7904</v>
      </c>
      <c r="E124" s="162">
        <v>12104</v>
      </c>
      <c r="F124" s="162">
        <v>15374</v>
      </c>
      <c r="G124" s="162">
        <v>14797</v>
      </c>
      <c r="H124" s="162">
        <v>15906</v>
      </c>
      <c r="I124" s="163">
        <f>IFERROR(H124/G124-1,"-")</f>
        <v>7.4947624518483469E-2</v>
      </c>
      <c r="J124" s="163">
        <f t="shared" si="89"/>
        <v>6.3144104803493445E-2</v>
      </c>
      <c r="K124" s="162">
        <v>11614</v>
      </c>
      <c r="L124" s="162">
        <v>4742</v>
      </c>
      <c r="M124" s="162">
        <v>18649</v>
      </c>
      <c r="N124" s="162">
        <v>25153</v>
      </c>
      <c r="O124" s="162">
        <v>25280</v>
      </c>
      <c r="P124" s="162">
        <v>27448</v>
      </c>
      <c r="Q124" s="163">
        <f>IFERROR(P124/O124-1,"-")</f>
        <v>8.5759493670886089E-2</v>
      </c>
      <c r="R124" s="163">
        <f t="shared" si="91"/>
        <v>2.4296952524101766E-2</v>
      </c>
      <c r="S124" s="162">
        <v>25913</v>
      </c>
      <c r="T124" s="162">
        <v>30753</v>
      </c>
      <c r="U124" s="162">
        <v>40527</v>
      </c>
      <c r="V124" s="162">
        <v>40077</v>
      </c>
      <c r="W124" s="162">
        <v>43354</v>
      </c>
      <c r="X124" s="163">
        <f>IFERROR(W124/V124-1,"-")</f>
        <v>8.1767597375053125E-2</v>
      </c>
      <c r="Y124" s="163">
        <f>W124/W$8</f>
        <v>3.13798097697651E-2</v>
      </c>
    </row>
    <row r="125" spans="1:25" s="57" customFormat="1" x14ac:dyDescent="0.25">
      <c r="B125" s="165" t="s">
        <v>112</v>
      </c>
      <c r="C125" s="166">
        <v>1009</v>
      </c>
      <c r="D125" s="166">
        <v>94</v>
      </c>
      <c r="E125" s="166">
        <v>650</v>
      </c>
      <c r="F125" s="166">
        <v>1178</v>
      </c>
      <c r="G125" s="166">
        <v>1157</v>
      </c>
      <c r="H125" s="166">
        <v>1257</v>
      </c>
      <c r="I125" s="167">
        <f t="shared" ref="I125:I132" si="92">IFERROR(H125/G125-1,"-")</f>
        <v>8.6430423509075149E-2</v>
      </c>
      <c r="J125" s="167">
        <f t="shared" si="89"/>
        <v>4.9900754267566492E-3</v>
      </c>
      <c r="K125" s="166">
        <v>1801</v>
      </c>
      <c r="L125" s="166">
        <v>256</v>
      </c>
      <c r="M125" s="166">
        <v>2437</v>
      </c>
      <c r="N125" s="166">
        <v>3525</v>
      </c>
      <c r="O125" s="166">
        <v>3813</v>
      </c>
      <c r="P125" s="166">
        <v>3397</v>
      </c>
      <c r="Q125" s="167">
        <f t="shared" ref="Q125:Q132" si="93">IFERROR(P125/O125-1,"-")</f>
        <v>-0.10910044584316814</v>
      </c>
      <c r="R125" s="167">
        <f t="shared" si="91"/>
        <v>3.0070222866647369E-3</v>
      </c>
      <c r="S125" s="166">
        <v>2810</v>
      </c>
      <c r="T125" s="166">
        <v>3087</v>
      </c>
      <c r="U125" s="166">
        <v>4703</v>
      </c>
      <c r="V125" s="166">
        <v>4970</v>
      </c>
      <c r="W125" s="166">
        <v>4654</v>
      </c>
      <c r="X125" s="167">
        <f t="shared" ref="X125:X132" si="94">IFERROR(W125/V125-1,"-")</f>
        <v>-6.3581488933601604E-2</v>
      </c>
      <c r="Y125" s="167">
        <f t="shared" ref="Y125:Y132" si="95">W125/W$8</f>
        <v>3.3685850133433315E-3</v>
      </c>
    </row>
    <row r="126" spans="1:25" s="57" customFormat="1" x14ac:dyDescent="0.25">
      <c r="B126" s="165" t="s">
        <v>115</v>
      </c>
      <c r="C126" s="166">
        <v>1174</v>
      </c>
      <c r="D126" s="166">
        <v>760</v>
      </c>
      <c r="E126" s="166">
        <v>1280</v>
      </c>
      <c r="F126" s="166">
        <v>2519</v>
      </c>
      <c r="G126" s="166">
        <v>2486</v>
      </c>
      <c r="H126" s="166">
        <v>2473</v>
      </c>
      <c r="I126" s="167">
        <f t="shared" si="92"/>
        <v>-5.2292839903459454E-3</v>
      </c>
      <c r="J126" s="167">
        <f t="shared" si="89"/>
        <v>9.8173878523223502E-3</v>
      </c>
      <c r="K126" s="166">
        <v>1720</v>
      </c>
      <c r="L126" s="166">
        <v>629</v>
      </c>
      <c r="M126" s="166">
        <v>2561</v>
      </c>
      <c r="N126" s="166">
        <v>4139</v>
      </c>
      <c r="O126" s="166">
        <v>3817</v>
      </c>
      <c r="P126" s="166">
        <v>4708</v>
      </c>
      <c r="Q126" s="167">
        <f t="shared" si="93"/>
        <v>0.23342939481268021</v>
      </c>
      <c r="R126" s="167">
        <f t="shared" si="91"/>
        <v>4.1675186710678777E-3</v>
      </c>
      <c r="S126" s="166">
        <v>2894</v>
      </c>
      <c r="T126" s="166">
        <v>3841</v>
      </c>
      <c r="U126" s="166">
        <v>6658</v>
      </c>
      <c r="V126" s="166">
        <v>6303</v>
      </c>
      <c r="W126" s="166">
        <v>7181</v>
      </c>
      <c r="X126" s="167">
        <f t="shared" si="94"/>
        <v>0.13929874662858954</v>
      </c>
      <c r="Y126" s="167">
        <f t="shared" si="95"/>
        <v>5.1976383714693736E-3</v>
      </c>
    </row>
    <row r="127" spans="1:25" x14ac:dyDescent="0.25">
      <c r="A127" s="57"/>
      <c r="B127" s="165" t="s">
        <v>118</v>
      </c>
      <c r="C127" s="166">
        <v>890</v>
      </c>
      <c r="D127" s="166">
        <v>626</v>
      </c>
      <c r="E127" s="166">
        <v>932</v>
      </c>
      <c r="F127" s="166">
        <v>1253</v>
      </c>
      <c r="G127" s="166">
        <v>1115</v>
      </c>
      <c r="H127" s="166">
        <v>1281</v>
      </c>
      <c r="I127" s="167">
        <f t="shared" si="92"/>
        <v>0.14887892376681622</v>
      </c>
      <c r="J127" s="167">
        <f t="shared" si="89"/>
        <v>5.0853513298928146E-3</v>
      </c>
      <c r="K127" s="166">
        <v>1060</v>
      </c>
      <c r="L127" s="166">
        <v>1073</v>
      </c>
      <c r="M127" s="166">
        <v>2120</v>
      </c>
      <c r="N127" s="166">
        <v>2193</v>
      </c>
      <c r="O127" s="166">
        <v>2026</v>
      </c>
      <c r="P127" s="166">
        <v>2022</v>
      </c>
      <c r="Q127" s="167">
        <f t="shared" si="93"/>
        <v>-1.9743336623889718E-3</v>
      </c>
      <c r="R127" s="167">
        <f t="shared" si="91"/>
        <v>1.7898731420771558E-3</v>
      </c>
      <c r="S127" s="166">
        <v>1950</v>
      </c>
      <c r="T127" s="166">
        <v>3052</v>
      </c>
      <c r="U127" s="166">
        <v>3446</v>
      </c>
      <c r="V127" s="166">
        <v>3141</v>
      </c>
      <c r="W127" s="166">
        <v>3303</v>
      </c>
      <c r="X127" s="167">
        <f t="shared" si="94"/>
        <v>5.1575931232091587E-2</v>
      </c>
      <c r="Y127" s="167">
        <f t="shared" si="95"/>
        <v>2.3907254617690208E-3</v>
      </c>
    </row>
    <row r="128" spans="1:25" x14ac:dyDescent="0.25">
      <c r="A128" s="57"/>
      <c r="B128" s="165" t="s">
        <v>125</v>
      </c>
      <c r="C128" s="166">
        <v>261</v>
      </c>
      <c r="D128" s="166">
        <v>75</v>
      </c>
      <c r="E128" s="166">
        <v>281</v>
      </c>
      <c r="F128" s="166">
        <v>287</v>
      </c>
      <c r="G128" s="166">
        <v>301</v>
      </c>
      <c r="H128" s="166">
        <v>430</v>
      </c>
      <c r="I128" s="167">
        <f t="shared" si="92"/>
        <v>0.4285714285714286</v>
      </c>
      <c r="J128" s="167">
        <f t="shared" si="89"/>
        <v>1.7070265978562922E-3</v>
      </c>
      <c r="K128" s="166">
        <v>266</v>
      </c>
      <c r="L128" s="166">
        <v>102</v>
      </c>
      <c r="M128" s="166">
        <v>628</v>
      </c>
      <c r="N128" s="166">
        <v>680</v>
      </c>
      <c r="O128" s="166">
        <v>699</v>
      </c>
      <c r="P128" s="166">
        <v>634</v>
      </c>
      <c r="Q128" s="167">
        <f t="shared" si="93"/>
        <v>-9.2989985693848309E-2</v>
      </c>
      <c r="R128" s="167">
        <f t="shared" si="91"/>
        <v>5.6121640557711021E-4</v>
      </c>
      <c r="S128" s="166">
        <v>527</v>
      </c>
      <c r="T128" s="166">
        <v>909</v>
      </c>
      <c r="U128" s="166">
        <v>967</v>
      </c>
      <c r="V128" s="166">
        <v>1000</v>
      </c>
      <c r="W128" s="166">
        <v>1064</v>
      </c>
      <c r="X128" s="167">
        <f t="shared" si="94"/>
        <v>6.4000000000000057E-2</v>
      </c>
      <c r="Y128" s="167">
        <f t="shared" si="95"/>
        <v>7.7012772973728081E-4</v>
      </c>
    </row>
    <row r="129" spans="1:25" x14ac:dyDescent="0.25">
      <c r="A129" s="57"/>
      <c r="B129" s="165" t="s">
        <v>121</v>
      </c>
      <c r="C129" s="166">
        <v>170</v>
      </c>
      <c r="D129" s="166">
        <v>61</v>
      </c>
      <c r="E129" s="166">
        <v>197</v>
      </c>
      <c r="F129" s="166">
        <v>238</v>
      </c>
      <c r="G129" s="166">
        <v>253</v>
      </c>
      <c r="H129" s="166">
        <v>237</v>
      </c>
      <c r="I129" s="167">
        <f t="shared" si="92"/>
        <v>-6.3241106719367557E-2</v>
      </c>
      <c r="J129" s="167">
        <f t="shared" si="89"/>
        <v>9.4084954346963085E-4</v>
      </c>
      <c r="K129" s="166">
        <v>285</v>
      </c>
      <c r="L129" s="166">
        <v>82</v>
      </c>
      <c r="M129" s="166">
        <v>467</v>
      </c>
      <c r="N129" s="166">
        <v>526</v>
      </c>
      <c r="O129" s="166">
        <v>510</v>
      </c>
      <c r="P129" s="166">
        <v>626</v>
      </c>
      <c r="Q129" s="167">
        <f t="shared" si="93"/>
        <v>0.22745098039215694</v>
      </c>
      <c r="R129" s="167">
        <f t="shared" si="91"/>
        <v>5.5413481055405515E-4</v>
      </c>
      <c r="S129" s="166">
        <v>455</v>
      </c>
      <c r="T129" s="166">
        <v>664</v>
      </c>
      <c r="U129" s="166">
        <v>764</v>
      </c>
      <c r="V129" s="166">
        <v>763</v>
      </c>
      <c r="W129" s="166">
        <v>863</v>
      </c>
      <c r="X129" s="167">
        <f t="shared" si="94"/>
        <v>0.13106159895150715</v>
      </c>
      <c r="Y129" s="167">
        <f t="shared" si="95"/>
        <v>6.2464307402563277E-4</v>
      </c>
    </row>
    <row r="130" spans="1:25" x14ac:dyDescent="0.25">
      <c r="A130" s="57"/>
      <c r="B130" s="165" t="s">
        <v>130</v>
      </c>
      <c r="C130" s="166">
        <v>169</v>
      </c>
      <c r="D130" s="166">
        <v>7</v>
      </c>
      <c r="E130" s="166">
        <v>135</v>
      </c>
      <c r="F130" s="166">
        <v>125</v>
      </c>
      <c r="G130" s="166">
        <v>156</v>
      </c>
      <c r="H130" s="166">
        <v>187</v>
      </c>
      <c r="I130" s="167">
        <f t="shared" si="92"/>
        <v>0.19871794871794868</v>
      </c>
      <c r="J130" s="167">
        <f t="shared" si="89"/>
        <v>7.4235807860262011E-4</v>
      </c>
      <c r="K130" s="166">
        <v>461</v>
      </c>
      <c r="L130" s="166">
        <v>10</v>
      </c>
      <c r="M130" s="166">
        <v>368</v>
      </c>
      <c r="N130" s="166">
        <v>603</v>
      </c>
      <c r="O130" s="166">
        <v>650</v>
      </c>
      <c r="P130" s="166">
        <v>443</v>
      </c>
      <c r="Q130" s="167">
        <f t="shared" si="93"/>
        <v>-0.31846153846153846</v>
      </c>
      <c r="R130" s="167">
        <f t="shared" si="91"/>
        <v>3.9214332440167161E-4</v>
      </c>
      <c r="S130" s="166">
        <v>630</v>
      </c>
      <c r="T130" s="166">
        <v>503</v>
      </c>
      <c r="U130" s="166">
        <v>728</v>
      </c>
      <c r="V130" s="166">
        <v>806</v>
      </c>
      <c r="W130" s="166">
        <v>630</v>
      </c>
      <c r="X130" s="167">
        <f t="shared" si="94"/>
        <v>-0.21836228287841186</v>
      </c>
      <c r="Y130" s="167">
        <f t="shared" si="95"/>
        <v>4.5599668208128464E-4</v>
      </c>
    </row>
    <row r="131" spans="1:25" x14ac:dyDescent="0.25">
      <c r="A131" s="57"/>
      <c r="B131" s="165" t="s">
        <v>133</v>
      </c>
      <c r="C131" s="166">
        <v>146</v>
      </c>
      <c r="D131" s="166">
        <v>40</v>
      </c>
      <c r="E131" s="166">
        <v>109</v>
      </c>
      <c r="F131" s="166">
        <v>245</v>
      </c>
      <c r="G131" s="166">
        <v>161</v>
      </c>
      <c r="H131" s="166">
        <v>156</v>
      </c>
      <c r="I131" s="167">
        <f t="shared" si="92"/>
        <v>-3.105590062111796E-2</v>
      </c>
      <c r="J131" s="167">
        <f t="shared" si="89"/>
        <v>6.1929337038507345E-4</v>
      </c>
      <c r="K131" s="166">
        <v>824</v>
      </c>
      <c r="L131" s="166">
        <v>49</v>
      </c>
      <c r="M131" s="166">
        <v>818</v>
      </c>
      <c r="N131" s="166">
        <v>1121</v>
      </c>
      <c r="O131" s="166">
        <v>1085</v>
      </c>
      <c r="P131" s="166">
        <v>1140</v>
      </c>
      <c r="Q131" s="167">
        <f t="shared" si="93"/>
        <v>5.0691244239631228E-2</v>
      </c>
      <c r="R131" s="167">
        <f t="shared" si="91"/>
        <v>1.0091272907853401E-3</v>
      </c>
      <c r="S131" s="166">
        <v>970</v>
      </c>
      <c r="T131" s="166">
        <v>927</v>
      </c>
      <c r="U131" s="166">
        <v>1366</v>
      </c>
      <c r="V131" s="166">
        <v>1246</v>
      </c>
      <c r="W131" s="166">
        <v>1296</v>
      </c>
      <c r="X131" s="167">
        <f t="shared" si="94"/>
        <v>4.0128410914927803E-2</v>
      </c>
      <c r="Y131" s="167">
        <f t="shared" si="95"/>
        <v>9.3805031742435704E-4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6241</v>
      </c>
      <c r="E132" s="171">
        <f t="shared" si="97"/>
        <v>8520</v>
      </c>
      <c r="F132" s="171">
        <f t="shared" si="97"/>
        <v>9529</v>
      </c>
      <c r="G132" s="171">
        <f t="shared" si="97"/>
        <v>9168</v>
      </c>
      <c r="H132" s="171">
        <f t="shared" si="97"/>
        <v>9885</v>
      </c>
      <c r="I132" s="172">
        <f t="shared" si="92"/>
        <v>7.8206806282722585E-2</v>
      </c>
      <c r="J132" s="172">
        <f t="shared" si="89"/>
        <v>3.9241762604208016E-2</v>
      </c>
      <c r="K132" s="171">
        <f t="shared" ref="K132:P132" si="98">K124-SUM(K125:K131)</f>
        <v>5197</v>
      </c>
      <c r="L132" s="171">
        <f t="shared" si="98"/>
        <v>2541</v>
      </c>
      <c r="M132" s="171">
        <f t="shared" si="98"/>
        <v>9250</v>
      </c>
      <c r="N132" s="171">
        <f t="shared" si="98"/>
        <v>12366</v>
      </c>
      <c r="O132" s="171">
        <f t="shared" si="98"/>
        <v>12680</v>
      </c>
      <c r="P132" s="171">
        <f t="shared" si="98"/>
        <v>14478</v>
      </c>
      <c r="Q132" s="172">
        <f t="shared" si="93"/>
        <v>0.14179810725552056</v>
      </c>
      <c r="R132" s="172">
        <f t="shared" si="91"/>
        <v>1.2815916592973818E-2</v>
      </c>
      <c r="S132" s="171">
        <f>S124-SUM(S125:S131)</f>
        <v>15677</v>
      </c>
      <c r="T132" s="171">
        <f>T124-SUM(T125:T131)</f>
        <v>17770</v>
      </c>
      <c r="U132" s="171">
        <f>U124-SUM(U125:U131)</f>
        <v>21895</v>
      </c>
      <c r="V132" s="171">
        <f>V124-SUM(V125:V131)</f>
        <v>21848</v>
      </c>
      <c r="W132" s="171">
        <f>W124-SUM(W125:W131)</f>
        <v>24363</v>
      </c>
      <c r="X132" s="172">
        <f t="shared" si="94"/>
        <v>0.11511351153423655</v>
      </c>
      <c r="Y132" s="172">
        <f t="shared" si="95"/>
        <v>1.7634043119914823E-2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14873</v>
      </c>
      <c r="F134" s="178">
        <f t="shared" si="99"/>
        <v>14555</v>
      </c>
      <c r="G134" s="178">
        <f t="shared" si="99"/>
        <v>16669</v>
      </c>
      <c r="H134" s="178">
        <f t="shared" si="99"/>
        <v>15469</v>
      </c>
      <c r="I134" s="179">
        <f>IFERROR(H134/G134-1,"-")</f>
        <v>-7.1989921411002467E-2</v>
      </c>
      <c r="J134" s="179">
        <f t="shared" ref="J134:J146" si="100">H134/H$8</f>
        <v>6.1409289400555775E-2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52720</v>
      </c>
      <c r="N134" s="178">
        <f t="shared" si="101"/>
        <v>59541</v>
      </c>
      <c r="O134" s="178">
        <f t="shared" si="101"/>
        <v>62407</v>
      </c>
      <c r="P134" s="178">
        <f t="shared" si="101"/>
        <v>60556</v>
      </c>
      <c r="Q134" s="179">
        <f>IFERROR(P134/O134-1,"-")</f>
        <v>-2.9660134279808403E-2</v>
      </c>
      <c r="R134" s="179">
        <f t="shared" ref="R134:R146" si="102">P134/P$8</f>
        <v>5.3604133527014958E-2</v>
      </c>
      <c r="S134" s="178">
        <f>S135+S138</f>
        <v>39287</v>
      </c>
      <c r="T134" s="178">
        <f>T135+T138</f>
        <v>67593</v>
      </c>
      <c r="U134" s="178">
        <f>U135+U138</f>
        <v>74096</v>
      </c>
      <c r="V134" s="178">
        <f>V135+V138</f>
        <v>79076</v>
      </c>
      <c r="W134" s="178">
        <f>W135+W138</f>
        <v>76025</v>
      </c>
      <c r="X134" s="179">
        <f>IFERROR(W134/V134-1,"-")</f>
        <v>-3.8583135211695097E-2</v>
      </c>
      <c r="Y134" s="179">
        <f>W134/W$8</f>
        <v>5.5027218659094712E-2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1237</v>
      </c>
      <c r="F135" s="162">
        <v>1856</v>
      </c>
      <c r="G135" s="162">
        <v>2121</v>
      </c>
      <c r="H135" s="162">
        <v>415</v>
      </c>
      <c r="I135" s="163">
        <f>IFERROR(H135/G135-1,"-")</f>
        <v>-0.80433757661480432</v>
      </c>
      <c r="J135" s="163">
        <f t="shared" si="100"/>
        <v>1.647479158396189E-3</v>
      </c>
      <c r="K135" s="162">
        <v>1373</v>
      </c>
      <c r="L135" s="162">
        <v>0</v>
      </c>
      <c r="M135" s="162">
        <v>4210</v>
      </c>
      <c r="N135" s="162">
        <v>4528</v>
      </c>
      <c r="O135" s="162">
        <v>2475</v>
      </c>
      <c r="P135" s="162">
        <v>3086</v>
      </c>
      <c r="Q135" s="163">
        <f>IFERROR(P135/O135-1,"-")</f>
        <v>0.2468686868686869</v>
      </c>
      <c r="R135" s="163">
        <f t="shared" si="102"/>
        <v>2.731725280143473E-3</v>
      </c>
      <c r="S135" s="162">
        <v>1887</v>
      </c>
      <c r="T135" s="162">
        <v>5447</v>
      </c>
      <c r="U135" s="162">
        <v>6384</v>
      </c>
      <c r="V135" s="162">
        <v>4596</v>
      </c>
      <c r="W135" s="162">
        <v>3501</v>
      </c>
      <c r="X135" s="163">
        <f>IFERROR(W135/V135-1,"-")</f>
        <v>-0.23825065274151436</v>
      </c>
      <c r="Y135" s="163">
        <f>W135/W$8</f>
        <v>2.5340387047088535E-3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1166</v>
      </c>
      <c r="F136" s="166">
        <v>1856</v>
      </c>
      <c r="G136" s="166">
        <v>2121</v>
      </c>
      <c r="H136" s="166">
        <v>415</v>
      </c>
      <c r="I136" s="167">
        <f>IFERROR(H136/G136-1,"-")</f>
        <v>-0.80433757661480432</v>
      </c>
      <c r="J136" s="167">
        <f t="shared" si="100"/>
        <v>1.647479158396189E-3</v>
      </c>
      <c r="K136" s="166">
        <v>632</v>
      </c>
      <c r="L136" s="166">
        <v>0</v>
      </c>
      <c r="M136" s="166">
        <v>2461</v>
      </c>
      <c r="N136" s="166">
        <v>2443</v>
      </c>
      <c r="O136" s="166">
        <v>608</v>
      </c>
      <c r="P136" s="166">
        <v>899</v>
      </c>
      <c r="Q136" s="167">
        <f>IFERROR(P136/O136-1,"-")</f>
        <v>0.47861842105263164</v>
      </c>
      <c r="R136" s="167">
        <f t="shared" si="102"/>
        <v>7.9579424071580759E-4</v>
      </c>
      <c r="S136" s="166">
        <v>1146</v>
      </c>
      <c r="T136" s="166">
        <v>3627</v>
      </c>
      <c r="U136" s="166">
        <v>4299</v>
      </c>
      <c r="V136" s="166">
        <v>2729</v>
      </c>
      <c r="W136" s="166">
        <v>1314</v>
      </c>
      <c r="X136" s="167">
        <f>IFERROR(W136/V136-1,"-")</f>
        <v>-0.51850494686698423</v>
      </c>
      <c r="Y136" s="167">
        <f>W136/W$8</f>
        <v>9.5107879405525086E-4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1749</v>
      </c>
      <c r="N137" s="166">
        <v>2085</v>
      </c>
      <c r="O137" s="166">
        <v>1867</v>
      </c>
      <c r="P137" s="166">
        <v>2187</v>
      </c>
      <c r="Q137" s="167">
        <f>IFERROR(P137/O137-1,"-")</f>
        <v>0.1713979646491699</v>
      </c>
      <c r="R137" s="167">
        <f t="shared" si="102"/>
        <v>1.9359310394276655E-3</v>
      </c>
      <c r="S137" s="166">
        <v>741</v>
      </c>
      <c r="T137" s="166">
        <v>1820</v>
      </c>
      <c r="U137" s="166">
        <v>2085</v>
      </c>
      <c r="V137" s="166">
        <v>1867</v>
      </c>
      <c r="W137" s="166">
        <v>2187</v>
      </c>
      <c r="X137" s="167">
        <f>IFERROR(W137/V137-1,"-")</f>
        <v>0.1713979646491699</v>
      </c>
      <c r="Y137" s="167">
        <f>W137/W$8</f>
        <v>1.5829599106536025E-3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13636</v>
      </c>
      <c r="F138" s="162">
        <v>12699</v>
      </c>
      <c r="G138" s="162">
        <v>14548</v>
      </c>
      <c r="H138" s="162">
        <v>15054</v>
      </c>
      <c r="I138" s="163">
        <f>IFERROR(H138/G138-1,"-")</f>
        <v>3.4781413252680693E-2</v>
      </c>
      <c r="J138" s="163">
        <f t="shared" si="100"/>
        <v>5.976181024215959E-2</v>
      </c>
      <c r="K138" s="162">
        <v>31161</v>
      </c>
      <c r="L138" s="162">
        <v>0</v>
      </c>
      <c r="M138" s="162">
        <v>48510</v>
      </c>
      <c r="N138" s="162">
        <v>55013</v>
      </c>
      <c r="O138" s="162">
        <v>59932</v>
      </c>
      <c r="P138" s="162">
        <v>57470</v>
      </c>
      <c r="Q138" s="163">
        <f>IFERROR(P138/O138-1,"-")</f>
        <v>-4.1079890542614961E-2</v>
      </c>
      <c r="R138" s="163">
        <f t="shared" si="102"/>
        <v>5.0872408246871482E-2</v>
      </c>
      <c r="S138" s="162">
        <v>37400</v>
      </c>
      <c r="T138" s="162">
        <v>62146</v>
      </c>
      <c r="U138" s="162">
        <v>67712</v>
      </c>
      <c r="V138" s="162">
        <v>74480</v>
      </c>
      <c r="W138" s="162">
        <v>72524</v>
      </c>
      <c r="X138" s="163">
        <f>IFERROR(W138/V138-1,"-")</f>
        <v>-2.6262083780880796E-2</v>
      </c>
      <c r="Y138" s="163">
        <f>W138/W$8</f>
        <v>5.2493179954385856E-2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6843</v>
      </c>
      <c r="F139" s="166">
        <v>6583</v>
      </c>
      <c r="G139" s="166">
        <v>8093</v>
      </c>
      <c r="H139" s="166">
        <v>8555</v>
      </c>
      <c r="I139" s="167">
        <f t="shared" ref="I139:I146" si="103">IFERROR(H139/G139-1,"-")</f>
        <v>5.7086370937847519E-2</v>
      </c>
      <c r="J139" s="167">
        <f t="shared" si="100"/>
        <v>3.3961889638745531E-2</v>
      </c>
      <c r="K139" s="166">
        <v>12322</v>
      </c>
      <c r="L139" s="166">
        <v>0</v>
      </c>
      <c r="M139" s="166">
        <v>18012</v>
      </c>
      <c r="N139" s="166">
        <v>18603</v>
      </c>
      <c r="O139" s="166">
        <v>21556</v>
      </c>
      <c r="P139" s="166">
        <v>21813</v>
      </c>
      <c r="Q139" s="167">
        <f t="shared" ref="Q139:Q146" si="104">IFERROR(P139/O139-1,"-")</f>
        <v>1.192243458897746E-2</v>
      </c>
      <c r="R139" s="167">
        <f t="shared" si="102"/>
        <v>1.9308854029737386E-2</v>
      </c>
      <c r="S139" s="166">
        <v>15636</v>
      </c>
      <c r="T139" s="166">
        <v>24855</v>
      </c>
      <c r="U139" s="166">
        <v>25186</v>
      </c>
      <c r="V139" s="166">
        <v>29649</v>
      </c>
      <c r="W139" s="166">
        <v>30368</v>
      </c>
      <c r="X139" s="167">
        <f t="shared" ref="X139:X146" si="105">IFERROR(W139/V139-1,"-")</f>
        <v>2.4250396303416633E-2</v>
      </c>
      <c r="Y139" s="167">
        <f t="shared" ref="Y139:Y146" si="106">W139/W$8</f>
        <v>2.1980487684832465E-2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398</v>
      </c>
      <c r="F140" s="166">
        <v>824</v>
      </c>
      <c r="G140" s="166">
        <v>716</v>
      </c>
      <c r="H140" s="166">
        <v>795</v>
      </c>
      <c r="I140" s="167">
        <f t="shared" si="103"/>
        <v>0.11033519553072635</v>
      </c>
      <c r="J140" s="167">
        <f t="shared" si="100"/>
        <v>3.1560142913854704E-3</v>
      </c>
      <c r="K140" s="166">
        <v>1709</v>
      </c>
      <c r="L140" s="166">
        <v>0</v>
      </c>
      <c r="M140" s="166">
        <v>3607</v>
      </c>
      <c r="N140" s="166">
        <v>5384</v>
      </c>
      <c r="O140" s="166">
        <v>6774</v>
      </c>
      <c r="P140" s="166">
        <v>6015</v>
      </c>
      <c r="Q140" s="167">
        <f t="shared" si="104"/>
        <v>-0.1120460584588131</v>
      </c>
      <c r="R140" s="167">
        <f t="shared" si="102"/>
        <v>5.3244742579594915E-3</v>
      </c>
      <c r="S140" s="166">
        <v>2675</v>
      </c>
      <c r="T140" s="166">
        <v>4005</v>
      </c>
      <c r="U140" s="166">
        <v>6208</v>
      </c>
      <c r="V140" s="166">
        <v>7490</v>
      </c>
      <c r="W140" s="166">
        <v>6810</v>
      </c>
      <c r="X140" s="167">
        <f t="shared" si="105"/>
        <v>-9.0787716955941233E-2</v>
      </c>
      <c r="Y140" s="167">
        <f t="shared" si="106"/>
        <v>4.9291069920215057E-3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1603</v>
      </c>
      <c r="F141" s="166">
        <v>1202</v>
      </c>
      <c r="G141" s="166">
        <v>1527</v>
      </c>
      <c r="H141" s="166">
        <v>1517</v>
      </c>
      <c r="I141" s="167">
        <f t="shared" si="103"/>
        <v>-6.5487884741323166E-3</v>
      </c>
      <c r="J141" s="167">
        <f t="shared" si="100"/>
        <v>6.0222310440651051E-3</v>
      </c>
      <c r="K141" s="166">
        <v>3010</v>
      </c>
      <c r="L141" s="166">
        <v>0</v>
      </c>
      <c r="M141" s="166">
        <v>6272</v>
      </c>
      <c r="N141" s="166">
        <v>6072</v>
      </c>
      <c r="O141" s="166">
        <v>6438</v>
      </c>
      <c r="P141" s="166">
        <v>5273</v>
      </c>
      <c r="Q141" s="167">
        <f t="shared" si="104"/>
        <v>-0.18095681888785342</v>
      </c>
      <c r="R141" s="167">
        <f t="shared" si="102"/>
        <v>4.6676563195711387E-3</v>
      </c>
      <c r="S141" s="166">
        <v>3097</v>
      </c>
      <c r="T141" s="166">
        <v>7875</v>
      </c>
      <c r="U141" s="166">
        <v>7274</v>
      </c>
      <c r="V141" s="166">
        <v>7965</v>
      </c>
      <c r="W141" s="166">
        <v>6790</v>
      </c>
      <c r="X141" s="167">
        <f t="shared" si="105"/>
        <v>-0.14752040175768988</v>
      </c>
      <c r="Y141" s="167">
        <f t="shared" si="106"/>
        <v>4.9146309068760679E-3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1339</v>
      </c>
      <c r="F142" s="166">
        <v>1020</v>
      </c>
      <c r="G142" s="166">
        <v>596</v>
      </c>
      <c r="H142" s="166">
        <v>629</v>
      </c>
      <c r="I142" s="167">
        <f t="shared" si="103"/>
        <v>5.5369127516778471E-2</v>
      </c>
      <c r="J142" s="167">
        <f t="shared" si="100"/>
        <v>2.4970226280269948E-3</v>
      </c>
      <c r="K142" s="166">
        <v>312</v>
      </c>
      <c r="L142" s="166">
        <v>0</v>
      </c>
      <c r="M142" s="166">
        <v>1277</v>
      </c>
      <c r="N142" s="166">
        <v>1589</v>
      </c>
      <c r="O142" s="166">
        <v>1191</v>
      </c>
      <c r="P142" s="166">
        <v>1158</v>
      </c>
      <c r="Q142" s="167">
        <f t="shared" si="104"/>
        <v>-2.7707808564231717E-2</v>
      </c>
      <c r="R142" s="167">
        <f t="shared" si="102"/>
        <v>1.0250608795872138E-3</v>
      </c>
      <c r="S142" s="166">
        <v>406</v>
      </c>
      <c r="T142" s="166">
        <v>2616</v>
      </c>
      <c r="U142" s="166">
        <v>2609</v>
      </c>
      <c r="V142" s="166">
        <v>1787</v>
      </c>
      <c r="W142" s="166">
        <v>1787</v>
      </c>
      <c r="X142" s="167">
        <f t="shared" si="105"/>
        <v>0</v>
      </c>
      <c r="Y142" s="167">
        <f t="shared" si="106"/>
        <v>1.2934382077448502E-3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131</v>
      </c>
      <c r="F143" s="166">
        <v>179</v>
      </c>
      <c r="G143" s="166">
        <v>242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1137</v>
      </c>
      <c r="N143" s="166">
        <v>1058</v>
      </c>
      <c r="O143" s="166">
        <v>1253</v>
      </c>
      <c r="P143" s="166">
        <v>1285</v>
      </c>
      <c r="Q143" s="167">
        <f t="shared" si="104"/>
        <v>2.5538707102952918E-2</v>
      </c>
      <c r="R143" s="167">
        <f t="shared" si="102"/>
        <v>1.1374812005782123E-3</v>
      </c>
      <c r="S143" s="166">
        <v>671</v>
      </c>
      <c r="T143" s="166">
        <v>1268</v>
      </c>
      <c r="U143" s="166">
        <v>1237</v>
      </c>
      <c r="V143" s="166">
        <v>1495</v>
      </c>
      <c r="W143" s="166">
        <v>1285</v>
      </c>
      <c r="X143" s="167">
        <f t="shared" si="105"/>
        <v>-0.14046822742474918</v>
      </c>
      <c r="Y143" s="167">
        <f t="shared" si="106"/>
        <v>9.3008847059436635E-4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0</v>
      </c>
      <c r="H144" s="166">
        <v>0</v>
      </c>
      <c r="I144" s="167" t="str">
        <f t="shared" si="103"/>
        <v>-</v>
      </c>
      <c r="J144" s="167">
        <f t="shared" si="100"/>
        <v>0</v>
      </c>
      <c r="K144" s="166">
        <v>1439</v>
      </c>
      <c r="L144" s="166">
        <v>0</v>
      </c>
      <c r="M144" s="166">
        <v>1458</v>
      </c>
      <c r="N144" s="166">
        <v>1796</v>
      </c>
      <c r="O144" s="166">
        <v>1774</v>
      </c>
      <c r="P144" s="166">
        <v>1971</v>
      </c>
      <c r="Q144" s="167">
        <f t="shared" si="104"/>
        <v>0.11104847801578344</v>
      </c>
      <c r="R144" s="167">
        <f t="shared" si="102"/>
        <v>1.7447279738051801E-3</v>
      </c>
      <c r="S144" s="166">
        <v>1581</v>
      </c>
      <c r="T144" s="166">
        <v>1526</v>
      </c>
      <c r="U144" s="166">
        <v>1935</v>
      </c>
      <c r="V144" s="166">
        <v>1774</v>
      </c>
      <c r="W144" s="166">
        <v>1971</v>
      </c>
      <c r="X144" s="167">
        <f t="shared" si="105"/>
        <v>0.11104847801578344</v>
      </c>
      <c r="Y144" s="167">
        <f t="shared" si="106"/>
        <v>1.4266181910828762E-3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51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662</v>
      </c>
      <c r="N145" s="166">
        <v>1202</v>
      </c>
      <c r="O145" s="166">
        <v>1084</v>
      </c>
      <c r="P145" s="166">
        <v>787</v>
      </c>
      <c r="Q145" s="167">
        <f t="shared" si="104"/>
        <v>-0.27398523985239853</v>
      </c>
      <c r="R145" s="167">
        <f t="shared" si="102"/>
        <v>6.9665191039303739E-4</v>
      </c>
      <c r="S145" s="166">
        <v>3277</v>
      </c>
      <c r="T145" s="166">
        <v>711</v>
      </c>
      <c r="U145" s="166">
        <v>1264</v>
      </c>
      <c r="V145" s="166">
        <v>1135</v>
      </c>
      <c r="W145" s="166">
        <v>787</v>
      </c>
      <c r="X145" s="167">
        <f t="shared" si="105"/>
        <v>-0.30660792951541849</v>
      </c>
      <c r="Y145" s="167">
        <f t="shared" si="106"/>
        <v>5.6963395047296991E-4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3205</v>
      </c>
      <c r="F146" s="171">
        <f t="shared" si="108"/>
        <v>2690</v>
      </c>
      <c r="G146" s="171">
        <f t="shared" si="108"/>
        <v>3323</v>
      </c>
      <c r="H146" s="171">
        <f t="shared" si="108"/>
        <v>3558</v>
      </c>
      <c r="I146" s="172">
        <f t="shared" si="103"/>
        <v>7.0719229611796663E-2</v>
      </c>
      <c r="J146" s="172">
        <f t="shared" si="100"/>
        <v>1.4124652639936482E-2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16085</v>
      </c>
      <c r="N146" s="171">
        <f t="shared" si="109"/>
        <v>19309</v>
      </c>
      <c r="O146" s="171">
        <f t="shared" si="109"/>
        <v>19862</v>
      </c>
      <c r="P146" s="171">
        <f t="shared" si="109"/>
        <v>19168</v>
      </c>
      <c r="Q146" s="172">
        <f t="shared" si="104"/>
        <v>-3.4941093545463708E-2</v>
      </c>
      <c r="R146" s="172">
        <f t="shared" si="102"/>
        <v>1.6967501675239822E-2</v>
      </c>
      <c r="S146" s="171">
        <f>S138-SUM(S139:S145)</f>
        <v>10057</v>
      </c>
      <c r="T146" s="171">
        <f>T138-SUM(T139:T145)</f>
        <v>19290</v>
      </c>
      <c r="U146" s="171">
        <f>U138-SUM(U139:U145)</f>
        <v>21999</v>
      </c>
      <c r="V146" s="171">
        <f>V138-SUM(V139:V145)</f>
        <v>23185</v>
      </c>
      <c r="W146" s="171">
        <f>W138-SUM(W139:W145)</f>
        <v>22726</v>
      </c>
      <c r="X146" s="172">
        <f t="shared" si="105"/>
        <v>-1.9797282725900311E-2</v>
      </c>
      <c r="Y146" s="172">
        <f t="shared" si="106"/>
        <v>1.6449175550760753E-2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2132</v>
      </c>
      <c r="E148" s="178">
        <f t="shared" si="110"/>
        <v>9984</v>
      </c>
      <c r="F148" s="178">
        <f t="shared" si="110"/>
        <v>9924</v>
      </c>
      <c r="G148" s="178">
        <f t="shared" si="110"/>
        <v>11605</v>
      </c>
      <c r="H148" s="178">
        <f t="shared" si="110"/>
        <v>11312</v>
      </c>
      <c r="I148" s="179">
        <f>IFERROR(H148/G148-1,"-")</f>
        <v>-2.5247738043946533E-2</v>
      </c>
      <c r="J148" s="179">
        <f t="shared" ref="J148:J160" si="111">H148/H$8</f>
        <v>4.4906709011512502E-2</v>
      </c>
      <c r="K148" s="178">
        <f t="shared" ref="K148:P148" si="112">K149+K152</f>
        <v>16907</v>
      </c>
      <c r="L148" s="178">
        <f t="shared" si="112"/>
        <v>9479</v>
      </c>
      <c r="M148" s="178">
        <f t="shared" si="112"/>
        <v>25699</v>
      </c>
      <c r="N148" s="178">
        <f t="shared" si="112"/>
        <v>26801</v>
      </c>
      <c r="O148" s="178">
        <f t="shared" si="112"/>
        <v>28442</v>
      </c>
      <c r="P148" s="178">
        <f t="shared" si="112"/>
        <v>25811</v>
      </c>
      <c r="Q148" s="179">
        <f>IFERROR(P148/O148-1,"-")</f>
        <v>-9.2504043316222528E-2</v>
      </c>
      <c r="R148" s="179">
        <f t="shared" ref="R148:R160" si="113">P148/P$8</f>
        <v>2.2847881142509133E-2</v>
      </c>
      <c r="S148" s="178">
        <f>S149+S152</f>
        <v>22394</v>
      </c>
      <c r="T148" s="178">
        <f>T149+T152</f>
        <v>35683</v>
      </c>
      <c r="U148" s="178">
        <f>U149+U152</f>
        <v>36725</v>
      </c>
      <c r="V148" s="178">
        <f>V149+V152</f>
        <v>40047</v>
      </c>
      <c r="W148" s="178">
        <f>W149+W152</f>
        <v>37123</v>
      </c>
      <c r="X148" s="179">
        <f>IFERROR(W148/V148-1,"-")</f>
        <v>-7.3014208305241302E-2</v>
      </c>
      <c r="Y148" s="179">
        <f>W148/W$8</f>
        <v>2.6869785442704016E-2</v>
      </c>
    </row>
    <row r="149" spans="1:25" x14ac:dyDescent="0.25">
      <c r="A149" s="57"/>
      <c r="B149" s="161" t="s">
        <v>99</v>
      </c>
      <c r="C149" s="162">
        <v>3443</v>
      </c>
      <c r="D149" s="162">
        <v>1036</v>
      </c>
      <c r="E149" s="162">
        <v>5629</v>
      </c>
      <c r="F149" s="162">
        <v>5883</v>
      </c>
      <c r="G149" s="162">
        <v>5320</v>
      </c>
      <c r="H149" s="162">
        <v>4739</v>
      </c>
      <c r="I149" s="163">
        <f>IFERROR(H149/G149-1,"-")</f>
        <v>-0.10921052631578942</v>
      </c>
      <c r="J149" s="163">
        <f t="shared" si="111"/>
        <v>1.8813021040095277E-2</v>
      </c>
      <c r="K149" s="162">
        <v>4415</v>
      </c>
      <c r="L149" s="162">
        <v>6824</v>
      </c>
      <c r="M149" s="162">
        <v>12096</v>
      </c>
      <c r="N149" s="162">
        <v>11058</v>
      </c>
      <c r="O149" s="162">
        <v>10823</v>
      </c>
      <c r="P149" s="162">
        <v>8756</v>
      </c>
      <c r="Q149" s="163">
        <f>IFERROR(P149/O149-1,"-")</f>
        <v>-0.19098216760602416</v>
      </c>
      <c r="R149" s="163">
        <f t="shared" si="113"/>
        <v>7.7508057527337169E-3</v>
      </c>
      <c r="S149" s="162">
        <v>7858</v>
      </c>
      <c r="T149" s="162">
        <v>17725</v>
      </c>
      <c r="U149" s="162">
        <v>16941</v>
      </c>
      <c r="V149" s="162">
        <v>16143</v>
      </c>
      <c r="W149" s="162">
        <v>13495</v>
      </c>
      <c r="X149" s="163">
        <f>IFERROR(W149/V149-1,"-")</f>
        <v>-0.16403394660224246</v>
      </c>
      <c r="Y149" s="163">
        <f>W149/W$8</f>
        <v>9.7677384518840265E-3</v>
      </c>
    </row>
    <row r="150" spans="1:25" x14ac:dyDescent="0.25">
      <c r="A150" s="57"/>
      <c r="B150" s="165" t="s">
        <v>105</v>
      </c>
      <c r="C150" s="166">
        <v>545</v>
      </c>
      <c r="D150" s="166">
        <v>733</v>
      </c>
      <c r="E150" s="166">
        <v>1372</v>
      </c>
      <c r="F150" s="166">
        <v>1435</v>
      </c>
      <c r="G150" s="166">
        <v>1330</v>
      </c>
      <c r="H150" s="166">
        <v>1419</v>
      </c>
      <c r="I150" s="167">
        <f>IFERROR(H150/G150-1,"-")</f>
        <v>6.6917293233082598E-2</v>
      </c>
      <c r="J150" s="167">
        <f t="shared" si="111"/>
        <v>5.6331877729257638E-3</v>
      </c>
      <c r="K150" s="166">
        <v>3315</v>
      </c>
      <c r="L150" s="166">
        <v>6181</v>
      </c>
      <c r="M150" s="166">
        <v>10823</v>
      </c>
      <c r="N150" s="166">
        <v>10444</v>
      </c>
      <c r="O150" s="166">
        <v>10495</v>
      </c>
      <c r="P150" s="166">
        <v>7698</v>
      </c>
      <c r="Q150" s="167">
        <f>IFERROR(P150/O150-1,"-")</f>
        <v>-0.26650786088613621</v>
      </c>
      <c r="R150" s="167">
        <f t="shared" si="113"/>
        <v>6.8142648109346905E-3</v>
      </c>
      <c r="S150" s="166">
        <v>3860</v>
      </c>
      <c r="T150" s="166">
        <v>12195</v>
      </c>
      <c r="U150" s="166">
        <v>11879</v>
      </c>
      <c r="V150" s="166">
        <v>11825</v>
      </c>
      <c r="W150" s="166">
        <v>9117</v>
      </c>
      <c r="X150" s="167">
        <f>IFERROR(W150/V150-1,"-")</f>
        <v>-0.22900634249471463</v>
      </c>
      <c r="Y150" s="167">
        <f>W150/W$8</f>
        <v>6.5989234135477338E-3</v>
      </c>
    </row>
    <row r="151" spans="1:25" x14ac:dyDescent="0.25">
      <c r="A151" s="57"/>
      <c r="B151" s="165" t="s">
        <v>102</v>
      </c>
      <c r="C151" s="166">
        <v>2898</v>
      </c>
      <c r="D151" s="166">
        <v>303</v>
      </c>
      <c r="E151" s="166">
        <v>4257</v>
      </c>
      <c r="F151" s="166">
        <v>4448</v>
      </c>
      <c r="G151" s="166">
        <v>3990</v>
      </c>
      <c r="H151" s="166">
        <v>3320</v>
      </c>
      <c r="I151" s="167">
        <f>IFERROR(H151/G151-1,"-")</f>
        <v>-0.16791979949874691</v>
      </c>
      <c r="J151" s="167">
        <f t="shared" si="111"/>
        <v>1.3179833267169512E-2</v>
      </c>
      <c r="K151" s="166">
        <v>1100</v>
      </c>
      <c r="L151" s="166">
        <v>643</v>
      </c>
      <c r="M151" s="166">
        <v>1273</v>
      </c>
      <c r="N151" s="166">
        <v>614</v>
      </c>
      <c r="O151" s="166">
        <v>328</v>
      </c>
      <c r="P151" s="166">
        <v>1058</v>
      </c>
      <c r="Q151" s="167">
        <f>IFERROR(P151/O151-1,"-")</f>
        <v>2.225609756097561</v>
      </c>
      <c r="R151" s="167">
        <f t="shared" si="113"/>
        <v>9.3654094179902606E-4</v>
      </c>
      <c r="S151" s="166">
        <v>3998</v>
      </c>
      <c r="T151" s="166">
        <v>5530</v>
      </c>
      <c r="U151" s="166">
        <v>5062</v>
      </c>
      <c r="V151" s="166">
        <v>4318</v>
      </c>
      <c r="W151" s="166">
        <v>4378</v>
      </c>
      <c r="X151" s="167">
        <f>IFERROR(W151/V151-1,"-")</f>
        <v>1.3895321908290903E-2</v>
      </c>
      <c r="Y151" s="167">
        <f>W151/W$8</f>
        <v>3.1688150383362926E-3</v>
      </c>
    </row>
    <row r="152" spans="1:25" x14ac:dyDescent="0.25">
      <c r="A152" s="57"/>
      <c r="B152" s="161" t="s">
        <v>109</v>
      </c>
      <c r="C152" s="162">
        <v>2044</v>
      </c>
      <c r="D152" s="162">
        <v>1096</v>
      </c>
      <c r="E152" s="162">
        <v>4355</v>
      </c>
      <c r="F152" s="162">
        <v>4041</v>
      </c>
      <c r="G152" s="162">
        <v>6285</v>
      </c>
      <c r="H152" s="162">
        <v>6573</v>
      </c>
      <c r="I152" s="163">
        <f>IFERROR(H152/G152-1,"-")</f>
        <v>4.5823389021479644E-2</v>
      </c>
      <c r="J152" s="163">
        <f t="shared" si="111"/>
        <v>2.6093687971417229E-2</v>
      </c>
      <c r="K152" s="162">
        <v>12492</v>
      </c>
      <c r="L152" s="162">
        <v>2655</v>
      </c>
      <c r="M152" s="162">
        <v>13603</v>
      </c>
      <c r="N152" s="162">
        <v>15743</v>
      </c>
      <c r="O152" s="162">
        <v>17619</v>
      </c>
      <c r="P152" s="162">
        <v>17055</v>
      </c>
      <c r="Q152" s="163">
        <f>IFERROR(P152/O152-1,"-")</f>
        <v>-3.2010897326749554E-2</v>
      </c>
      <c r="R152" s="163">
        <f t="shared" si="113"/>
        <v>1.5097075389775417E-2</v>
      </c>
      <c r="S152" s="162">
        <v>14536</v>
      </c>
      <c r="T152" s="162">
        <v>17958</v>
      </c>
      <c r="U152" s="162">
        <v>19784</v>
      </c>
      <c r="V152" s="162">
        <v>23904</v>
      </c>
      <c r="W152" s="162">
        <v>23628</v>
      </c>
      <c r="X152" s="163">
        <f>IFERROR(W152/V152-1,"-")</f>
        <v>-1.1546184738955856E-2</v>
      </c>
      <c r="Y152" s="163">
        <f>W152/W$8</f>
        <v>1.7102046990819991E-2</v>
      </c>
    </row>
    <row r="153" spans="1:25" s="57" customFormat="1" x14ac:dyDescent="0.25">
      <c r="B153" s="165" t="s">
        <v>112</v>
      </c>
      <c r="C153" s="166">
        <v>267</v>
      </c>
      <c r="D153" s="166">
        <v>55</v>
      </c>
      <c r="E153" s="166">
        <v>438</v>
      </c>
      <c r="F153" s="166">
        <v>334</v>
      </c>
      <c r="G153" s="166">
        <v>557</v>
      </c>
      <c r="H153" s="166">
        <v>542</v>
      </c>
      <c r="I153" s="167">
        <f t="shared" ref="I153:I160" si="114">IFERROR(H153/G153-1,"-")</f>
        <v>-2.6929982046678624E-2</v>
      </c>
      <c r="J153" s="167">
        <f t="shared" si="111"/>
        <v>2.1516474791583961E-3</v>
      </c>
      <c r="K153" s="166">
        <v>4639</v>
      </c>
      <c r="L153" s="166">
        <v>97</v>
      </c>
      <c r="M153" s="166">
        <v>5804</v>
      </c>
      <c r="N153" s="166">
        <v>6304</v>
      </c>
      <c r="O153" s="166">
        <v>7310</v>
      </c>
      <c r="P153" s="166">
        <v>5619</v>
      </c>
      <c r="Q153" s="167">
        <f t="shared" ref="Q153:Q160" si="115">IFERROR(P153/O153-1,"-")</f>
        <v>-0.2313269493844049</v>
      </c>
      <c r="R153" s="167">
        <f t="shared" si="113"/>
        <v>4.9739353043182681E-3</v>
      </c>
      <c r="S153" s="166">
        <v>4906</v>
      </c>
      <c r="T153" s="166">
        <v>6242</v>
      </c>
      <c r="U153" s="166">
        <v>6638</v>
      </c>
      <c r="V153" s="166">
        <v>7867</v>
      </c>
      <c r="W153" s="166">
        <v>6161</v>
      </c>
      <c r="X153" s="167">
        <f t="shared" ref="X153:X160" si="116">IFERROR(W153/V153-1,"-")</f>
        <v>-0.21685521799923735</v>
      </c>
      <c r="Y153" s="167">
        <f t="shared" ref="Y153:Y160" si="117">W153/W$8</f>
        <v>4.4593580290520551E-3</v>
      </c>
    </row>
    <row r="154" spans="1:25" s="57" customFormat="1" x14ac:dyDescent="0.25">
      <c r="B154" s="165" t="s">
        <v>115</v>
      </c>
      <c r="C154" s="166">
        <v>395</v>
      </c>
      <c r="D154" s="166">
        <v>169</v>
      </c>
      <c r="E154" s="166">
        <v>881</v>
      </c>
      <c r="F154" s="166">
        <v>930</v>
      </c>
      <c r="G154" s="166">
        <v>1371</v>
      </c>
      <c r="H154" s="166">
        <v>1298</v>
      </c>
      <c r="I154" s="167">
        <f t="shared" si="114"/>
        <v>-5.3245805981035788E-2</v>
      </c>
      <c r="J154" s="167">
        <f t="shared" si="111"/>
        <v>5.1528384279475982E-3</v>
      </c>
      <c r="K154" s="166">
        <v>3440</v>
      </c>
      <c r="L154" s="166">
        <v>574</v>
      </c>
      <c r="M154" s="166">
        <v>3128</v>
      </c>
      <c r="N154" s="166">
        <v>3167</v>
      </c>
      <c r="O154" s="166">
        <v>3011</v>
      </c>
      <c r="P154" s="166">
        <v>2977</v>
      </c>
      <c r="Q154" s="167">
        <f t="shared" si="115"/>
        <v>-1.1291929591497829E-2</v>
      </c>
      <c r="R154" s="167">
        <f t="shared" si="113"/>
        <v>2.6352385479543484E-3</v>
      </c>
      <c r="S154" s="166">
        <v>3835</v>
      </c>
      <c r="T154" s="166">
        <v>4009</v>
      </c>
      <c r="U154" s="166">
        <v>4097</v>
      </c>
      <c r="V154" s="166">
        <v>4382</v>
      </c>
      <c r="W154" s="166">
        <v>4275</v>
      </c>
      <c r="X154" s="167">
        <f t="shared" si="116"/>
        <v>-2.4418073938840656E-2</v>
      </c>
      <c r="Y154" s="167">
        <f t="shared" si="117"/>
        <v>3.094263199837289E-3</v>
      </c>
    </row>
    <row r="155" spans="1:25" x14ac:dyDescent="0.25">
      <c r="A155" s="57"/>
      <c r="B155" s="165" t="s">
        <v>118</v>
      </c>
      <c r="C155" s="166">
        <v>268</v>
      </c>
      <c r="D155" s="166">
        <v>254</v>
      </c>
      <c r="E155" s="166">
        <v>775</v>
      </c>
      <c r="F155" s="166">
        <v>733</v>
      </c>
      <c r="G155" s="166">
        <v>981</v>
      </c>
      <c r="H155" s="166">
        <v>1128</v>
      </c>
      <c r="I155" s="167">
        <f t="shared" si="114"/>
        <v>0.14984709480122316</v>
      </c>
      <c r="J155" s="167">
        <f t="shared" si="111"/>
        <v>4.4779674473997616E-3</v>
      </c>
      <c r="K155" s="166">
        <v>1433</v>
      </c>
      <c r="L155" s="166">
        <v>689</v>
      </c>
      <c r="M155" s="166">
        <v>1314</v>
      </c>
      <c r="N155" s="166">
        <v>2047</v>
      </c>
      <c r="O155" s="166">
        <v>2540</v>
      </c>
      <c r="P155" s="166">
        <v>4122</v>
      </c>
      <c r="Q155" s="167">
        <f t="shared" si="115"/>
        <v>0.62283464566929125</v>
      </c>
      <c r="R155" s="167">
        <f t="shared" si="113"/>
        <v>3.6487918356290978E-3</v>
      </c>
      <c r="S155" s="166">
        <v>1701</v>
      </c>
      <c r="T155" s="166">
        <v>2089</v>
      </c>
      <c r="U155" s="166">
        <v>2780</v>
      </c>
      <c r="V155" s="166">
        <v>3521</v>
      </c>
      <c r="W155" s="166">
        <v>5250</v>
      </c>
      <c r="X155" s="167">
        <f t="shared" si="116"/>
        <v>0.49105367793240551</v>
      </c>
      <c r="Y155" s="167">
        <f t="shared" si="117"/>
        <v>3.7999723506773721E-3</v>
      </c>
    </row>
    <row r="156" spans="1:25" x14ac:dyDescent="0.25">
      <c r="A156" s="57"/>
      <c r="B156" s="165" t="s">
        <v>125</v>
      </c>
      <c r="C156" s="166">
        <v>189</v>
      </c>
      <c r="D156" s="166">
        <v>45</v>
      </c>
      <c r="E156" s="166">
        <v>288</v>
      </c>
      <c r="F156" s="166">
        <v>292</v>
      </c>
      <c r="G156" s="166">
        <v>417</v>
      </c>
      <c r="H156" s="166">
        <v>468</v>
      </c>
      <c r="I156" s="167">
        <f t="shared" si="114"/>
        <v>0.1223021582733812</v>
      </c>
      <c r="J156" s="167">
        <f t="shared" si="111"/>
        <v>1.8578801111552203E-3</v>
      </c>
      <c r="K156" s="166">
        <v>306</v>
      </c>
      <c r="L156" s="166">
        <v>85</v>
      </c>
      <c r="M156" s="166">
        <v>301</v>
      </c>
      <c r="N156" s="166">
        <v>345</v>
      </c>
      <c r="O156" s="166">
        <v>463</v>
      </c>
      <c r="P156" s="166">
        <v>464</v>
      </c>
      <c r="Q156" s="167">
        <f t="shared" si="115"/>
        <v>2.1598272138227959E-3</v>
      </c>
      <c r="R156" s="167">
        <f t="shared" si="113"/>
        <v>4.1073251133719104E-4</v>
      </c>
      <c r="S156" s="166">
        <v>495</v>
      </c>
      <c r="T156" s="166">
        <v>589</v>
      </c>
      <c r="U156" s="166">
        <v>637</v>
      </c>
      <c r="V156" s="166">
        <v>880</v>
      </c>
      <c r="W156" s="166">
        <v>932</v>
      </c>
      <c r="X156" s="167">
        <f t="shared" si="116"/>
        <v>5.9090909090909083E-2</v>
      </c>
      <c r="Y156" s="167">
        <f t="shared" si="117"/>
        <v>6.745855677773926E-4</v>
      </c>
    </row>
    <row r="157" spans="1:25" x14ac:dyDescent="0.25">
      <c r="A157" s="57"/>
      <c r="B157" s="165" t="s">
        <v>121</v>
      </c>
      <c r="C157" s="166">
        <v>114</v>
      </c>
      <c r="D157" s="166">
        <v>68</v>
      </c>
      <c r="E157" s="166">
        <v>197</v>
      </c>
      <c r="F157" s="166">
        <v>216</v>
      </c>
      <c r="G157" s="166">
        <v>292</v>
      </c>
      <c r="H157" s="166">
        <v>322</v>
      </c>
      <c r="I157" s="167">
        <f t="shared" si="114"/>
        <v>0.10273972602739723</v>
      </c>
      <c r="J157" s="167">
        <f t="shared" si="111"/>
        <v>1.2782850337435491E-3</v>
      </c>
      <c r="K157" s="166">
        <v>393</v>
      </c>
      <c r="L157" s="166">
        <v>65</v>
      </c>
      <c r="M157" s="166">
        <v>584</v>
      </c>
      <c r="N157" s="166">
        <v>734</v>
      </c>
      <c r="O157" s="166">
        <v>699</v>
      </c>
      <c r="P157" s="166">
        <v>594</v>
      </c>
      <c r="Q157" s="167">
        <f t="shared" si="115"/>
        <v>-0.15021459227467815</v>
      </c>
      <c r="R157" s="167">
        <f t="shared" si="113"/>
        <v>5.2580843046183502E-4</v>
      </c>
      <c r="S157" s="166">
        <v>507</v>
      </c>
      <c r="T157" s="166">
        <v>781</v>
      </c>
      <c r="U157" s="166">
        <v>950</v>
      </c>
      <c r="V157" s="166">
        <v>991</v>
      </c>
      <c r="W157" s="166">
        <v>916</v>
      </c>
      <c r="X157" s="167">
        <f t="shared" si="116"/>
        <v>-7.5681130171543876E-2</v>
      </c>
      <c r="Y157" s="167">
        <f t="shared" si="117"/>
        <v>6.6300469966104245E-4</v>
      </c>
    </row>
    <row r="158" spans="1:25" x14ac:dyDescent="0.25">
      <c r="A158" s="57"/>
      <c r="B158" s="165" t="s">
        <v>130</v>
      </c>
      <c r="C158" s="166">
        <v>42</v>
      </c>
      <c r="D158" s="166">
        <v>14</v>
      </c>
      <c r="E158" s="166">
        <v>67</v>
      </c>
      <c r="F158" s="166">
        <v>63</v>
      </c>
      <c r="G158" s="166">
        <v>61</v>
      </c>
      <c r="H158" s="166">
        <v>47</v>
      </c>
      <c r="I158" s="167">
        <f t="shared" si="114"/>
        <v>-0.22950819672131151</v>
      </c>
      <c r="J158" s="167">
        <f t="shared" si="111"/>
        <v>1.8658197697499007E-4</v>
      </c>
      <c r="K158" s="166">
        <v>167</v>
      </c>
      <c r="L158" s="166">
        <v>7</v>
      </c>
      <c r="M158" s="166">
        <v>162</v>
      </c>
      <c r="N158" s="166">
        <v>164</v>
      </c>
      <c r="O158" s="166">
        <v>196</v>
      </c>
      <c r="P158" s="166">
        <v>134</v>
      </c>
      <c r="Q158" s="167">
        <f t="shared" si="115"/>
        <v>-0.31632653061224492</v>
      </c>
      <c r="R158" s="167">
        <f t="shared" si="113"/>
        <v>1.1861671663617155E-4</v>
      </c>
      <c r="S158" s="166">
        <v>209</v>
      </c>
      <c r="T158" s="166">
        <v>229</v>
      </c>
      <c r="U158" s="166">
        <v>227</v>
      </c>
      <c r="V158" s="166">
        <v>257</v>
      </c>
      <c r="W158" s="166">
        <v>181</v>
      </c>
      <c r="X158" s="167">
        <f t="shared" si="116"/>
        <v>-0.2957198443579766</v>
      </c>
      <c r="Y158" s="167">
        <f t="shared" si="117"/>
        <v>1.3100857056621036E-4</v>
      </c>
    </row>
    <row r="159" spans="1:25" x14ac:dyDescent="0.25">
      <c r="A159" s="57"/>
      <c r="B159" s="165" t="s">
        <v>133</v>
      </c>
      <c r="C159" s="166">
        <v>56</v>
      </c>
      <c r="D159" s="166">
        <v>19</v>
      </c>
      <c r="E159" s="166">
        <v>47</v>
      </c>
      <c r="F159" s="166">
        <v>41</v>
      </c>
      <c r="G159" s="166">
        <v>42</v>
      </c>
      <c r="H159" s="166">
        <v>49</v>
      </c>
      <c r="I159" s="167">
        <f t="shared" si="114"/>
        <v>0.16666666666666674</v>
      </c>
      <c r="J159" s="167">
        <f t="shared" si="111"/>
        <v>1.945216355696705E-4</v>
      </c>
      <c r="K159" s="166">
        <v>221</v>
      </c>
      <c r="L159" s="166">
        <v>14</v>
      </c>
      <c r="M159" s="166">
        <v>309</v>
      </c>
      <c r="N159" s="166">
        <v>442</v>
      </c>
      <c r="O159" s="166">
        <v>319</v>
      </c>
      <c r="P159" s="166">
        <v>194</v>
      </c>
      <c r="Q159" s="167">
        <f t="shared" si="115"/>
        <v>-0.39184952978056431</v>
      </c>
      <c r="R159" s="167">
        <f t="shared" si="113"/>
        <v>1.7172867930908417E-4</v>
      </c>
      <c r="S159" s="166">
        <v>277</v>
      </c>
      <c r="T159" s="166">
        <v>356</v>
      </c>
      <c r="U159" s="166">
        <v>483</v>
      </c>
      <c r="V159" s="166">
        <v>361</v>
      </c>
      <c r="W159" s="166">
        <v>243</v>
      </c>
      <c r="X159" s="167">
        <f t="shared" si="116"/>
        <v>-0.32686980609418281</v>
      </c>
      <c r="Y159" s="167">
        <f t="shared" si="117"/>
        <v>1.7588443451706695E-4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472</v>
      </c>
      <c r="E160" s="171">
        <f t="shared" si="119"/>
        <v>1662</v>
      </c>
      <c r="F160" s="171">
        <f t="shared" si="119"/>
        <v>1432</v>
      </c>
      <c r="G160" s="171">
        <f t="shared" si="119"/>
        <v>2564</v>
      </c>
      <c r="H160" s="171">
        <f t="shared" si="119"/>
        <v>2719</v>
      </c>
      <c r="I160" s="172">
        <f t="shared" si="114"/>
        <v>6.0452418096723859E-2</v>
      </c>
      <c r="J160" s="172">
        <f t="shared" si="111"/>
        <v>1.0793965859468043E-2</v>
      </c>
      <c r="K160" s="171">
        <f t="shared" ref="K160:P160" si="120">K152-SUM(K153:K159)</f>
        <v>1893</v>
      </c>
      <c r="L160" s="171">
        <f t="shared" si="120"/>
        <v>1124</v>
      </c>
      <c r="M160" s="171">
        <f t="shared" si="120"/>
        <v>2001</v>
      </c>
      <c r="N160" s="171">
        <f t="shared" si="120"/>
        <v>2540</v>
      </c>
      <c r="O160" s="171">
        <f t="shared" si="120"/>
        <v>3081</v>
      </c>
      <c r="P160" s="171">
        <f t="shared" si="120"/>
        <v>2951</v>
      </c>
      <c r="Q160" s="172">
        <f t="shared" si="115"/>
        <v>-4.2194092827004259E-2</v>
      </c>
      <c r="R160" s="172">
        <f t="shared" si="113"/>
        <v>2.6122233641294196E-3</v>
      </c>
      <c r="S160" s="171">
        <f>S152-SUM(S153:S159)</f>
        <v>2606</v>
      </c>
      <c r="T160" s="171">
        <f>T152-SUM(T153:T159)</f>
        <v>3663</v>
      </c>
      <c r="U160" s="171">
        <f>U152-SUM(U153:U159)</f>
        <v>3972</v>
      </c>
      <c r="V160" s="171">
        <f>V152-SUM(V153:V159)</f>
        <v>5645</v>
      </c>
      <c r="W160" s="171">
        <f>W152-SUM(W153:W159)</f>
        <v>5670</v>
      </c>
      <c r="X160" s="172">
        <f t="shared" si="116"/>
        <v>4.4286979627989886E-3</v>
      </c>
      <c r="Y160" s="172">
        <f t="shared" si="117"/>
        <v>4.103970138731562E-3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01F26-9A75-4C77-9683-9D6E4E56D99C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BB78F-C326-4F0E-AC0A-2802358C9C7E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225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2" x14ac:dyDescent="0.25">
      <c r="B7" s="296" t="s">
        <v>53</v>
      </c>
      <c r="C7" s="291" t="s">
        <v>8</v>
      </c>
      <c r="D7" s="15" t="s">
        <v>32</v>
      </c>
      <c r="E7" s="16">
        <v>9597</v>
      </c>
      <c r="F7" s="16">
        <v>17340</v>
      </c>
      <c r="G7" s="16">
        <v>19154</v>
      </c>
      <c r="H7" s="16">
        <v>19029</v>
      </c>
      <c r="I7" s="16">
        <v>20857</v>
      </c>
      <c r="J7" s="17">
        <f>I7/H7-1</f>
        <v>9.6063902464659234E-2</v>
      </c>
      <c r="K7" s="16">
        <f>I7-H7</f>
        <v>1828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9597</v>
      </c>
      <c r="F8" s="20">
        <v>17340</v>
      </c>
      <c r="G8" s="20">
        <v>19154</v>
      </c>
      <c r="H8" s="20">
        <v>19029</v>
      </c>
      <c r="I8" s="20">
        <v>20857</v>
      </c>
      <c r="J8" s="21">
        <f t="shared" ref="J8:J20" si="0">I8/H8-1</f>
        <v>9.6063902464659234E-2</v>
      </c>
      <c r="K8" s="20">
        <f t="shared" ref="K8:K17" si="1">I8-H8</f>
        <v>1828</v>
      </c>
      <c r="L8" s="22">
        <f>I8/$I$7</f>
        <v>1</v>
      </c>
    </row>
    <row r="9" spans="2:12" x14ac:dyDescent="0.25">
      <c r="B9" s="284"/>
      <c r="C9" s="287"/>
      <c r="D9" s="23" t="s">
        <v>34</v>
      </c>
      <c r="E9" s="24" t="s">
        <v>231</v>
      </c>
      <c r="F9" s="24" t="s">
        <v>231</v>
      </c>
      <c r="G9" s="24" t="s">
        <v>231</v>
      </c>
      <c r="H9" s="24" t="s">
        <v>231</v>
      </c>
      <c r="I9" s="24" t="s">
        <v>231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4"/>
      <c r="C10" s="288" t="s">
        <v>35</v>
      </c>
      <c r="D10" s="26" t="s">
        <v>32</v>
      </c>
      <c r="E10" s="27">
        <v>9970</v>
      </c>
      <c r="F10" s="27">
        <v>18071</v>
      </c>
      <c r="G10" s="27">
        <v>19869</v>
      </c>
      <c r="H10" s="27">
        <v>19777</v>
      </c>
      <c r="I10" s="27">
        <v>21868</v>
      </c>
      <c r="J10" s="28">
        <f t="shared" si="0"/>
        <v>0.10572887697830824</v>
      </c>
      <c r="K10" s="27">
        <f t="shared" si="1"/>
        <v>2091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9970</v>
      </c>
      <c r="F11" s="29">
        <v>18071</v>
      </c>
      <c r="G11" s="29">
        <v>19869</v>
      </c>
      <c r="H11" s="29">
        <v>19777</v>
      </c>
      <c r="I11" s="29">
        <v>21868</v>
      </c>
      <c r="J11" s="30">
        <f t="shared" si="0"/>
        <v>0.10572887697830824</v>
      </c>
      <c r="K11" s="29">
        <f t="shared" si="1"/>
        <v>2091</v>
      </c>
      <c r="L11" s="31">
        <f>I11/$I$10</f>
        <v>1</v>
      </c>
    </row>
    <row r="12" spans="2:12" x14ac:dyDescent="0.25">
      <c r="B12" s="284"/>
      <c r="C12" s="290"/>
      <c r="D12" s="32" t="s">
        <v>34</v>
      </c>
      <c r="E12" s="33" t="s">
        <v>231</v>
      </c>
      <c r="F12" s="33" t="s">
        <v>231</v>
      </c>
      <c r="G12" s="33" t="s">
        <v>231</v>
      </c>
      <c r="H12" s="33" t="s">
        <v>231</v>
      </c>
      <c r="I12" s="33" t="s">
        <v>231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4"/>
      <c r="C13" s="291" t="s">
        <v>21</v>
      </c>
      <c r="D13" s="15" t="s">
        <v>32</v>
      </c>
      <c r="E13" s="16">
        <v>19557</v>
      </c>
      <c r="F13" s="16">
        <v>43531</v>
      </c>
      <c r="G13" s="16">
        <v>42717</v>
      </c>
      <c r="H13" s="16">
        <v>46133</v>
      </c>
      <c r="I13" s="16">
        <v>47123</v>
      </c>
      <c r="J13" s="17">
        <f t="shared" si="0"/>
        <v>2.1459692627836979E-2</v>
      </c>
      <c r="K13" s="16">
        <f t="shared" si="1"/>
        <v>990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19557</v>
      </c>
      <c r="F14" s="20">
        <v>43531</v>
      </c>
      <c r="G14" s="20">
        <v>42717</v>
      </c>
      <c r="H14" s="20">
        <v>46133</v>
      </c>
      <c r="I14" s="20">
        <v>47123</v>
      </c>
      <c r="J14" s="21">
        <f t="shared" si="0"/>
        <v>2.1459692627836979E-2</v>
      </c>
      <c r="K14" s="20">
        <f t="shared" si="1"/>
        <v>990</v>
      </c>
      <c r="L14" s="22">
        <f>I14/$I$13</f>
        <v>1</v>
      </c>
    </row>
    <row r="15" spans="2:12" x14ac:dyDescent="0.25">
      <c r="B15" s="284"/>
      <c r="C15" s="287"/>
      <c r="D15" s="23" t="s">
        <v>34</v>
      </c>
      <c r="E15" s="24" t="s">
        <v>231</v>
      </c>
      <c r="F15" s="24" t="s">
        <v>231</v>
      </c>
      <c r="G15" s="24" t="s">
        <v>231</v>
      </c>
      <c r="H15" s="24" t="s">
        <v>231</v>
      </c>
      <c r="I15" s="24" t="s">
        <v>231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4"/>
      <c r="C16" s="288" t="s">
        <v>22</v>
      </c>
      <c r="D16" s="26" t="s">
        <v>32</v>
      </c>
      <c r="E16" s="35">
        <v>2.0378243201000314</v>
      </c>
      <c r="F16" s="35">
        <v>2.5104382929642446</v>
      </c>
      <c r="G16" s="35">
        <v>2.2301869061292678</v>
      </c>
      <c r="H16" s="35">
        <v>2.4243523043775292</v>
      </c>
      <c r="I16" s="35">
        <v>2.2593373927218678</v>
      </c>
      <c r="J16" s="36">
        <f t="shared" si="0"/>
        <v>-6.8065565948357554E-2</v>
      </c>
      <c r="K16" s="37">
        <f t="shared" si="1"/>
        <v>-0.1650149116556614</v>
      </c>
      <c r="L16" s="38"/>
    </row>
    <row r="17" spans="2:12" x14ac:dyDescent="0.25">
      <c r="B17" s="284"/>
      <c r="C17" s="289"/>
      <c r="D17" s="4" t="s">
        <v>33</v>
      </c>
      <c r="E17" s="39">
        <f>E14/E8</f>
        <v>2.0378243201000314</v>
      </c>
      <c r="F17" s="39">
        <f t="shared" ref="F17:I17" si="2">F14/F8</f>
        <v>2.5104382929642446</v>
      </c>
      <c r="G17" s="39">
        <f t="shared" si="2"/>
        <v>2.2301869061292678</v>
      </c>
      <c r="H17" s="39">
        <f t="shared" si="2"/>
        <v>2.4243523043775292</v>
      </c>
      <c r="I17" s="39">
        <f t="shared" si="2"/>
        <v>2.2593373927218678</v>
      </c>
      <c r="J17" s="40">
        <f t="shared" si="0"/>
        <v>-6.8065565948357554E-2</v>
      </c>
      <c r="K17" s="41">
        <f t="shared" si="1"/>
        <v>-0.1650149116556614</v>
      </c>
      <c r="L17" s="42"/>
    </row>
    <row r="18" spans="2:12" x14ac:dyDescent="0.25">
      <c r="B18" s="284"/>
      <c r="C18" s="290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0.27410000000000001</v>
      </c>
      <c r="F19" s="18">
        <v>0.55030000000000001</v>
      </c>
      <c r="G19" s="18">
        <v>0.49869999999999998</v>
      </c>
      <c r="H19" s="18">
        <v>0.55449999999999999</v>
      </c>
      <c r="I19" s="18">
        <v>0.58630000000000004</v>
      </c>
      <c r="J19" s="17">
        <f t="shared" si="0"/>
        <v>5.7348963029756561E-2</v>
      </c>
      <c r="K19" s="44">
        <f>(I19-H19)*100</f>
        <v>3.180000000000005</v>
      </c>
      <c r="L19" s="18"/>
    </row>
    <row r="20" spans="2:12" x14ac:dyDescent="0.25">
      <c r="B20" s="284"/>
      <c r="C20" s="293"/>
      <c r="D20" s="19" t="s">
        <v>33</v>
      </c>
      <c r="E20" s="22">
        <v>0.27410000000000001</v>
      </c>
      <c r="F20" s="22">
        <v>0.55030000000000001</v>
      </c>
      <c r="G20" s="22">
        <v>0.49869999999999998</v>
      </c>
      <c r="H20" s="22">
        <v>0.55449999999999999</v>
      </c>
      <c r="I20" s="22">
        <v>0.58630000000000004</v>
      </c>
      <c r="J20" s="21">
        <f t="shared" si="0"/>
        <v>5.7348963029756561E-2</v>
      </c>
      <c r="K20" s="46">
        <f>(I20-H20)*100</f>
        <v>3.180000000000005</v>
      </c>
      <c r="L20" s="22"/>
    </row>
    <row r="21" spans="2:12" x14ac:dyDescent="0.25">
      <c r="B21" s="284"/>
      <c r="C21" s="294"/>
      <c r="D21" s="23" t="s">
        <v>34</v>
      </c>
      <c r="E21" s="25" t="s">
        <v>231</v>
      </c>
      <c r="F21" s="25" t="s">
        <v>231</v>
      </c>
      <c r="G21" s="25" t="s">
        <v>231</v>
      </c>
      <c r="H21" s="25" t="s">
        <v>231</v>
      </c>
      <c r="I21" s="25" t="s">
        <v>231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2378</v>
      </c>
      <c r="F22" s="27">
        <v>2637</v>
      </c>
      <c r="G22" s="27">
        <v>2855</v>
      </c>
      <c r="H22" s="27">
        <v>2773</v>
      </c>
      <c r="I22" s="27">
        <v>2679</v>
      </c>
      <c r="J22" s="36">
        <f>I22/H22-1</f>
        <v>-3.3898305084745783E-2</v>
      </c>
      <c r="K22" s="27">
        <f>I22-H22</f>
        <v>-94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2378</v>
      </c>
      <c r="F23" s="29">
        <v>2637</v>
      </c>
      <c r="G23" s="29">
        <v>2855</v>
      </c>
      <c r="H23" s="29">
        <v>2773</v>
      </c>
      <c r="I23" s="29">
        <v>2679</v>
      </c>
      <c r="J23" s="40">
        <f>I23/H23-1</f>
        <v>-3.3898305084745783E-2</v>
      </c>
      <c r="K23" s="29">
        <f>I23-H23</f>
        <v>-94</v>
      </c>
      <c r="L23" s="42">
        <f>I23/$I$22</f>
        <v>1</v>
      </c>
    </row>
    <row r="24" spans="2:12" x14ac:dyDescent="0.25">
      <c r="B24" s="285"/>
      <c r="C24" s="298"/>
      <c r="D24" s="32" t="s">
        <v>34</v>
      </c>
      <c r="E24" s="33" t="s">
        <v>231</v>
      </c>
      <c r="F24" s="33" t="s">
        <v>231</v>
      </c>
      <c r="G24" s="33" t="s">
        <v>231</v>
      </c>
      <c r="H24" s="33" t="s">
        <v>231</v>
      </c>
      <c r="I24" s="33" t="s">
        <v>231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225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232</v>
      </c>
      <c r="F31" s="13" t="s">
        <v>233</v>
      </c>
      <c r="G31" s="13" t="s">
        <v>234</v>
      </c>
      <c r="H31" s="13" t="s">
        <v>235</v>
      </c>
      <c r="I31" s="13" t="s">
        <v>236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abril 2025</v>
      </c>
    </row>
    <row r="32" spans="2:12" ht="15" customHeight="1" x14ac:dyDescent="0.25">
      <c r="B32" s="296" t="s">
        <v>53</v>
      </c>
      <c r="C32" s="291" t="s">
        <v>8</v>
      </c>
      <c r="D32" s="15" t="s">
        <v>32</v>
      </c>
      <c r="E32" s="50">
        <v>32717</v>
      </c>
      <c r="F32" s="50">
        <v>68599</v>
      </c>
      <c r="G32" s="50">
        <v>90712</v>
      </c>
      <c r="H32" s="50">
        <v>88492</v>
      </c>
      <c r="I32" s="50">
        <v>97268</v>
      </c>
      <c r="J32" s="17">
        <f>I32/H32-1</f>
        <v>9.9172806581385942E-2</v>
      </c>
      <c r="K32" s="16">
        <f>I32-H32</f>
        <v>8776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32717</v>
      </c>
      <c r="F33" s="51">
        <v>68599</v>
      </c>
      <c r="G33" s="51">
        <v>90712</v>
      </c>
      <c r="H33" s="51">
        <v>88492</v>
      </c>
      <c r="I33" s="51">
        <v>97268</v>
      </c>
      <c r="J33" s="21">
        <f t="shared" ref="J33:J45" si="4">I33/H33-1</f>
        <v>9.9172806581385942E-2</v>
      </c>
      <c r="K33" s="20">
        <f t="shared" ref="K33:K42" si="5">I33-H33</f>
        <v>8776</v>
      </c>
      <c r="L33" s="22">
        <f>I33/$I$32</f>
        <v>1</v>
      </c>
    </row>
    <row r="34" spans="1:12" x14ac:dyDescent="0.25">
      <c r="B34" s="284"/>
      <c r="C34" s="287"/>
      <c r="D34" s="23" t="s">
        <v>34</v>
      </c>
      <c r="E34" s="24" t="s">
        <v>231</v>
      </c>
      <c r="F34" s="24" t="s">
        <v>231</v>
      </c>
      <c r="G34" s="24" t="s">
        <v>231</v>
      </c>
      <c r="H34" s="24" t="s">
        <v>231</v>
      </c>
      <c r="I34" s="24" t="s">
        <v>231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4"/>
      <c r="C35" s="288" t="s">
        <v>35</v>
      </c>
      <c r="D35" s="26" t="s">
        <v>32</v>
      </c>
      <c r="E35" s="52">
        <v>33575</v>
      </c>
      <c r="F35" s="52">
        <v>72145</v>
      </c>
      <c r="G35" s="52">
        <v>94906</v>
      </c>
      <c r="H35" s="52">
        <v>93060</v>
      </c>
      <c r="I35" s="52">
        <v>102316</v>
      </c>
      <c r="J35" s="28">
        <f t="shared" si="4"/>
        <v>9.9462712228669758E-2</v>
      </c>
      <c r="K35" s="27">
        <f t="shared" si="5"/>
        <v>9256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33575</v>
      </c>
      <c r="F36" s="53">
        <v>72145</v>
      </c>
      <c r="G36" s="53">
        <v>94906</v>
      </c>
      <c r="H36" s="53">
        <v>93060</v>
      </c>
      <c r="I36" s="53">
        <v>102316</v>
      </c>
      <c r="J36" s="30">
        <f t="shared" si="4"/>
        <v>9.9462712228669758E-2</v>
      </c>
      <c r="K36" s="29">
        <f t="shared" si="5"/>
        <v>9256</v>
      </c>
      <c r="L36" s="31">
        <f>I36/$I$35</f>
        <v>1</v>
      </c>
    </row>
    <row r="37" spans="1:12" x14ac:dyDescent="0.25">
      <c r="B37" s="284"/>
      <c r="C37" s="290"/>
      <c r="D37" s="32" t="s">
        <v>34</v>
      </c>
      <c r="E37" s="33" t="s">
        <v>231</v>
      </c>
      <c r="F37" s="33" t="s">
        <v>231</v>
      </c>
      <c r="G37" s="33" t="s">
        <v>231</v>
      </c>
      <c r="H37" s="33" t="s">
        <v>231</v>
      </c>
      <c r="I37" s="33" t="s">
        <v>231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4"/>
      <c r="C38" s="291" t="s">
        <v>21</v>
      </c>
      <c r="D38" s="15" t="s">
        <v>32</v>
      </c>
      <c r="E38" s="50">
        <v>66096</v>
      </c>
      <c r="F38" s="50">
        <v>172608</v>
      </c>
      <c r="G38" s="50">
        <v>212843</v>
      </c>
      <c r="H38" s="50">
        <v>223384</v>
      </c>
      <c r="I38" s="50">
        <v>213590</v>
      </c>
      <c r="J38" s="17">
        <f t="shared" si="4"/>
        <v>-4.3843784693621712E-2</v>
      </c>
      <c r="K38" s="16">
        <f t="shared" si="5"/>
        <v>-9794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66096</v>
      </c>
      <c r="F39" s="51">
        <v>172608</v>
      </c>
      <c r="G39" s="51">
        <v>212843</v>
      </c>
      <c r="H39" s="51">
        <v>223384</v>
      </c>
      <c r="I39" s="51">
        <v>213590</v>
      </c>
      <c r="J39" s="21">
        <f t="shared" si="4"/>
        <v>-4.3843784693621712E-2</v>
      </c>
      <c r="K39" s="20">
        <f t="shared" si="5"/>
        <v>-9794</v>
      </c>
      <c r="L39" s="22">
        <f>I39/$I$38</f>
        <v>1</v>
      </c>
    </row>
    <row r="40" spans="1:12" x14ac:dyDescent="0.25">
      <c r="B40" s="284"/>
      <c r="C40" s="287"/>
      <c r="D40" s="23" t="s">
        <v>34</v>
      </c>
      <c r="E40" s="24" t="s">
        <v>231</v>
      </c>
      <c r="F40" s="24" t="s">
        <v>231</v>
      </c>
      <c r="G40" s="24" t="s">
        <v>231</v>
      </c>
      <c r="H40" s="24" t="s">
        <v>231</v>
      </c>
      <c r="I40" s="24" t="s">
        <v>231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4"/>
      <c r="C41" s="288" t="s">
        <v>22</v>
      </c>
      <c r="D41" s="26" t="s">
        <v>32</v>
      </c>
      <c r="E41" s="54">
        <v>2.0202341290460617</v>
      </c>
      <c r="F41" s="54">
        <v>2.5161882826280269</v>
      </c>
      <c r="G41" s="54">
        <v>2.3463599082811535</v>
      </c>
      <c r="H41" s="54">
        <v>2.5243411833838088</v>
      </c>
      <c r="I41" s="54">
        <v>2.1958917629641816</v>
      </c>
      <c r="J41" s="36">
        <f t="shared" si="4"/>
        <v>-0.130112927119998</v>
      </c>
      <c r="K41" s="37">
        <f t="shared" si="5"/>
        <v>-0.3284494204196271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2.0202341290460617</v>
      </c>
      <c r="F42" s="55">
        <f t="shared" si="6"/>
        <v>2.5161882826280269</v>
      </c>
      <c r="G42" s="55">
        <f t="shared" si="6"/>
        <v>2.3463599082811535</v>
      </c>
      <c r="H42" s="55">
        <f t="shared" si="6"/>
        <v>2.5243411833838088</v>
      </c>
      <c r="I42" s="55">
        <f t="shared" si="6"/>
        <v>2.1958917629641816</v>
      </c>
      <c r="J42" s="40">
        <f t="shared" si="4"/>
        <v>-0.130112927119998</v>
      </c>
      <c r="K42" s="41">
        <f t="shared" si="5"/>
        <v>-0.3284494204196271</v>
      </c>
      <c r="L42" s="42"/>
    </row>
    <row r="43" spans="1:12" x14ac:dyDescent="0.25">
      <c r="B43" s="284"/>
      <c r="C43" s="290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0.27809403597349319</v>
      </c>
      <c r="F44" s="58">
        <v>0.56598725112142911</v>
      </c>
      <c r="G44" s="58">
        <v>0.62372854534745037</v>
      </c>
      <c r="H44" s="58">
        <v>0.66618950482529915</v>
      </c>
      <c r="I44" s="58">
        <v>0.66439591887520222</v>
      </c>
      <c r="J44" s="58">
        <f t="shared" si="4"/>
        <v>-2.6923059236234614E-3</v>
      </c>
      <c r="K44" s="44">
        <f>(I44-H44)*100</f>
        <v>-0.1793585950096932</v>
      </c>
      <c r="L44" s="18"/>
    </row>
    <row r="45" spans="1:12" x14ac:dyDescent="0.25">
      <c r="B45" s="284"/>
      <c r="C45" s="293"/>
      <c r="D45" s="19" t="s">
        <v>33</v>
      </c>
      <c r="E45" s="59">
        <v>0.27809403597349319</v>
      </c>
      <c r="F45" s="59">
        <v>0.56598725112142911</v>
      </c>
      <c r="G45" s="59">
        <v>0.62372854534745037</v>
      </c>
      <c r="H45" s="59">
        <v>0.66618950482529915</v>
      </c>
      <c r="I45" s="59">
        <v>0.66439591887520222</v>
      </c>
      <c r="J45" s="59">
        <f t="shared" si="4"/>
        <v>-2.6923059236234614E-3</v>
      </c>
      <c r="K45" s="46">
        <f>(I45-H45)*100</f>
        <v>-0.1793585950096932</v>
      </c>
      <c r="L45" s="22"/>
    </row>
    <row r="46" spans="1:12" x14ac:dyDescent="0.25">
      <c r="B46" s="284"/>
      <c r="C46" s="294"/>
      <c r="D46" s="23" t="s">
        <v>34</v>
      </c>
      <c r="E46" s="60" t="s">
        <v>231</v>
      </c>
      <c r="F46" s="60" t="s">
        <v>231</v>
      </c>
      <c r="G46" s="60" t="s">
        <v>231</v>
      </c>
      <c r="H46" s="60" t="s">
        <v>231</v>
      </c>
      <c r="I46" s="60" t="s">
        <v>231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1976</v>
      </c>
      <c r="F49" s="52">
        <v>2541</v>
      </c>
      <c r="G49" s="52">
        <v>2843.5</v>
      </c>
      <c r="H49" s="52">
        <v>2771.25</v>
      </c>
      <c r="I49" s="52">
        <v>2679</v>
      </c>
      <c r="J49" s="36">
        <f>I49/H49-1</f>
        <v>-3.3288227334235421E-2</v>
      </c>
      <c r="K49" s="27">
        <f>I49-H49</f>
        <v>-92.25</v>
      </c>
      <c r="L49" s="38">
        <f>I49/$I$22</f>
        <v>1</v>
      </c>
    </row>
    <row r="50" spans="2:12" x14ac:dyDescent="0.25">
      <c r="B50" s="284"/>
      <c r="C50" s="289"/>
      <c r="D50" s="4" t="s">
        <v>33</v>
      </c>
      <c r="E50" s="53">
        <v>1976</v>
      </c>
      <c r="F50" s="53">
        <v>2541</v>
      </c>
      <c r="G50" s="53">
        <v>2843.5</v>
      </c>
      <c r="H50" s="53">
        <v>2771.25</v>
      </c>
      <c r="I50" s="53">
        <v>2679</v>
      </c>
      <c r="J50" s="40">
        <f>I50/H50-1</f>
        <v>-3.3288227334235421E-2</v>
      </c>
      <c r="K50" s="29">
        <f>I50-H50</f>
        <v>-92.25</v>
      </c>
      <c r="L50" s="42">
        <f>I50/$I$22</f>
        <v>1</v>
      </c>
    </row>
    <row r="51" spans="2:12" x14ac:dyDescent="0.25">
      <c r="B51" s="285"/>
      <c r="C51" s="290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225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103516</v>
      </c>
      <c r="F59" s="51">
        <v>164258</v>
      </c>
      <c r="G59" s="51">
        <v>229131</v>
      </c>
      <c r="H59" s="51">
        <v>239109</v>
      </c>
      <c r="I59" s="51">
        <v>250871</v>
      </c>
      <c r="J59" s="21">
        <f t="shared" ref="J59:J74" si="8">I59/H59-1</f>
        <v>4.9190954752853289E-2</v>
      </c>
      <c r="K59" s="20">
        <f t="shared" ref="K59:K74" si="9">I59-H59</f>
        <v>11762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 t="s">
        <v>231</v>
      </c>
      <c r="F60" s="24" t="s">
        <v>231</v>
      </c>
      <c r="G60" s="24" t="s">
        <v>231</v>
      </c>
      <c r="H60" s="24" t="s">
        <v>231</v>
      </c>
      <c r="I60" s="24" t="s">
        <v>231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103516</v>
      </c>
      <c r="F61" s="52">
        <v>164258</v>
      </c>
      <c r="G61" s="52">
        <v>229131</v>
      </c>
      <c r="H61" s="52">
        <v>239109</v>
      </c>
      <c r="I61" s="52">
        <v>250871</v>
      </c>
      <c r="J61" s="36">
        <f t="shared" si="8"/>
        <v>4.9190954752853289E-2</v>
      </c>
      <c r="K61" s="52">
        <f t="shared" si="9"/>
        <v>11762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103516</v>
      </c>
      <c r="F62" s="53">
        <v>164258</v>
      </c>
      <c r="G62" s="53">
        <v>229131</v>
      </c>
      <c r="H62" s="53">
        <v>239109</v>
      </c>
      <c r="I62" s="53">
        <v>250871</v>
      </c>
      <c r="J62" s="40">
        <f t="shared" si="8"/>
        <v>4.9190954752853289E-2</v>
      </c>
      <c r="K62" s="53">
        <f t="shared" si="9"/>
        <v>11762</v>
      </c>
      <c r="L62" s="40">
        <f t="shared" ref="L62" si="10">I62/$I$61</f>
        <v>1</v>
      </c>
    </row>
    <row r="63" spans="2:12" x14ac:dyDescent="0.25">
      <c r="B63" s="284"/>
      <c r="C63" s="290"/>
      <c r="D63" s="32" t="s">
        <v>34</v>
      </c>
      <c r="E63" s="33" t="s">
        <v>231</v>
      </c>
      <c r="F63" s="33" t="s">
        <v>231</v>
      </c>
      <c r="G63" s="33" t="s">
        <v>231</v>
      </c>
      <c r="H63" s="33" t="s">
        <v>231</v>
      </c>
      <c r="I63" s="33" t="s">
        <v>231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84"/>
      <c r="C64" s="291" t="s">
        <v>21</v>
      </c>
      <c r="D64" s="15" t="s">
        <v>32</v>
      </c>
      <c r="E64" s="50">
        <v>216673</v>
      </c>
      <c r="F64" s="50">
        <v>359169</v>
      </c>
      <c r="G64" s="50">
        <v>543499</v>
      </c>
      <c r="H64" s="50">
        <v>576462</v>
      </c>
      <c r="I64" s="50">
        <v>584273</v>
      </c>
      <c r="J64" s="17">
        <f t="shared" si="8"/>
        <v>1.3549895743344642E-2</v>
      </c>
      <c r="K64" s="16">
        <f t="shared" si="9"/>
        <v>7811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216673</v>
      </c>
      <c r="F65" s="51">
        <v>359169</v>
      </c>
      <c r="G65" s="51">
        <v>543499</v>
      </c>
      <c r="H65" s="51">
        <v>576462</v>
      </c>
      <c r="I65" s="51">
        <v>584273</v>
      </c>
      <c r="J65" s="21">
        <f t="shared" si="8"/>
        <v>1.3549895743344642E-2</v>
      </c>
      <c r="K65" s="20">
        <f t="shared" si="9"/>
        <v>7811</v>
      </c>
      <c r="L65" s="21">
        <f t="shared" ref="L65" si="11">I65/$I$64</f>
        <v>1</v>
      </c>
    </row>
    <row r="66" spans="2:12" x14ac:dyDescent="0.25">
      <c r="B66" s="284"/>
      <c r="C66" s="287"/>
      <c r="D66" s="23" t="s">
        <v>34</v>
      </c>
      <c r="E66" s="24" t="s">
        <v>231</v>
      </c>
      <c r="F66" s="24" t="s">
        <v>231</v>
      </c>
      <c r="G66" s="24" t="s">
        <v>231</v>
      </c>
      <c r="H66" s="24" t="s">
        <v>231</v>
      </c>
      <c r="I66" s="24" t="s">
        <v>231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84"/>
      <c r="C67" s="288" t="s">
        <v>22</v>
      </c>
      <c r="D67" s="26" t="s">
        <v>32</v>
      </c>
      <c r="E67" s="54">
        <v>2.0931353607171839</v>
      </c>
      <c r="F67" s="54">
        <v>2.1866149593931499</v>
      </c>
      <c r="G67" s="54">
        <v>2.3720011696365835</v>
      </c>
      <c r="H67" s="54">
        <v>2.410875374829053</v>
      </c>
      <c r="I67" s="54">
        <v>2.328977841201255</v>
      </c>
      <c r="J67" s="36">
        <f t="shared" si="8"/>
        <v>-3.3970040294432513E-2</v>
      </c>
      <c r="K67" s="37">
        <f t="shared" si="9"/>
        <v>-8.1897533627798058E-2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2.0931353607171839</v>
      </c>
      <c r="F68" s="55">
        <f t="shared" si="12"/>
        <v>2.1866149593931499</v>
      </c>
      <c r="G68" s="55">
        <f t="shared" si="12"/>
        <v>2.3720011696365835</v>
      </c>
      <c r="H68" s="55">
        <f t="shared" si="12"/>
        <v>2.410875374829053</v>
      </c>
      <c r="I68" s="55">
        <f t="shared" si="12"/>
        <v>2.328977841201255</v>
      </c>
      <c r="J68" s="40">
        <f t="shared" si="8"/>
        <v>-3.3970040294432513E-2</v>
      </c>
      <c r="K68" s="41">
        <f t="shared" si="9"/>
        <v>-8.1897533627798058E-2</v>
      </c>
      <c r="L68" s="40"/>
    </row>
    <row r="69" spans="2:12" x14ac:dyDescent="0.25">
      <c r="B69" s="284"/>
      <c r="C69" s="290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4"/>
      <c r="C70" s="292" t="s">
        <v>36</v>
      </c>
      <c r="D70" s="15" t="s">
        <v>32</v>
      </c>
      <c r="E70" s="58">
        <v>0.43917828766012645</v>
      </c>
      <c r="F70" s="58">
        <v>0.43287194104141685</v>
      </c>
      <c r="G70" s="58">
        <v>0.55540181632567553</v>
      </c>
      <c r="H70" s="58">
        <v>0.56942335787332776</v>
      </c>
      <c r="I70" s="58">
        <v>0.58812285219043858</v>
      </c>
      <c r="J70" s="58">
        <f t="shared" si="8"/>
        <v>3.283935240547442E-2</v>
      </c>
      <c r="K70" s="44">
        <f t="shared" si="9"/>
        <v>1.8699494317110821E-2</v>
      </c>
      <c r="L70" s="17"/>
    </row>
    <row r="71" spans="2:12" x14ac:dyDescent="0.25">
      <c r="B71" s="284"/>
      <c r="C71" s="293"/>
      <c r="D71" s="19" t="s">
        <v>33</v>
      </c>
      <c r="E71" s="59">
        <v>0.43917828766012645</v>
      </c>
      <c r="F71" s="59">
        <v>0.43287194104141685</v>
      </c>
      <c r="G71" s="59">
        <v>0.55540181632567553</v>
      </c>
      <c r="H71" s="59">
        <v>0.56942335787332776</v>
      </c>
      <c r="I71" s="59">
        <v>0.58812285219043858</v>
      </c>
      <c r="J71" s="59">
        <f t="shared" si="8"/>
        <v>3.283935240547442E-2</v>
      </c>
      <c r="K71" s="46">
        <f t="shared" si="9"/>
        <v>1.8699494317110821E-2</v>
      </c>
      <c r="L71" s="21"/>
    </row>
    <row r="72" spans="2:12" x14ac:dyDescent="0.25">
      <c r="B72" s="284"/>
      <c r="C72" s="294"/>
      <c r="D72" s="23" t="s">
        <v>34</v>
      </c>
      <c r="E72" s="60" t="s">
        <v>231</v>
      </c>
      <c r="F72" s="60" t="s">
        <v>231</v>
      </c>
      <c r="G72" s="60" t="s">
        <v>231</v>
      </c>
      <c r="H72" s="60" t="s">
        <v>231</v>
      </c>
      <c r="I72" s="60" t="s">
        <v>231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4"/>
      <c r="C73" s="295" t="s">
        <v>41</v>
      </c>
      <c r="D73" s="26" t="s">
        <v>32</v>
      </c>
      <c r="E73" s="52">
        <v>1526</v>
      </c>
      <c r="F73" s="52">
        <v>2270</v>
      </c>
      <c r="G73" s="52">
        <v>2680</v>
      </c>
      <c r="H73" s="52">
        <v>2774</v>
      </c>
      <c r="I73" s="52">
        <v>2714</v>
      </c>
      <c r="J73" s="36">
        <f t="shared" si="8"/>
        <v>-2.1629416005767843E-2</v>
      </c>
      <c r="K73" s="27">
        <f t="shared" si="9"/>
        <v>-60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1526</v>
      </c>
      <c r="F74" s="53">
        <v>2270</v>
      </c>
      <c r="G74" s="53">
        <v>2680</v>
      </c>
      <c r="H74" s="53">
        <v>2774</v>
      </c>
      <c r="I74" s="53">
        <v>2714</v>
      </c>
      <c r="J74" s="40">
        <f t="shared" si="8"/>
        <v>-2.1629416005767843E-2</v>
      </c>
      <c r="K74" s="29">
        <f t="shared" si="9"/>
        <v>-60</v>
      </c>
      <c r="L74" s="40">
        <f t="shared" ref="L74" si="14">I74/$I$73</f>
        <v>1</v>
      </c>
    </row>
    <row r="75" spans="2:12" x14ac:dyDescent="0.25">
      <c r="B75" s="285"/>
      <c r="C75" s="290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64951-A779-403B-BCDA-F78B7E11E289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9C113-B860-4C48-937A-C15519AE10DC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270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226</v>
      </c>
      <c r="D8" s="174" t="s">
        <v>227</v>
      </c>
      <c r="E8" s="174" t="s">
        <v>228</v>
      </c>
      <c r="F8" s="174" t="s">
        <v>229</v>
      </c>
      <c r="G8" s="174" t="s">
        <v>230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226</v>
      </c>
      <c r="M8" s="174" t="s">
        <v>227</v>
      </c>
      <c r="N8" s="174" t="s">
        <v>228</v>
      </c>
      <c r="O8" s="174" t="s">
        <v>229</v>
      </c>
      <c r="P8" s="174" t="s">
        <v>230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53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98256</v>
      </c>
      <c r="D10" s="178">
        <v>492922</v>
      </c>
      <c r="E10" s="178">
        <v>515139</v>
      </c>
      <c r="F10" s="178">
        <v>522346</v>
      </c>
      <c r="G10" s="178">
        <v>527853</v>
      </c>
      <c r="H10" s="179">
        <f t="shared" ref="H10:H22" si="0">IFERROR(G10/F10-1,"-")</f>
        <v>1.0542820276215448E-2</v>
      </c>
      <c r="I10" s="179">
        <f t="shared" ref="I10:I22" si="1">G10/G$10</f>
        <v>1</v>
      </c>
      <c r="K10" s="158" t="s">
        <v>70</v>
      </c>
      <c r="L10" s="178">
        <v>9970</v>
      </c>
      <c r="M10" s="178">
        <v>18071</v>
      </c>
      <c r="N10" s="178">
        <v>19869</v>
      </c>
      <c r="O10" s="178">
        <v>19777</v>
      </c>
      <c r="P10" s="178">
        <v>21868</v>
      </c>
      <c r="Q10" s="179">
        <f t="shared" ref="Q10:Q22" si="2">IFERROR(P10/O10-1,"-")</f>
        <v>0.10572887697830824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51096</v>
      </c>
      <c r="D11" s="162">
        <v>95389</v>
      </c>
      <c r="E11" s="162">
        <v>102734</v>
      </c>
      <c r="F11" s="162">
        <v>83187</v>
      </c>
      <c r="G11" s="162">
        <v>96564</v>
      </c>
      <c r="H11" s="163">
        <f t="shared" si="0"/>
        <v>0.16080637599624947</v>
      </c>
      <c r="I11" s="163">
        <f t="shared" si="1"/>
        <v>0.18293729504236975</v>
      </c>
      <c r="J11" s="81"/>
      <c r="K11" s="161" t="s">
        <v>99</v>
      </c>
      <c r="L11" s="162">
        <v>6385</v>
      </c>
      <c r="M11" s="162">
        <v>10904</v>
      </c>
      <c r="N11" s="162">
        <v>12634</v>
      </c>
      <c r="O11" s="162">
        <v>12024</v>
      </c>
      <c r="P11" s="162">
        <v>13389</v>
      </c>
      <c r="Q11" s="163">
        <f t="shared" si="2"/>
        <v>0.11352295409181634</v>
      </c>
      <c r="R11" s="163">
        <f t="shared" si="3"/>
        <v>0.61226449606731292</v>
      </c>
    </row>
    <row r="12" spans="1:18" x14ac:dyDescent="0.25">
      <c r="B12" s="165" t="s">
        <v>105</v>
      </c>
      <c r="C12" s="166">
        <v>35226</v>
      </c>
      <c r="D12" s="166">
        <v>42035</v>
      </c>
      <c r="E12" s="166">
        <v>43979</v>
      </c>
      <c r="F12" s="166">
        <v>28848</v>
      </c>
      <c r="G12" s="166">
        <v>34939</v>
      </c>
      <c r="H12" s="167">
        <f t="shared" si="0"/>
        <v>0.21114115363283426</v>
      </c>
      <c r="I12" s="167">
        <f t="shared" si="1"/>
        <v>6.6190776598787915E-2</v>
      </c>
      <c r="J12" s="81"/>
      <c r="K12" s="165" t="s">
        <v>105</v>
      </c>
      <c r="L12" s="166">
        <v>3167</v>
      </c>
      <c r="M12" s="166">
        <v>6334</v>
      </c>
      <c r="N12" s="166">
        <v>5848</v>
      </c>
      <c r="O12" s="166">
        <v>4860</v>
      </c>
      <c r="P12" s="166">
        <v>6920</v>
      </c>
      <c r="Q12" s="167">
        <f t="shared" si="2"/>
        <v>0.4238683127572016</v>
      </c>
      <c r="R12" s="167">
        <f t="shared" si="3"/>
        <v>0.31644411926102067</v>
      </c>
    </row>
    <row r="13" spans="1:18" x14ac:dyDescent="0.25">
      <c r="B13" s="165" t="s">
        <v>102</v>
      </c>
      <c r="C13" s="166">
        <v>15870</v>
      </c>
      <c r="D13" s="166">
        <v>53354</v>
      </c>
      <c r="E13" s="166">
        <v>58755</v>
      </c>
      <c r="F13" s="166">
        <v>54339</v>
      </c>
      <c r="G13" s="166">
        <v>61625</v>
      </c>
      <c r="H13" s="167">
        <f t="shared" si="0"/>
        <v>0.13408417527006389</v>
      </c>
      <c r="I13" s="167">
        <f t="shared" si="1"/>
        <v>0.11674651844358183</v>
      </c>
      <c r="J13" s="81"/>
      <c r="K13" s="165" t="s">
        <v>102</v>
      </c>
      <c r="L13" s="166">
        <v>3218</v>
      </c>
      <c r="M13" s="166">
        <v>4570</v>
      </c>
      <c r="N13" s="166">
        <v>6786</v>
      </c>
      <c r="O13" s="166">
        <v>7164</v>
      </c>
      <c r="P13" s="166">
        <v>6469</v>
      </c>
      <c r="Q13" s="167">
        <f t="shared" si="2"/>
        <v>-9.7012841987716314E-2</v>
      </c>
      <c r="R13" s="167">
        <f>P13/P$10</f>
        <v>0.29582037680629231</v>
      </c>
    </row>
    <row r="14" spans="1:18" x14ac:dyDescent="0.25">
      <c r="B14" s="161" t="s">
        <v>109</v>
      </c>
      <c r="C14" s="162">
        <v>47160</v>
      </c>
      <c r="D14" s="162">
        <v>397533</v>
      </c>
      <c r="E14" s="162">
        <v>412405</v>
      </c>
      <c r="F14" s="162">
        <v>439159</v>
      </c>
      <c r="G14" s="162">
        <v>431289</v>
      </c>
      <c r="H14" s="163">
        <f t="shared" si="0"/>
        <v>-1.7920616450989302E-2</v>
      </c>
      <c r="I14" s="163">
        <f t="shared" si="1"/>
        <v>0.81706270495763023</v>
      </c>
      <c r="J14" s="81"/>
      <c r="K14" s="161" t="s">
        <v>109</v>
      </c>
      <c r="L14" s="162">
        <v>3585</v>
      </c>
      <c r="M14" s="162">
        <v>7167</v>
      </c>
      <c r="N14" s="162">
        <v>7235</v>
      </c>
      <c r="O14" s="162">
        <v>7753</v>
      </c>
      <c r="P14" s="162">
        <v>8479</v>
      </c>
      <c r="Q14" s="163">
        <f t="shared" si="2"/>
        <v>9.3641171159551062E-2</v>
      </c>
      <c r="R14" s="163">
        <f t="shared" si="3"/>
        <v>0.38773550393268702</v>
      </c>
    </row>
    <row r="15" spans="1:18" x14ac:dyDescent="0.25">
      <c r="B15" s="165" t="s">
        <v>112</v>
      </c>
      <c r="C15" s="166">
        <v>2070</v>
      </c>
      <c r="D15" s="166">
        <v>178988</v>
      </c>
      <c r="E15" s="166">
        <v>184675</v>
      </c>
      <c r="F15" s="166">
        <v>205684</v>
      </c>
      <c r="G15" s="166">
        <v>199678</v>
      </c>
      <c r="H15" s="167">
        <f t="shared" si="0"/>
        <v>-2.9200132241691157E-2</v>
      </c>
      <c r="I15" s="167">
        <f t="shared" si="1"/>
        <v>0.37828334782600459</v>
      </c>
      <c r="J15" s="81"/>
      <c r="K15" s="165" t="s">
        <v>112</v>
      </c>
      <c r="L15" s="166">
        <v>101</v>
      </c>
      <c r="M15" s="166">
        <v>678</v>
      </c>
      <c r="N15" s="166">
        <v>666</v>
      </c>
      <c r="O15" s="166">
        <v>810</v>
      </c>
      <c r="P15" s="166">
        <v>790</v>
      </c>
      <c r="Q15" s="167">
        <f t="shared" si="2"/>
        <v>-2.4691358024691357E-2</v>
      </c>
      <c r="R15" s="167">
        <f t="shared" si="3"/>
        <v>3.6125845985000918E-2</v>
      </c>
    </row>
    <row r="16" spans="1:18" x14ac:dyDescent="0.25">
      <c r="B16" s="165" t="s">
        <v>115</v>
      </c>
      <c r="C16" s="166">
        <v>6172</v>
      </c>
      <c r="D16" s="166">
        <v>44901</v>
      </c>
      <c r="E16" s="166">
        <v>45431</v>
      </c>
      <c r="F16" s="166">
        <v>45472</v>
      </c>
      <c r="G16" s="166">
        <v>47720</v>
      </c>
      <c r="H16" s="167">
        <f t="shared" si="0"/>
        <v>4.9437016185784666E-2</v>
      </c>
      <c r="I16" s="167">
        <f t="shared" si="1"/>
        <v>9.0403957162316029E-2</v>
      </c>
      <c r="J16" s="81"/>
      <c r="K16" s="165" t="s">
        <v>115</v>
      </c>
      <c r="L16" s="166">
        <v>355</v>
      </c>
      <c r="M16" s="166">
        <v>942</v>
      </c>
      <c r="N16" s="166">
        <v>1193</v>
      </c>
      <c r="O16" s="166">
        <v>1085</v>
      </c>
      <c r="P16" s="166">
        <v>1131</v>
      </c>
      <c r="Q16" s="167">
        <f t="shared" si="2"/>
        <v>4.2396313364055249E-2</v>
      </c>
      <c r="R16" s="167">
        <f t="shared" si="3"/>
        <v>5.1719407353210171E-2</v>
      </c>
    </row>
    <row r="17" spans="2:22" x14ac:dyDescent="0.25">
      <c r="B17" s="165" t="s">
        <v>118</v>
      </c>
      <c r="C17" s="166">
        <v>6524</v>
      </c>
      <c r="D17" s="166">
        <v>22093</v>
      </c>
      <c r="E17" s="166">
        <v>24699</v>
      </c>
      <c r="F17" s="166">
        <v>26464</v>
      </c>
      <c r="G17" s="166">
        <v>23262</v>
      </c>
      <c r="H17" s="167">
        <f t="shared" si="0"/>
        <v>-0.12099455864570741</v>
      </c>
      <c r="I17" s="167">
        <f t="shared" si="1"/>
        <v>4.406908741638297E-2</v>
      </c>
      <c r="J17" s="81"/>
      <c r="K17" s="165" t="s">
        <v>118</v>
      </c>
      <c r="L17" s="166">
        <v>585</v>
      </c>
      <c r="M17" s="166">
        <v>668</v>
      </c>
      <c r="N17" s="166">
        <v>641</v>
      </c>
      <c r="O17" s="166">
        <v>631</v>
      </c>
      <c r="P17" s="166">
        <v>667</v>
      </c>
      <c r="Q17" s="167">
        <f t="shared" si="2"/>
        <v>5.7052297939778063E-2</v>
      </c>
      <c r="R17" s="167">
        <f t="shared" si="3"/>
        <v>3.0501188951893177E-2</v>
      </c>
    </row>
    <row r="18" spans="2:22" x14ac:dyDescent="0.25">
      <c r="B18" s="165" t="s">
        <v>125</v>
      </c>
      <c r="C18" s="166">
        <v>684</v>
      </c>
      <c r="D18" s="166">
        <v>20024</v>
      </c>
      <c r="E18" s="166">
        <v>18450</v>
      </c>
      <c r="F18" s="166">
        <v>18174</v>
      </c>
      <c r="G18" s="166">
        <v>16778</v>
      </c>
      <c r="H18" s="167">
        <f t="shared" si="0"/>
        <v>-7.6813029602729177E-2</v>
      </c>
      <c r="I18" s="167">
        <f t="shared" si="1"/>
        <v>3.1785364485945898E-2</v>
      </c>
      <c r="J18" s="81"/>
      <c r="K18" s="165" t="s">
        <v>125</v>
      </c>
      <c r="L18" s="166">
        <v>51</v>
      </c>
      <c r="M18" s="166">
        <v>168</v>
      </c>
      <c r="N18" s="166">
        <v>171</v>
      </c>
      <c r="O18" s="166">
        <v>200</v>
      </c>
      <c r="P18" s="166">
        <v>146</v>
      </c>
      <c r="Q18" s="167">
        <f t="shared" si="2"/>
        <v>-0.27</v>
      </c>
      <c r="R18" s="167">
        <f t="shared" si="3"/>
        <v>6.6764221693799159E-3</v>
      </c>
    </row>
    <row r="19" spans="2:22" x14ac:dyDescent="0.25">
      <c r="B19" s="165" t="s">
        <v>121</v>
      </c>
      <c r="C19" s="166">
        <v>1526</v>
      </c>
      <c r="D19" s="166">
        <v>17148</v>
      </c>
      <c r="E19" s="166">
        <v>14198</v>
      </c>
      <c r="F19" s="166">
        <v>17242</v>
      </c>
      <c r="G19" s="166">
        <v>14115</v>
      </c>
      <c r="H19" s="167">
        <f t="shared" si="0"/>
        <v>-0.18135947105904182</v>
      </c>
      <c r="I19" s="167">
        <f t="shared" si="1"/>
        <v>2.6740399315718581E-2</v>
      </c>
      <c r="J19" s="81"/>
      <c r="K19" s="165" t="s">
        <v>121</v>
      </c>
      <c r="L19" s="166">
        <v>33</v>
      </c>
      <c r="M19" s="166">
        <v>127</v>
      </c>
      <c r="N19" s="166">
        <v>144</v>
      </c>
      <c r="O19" s="166">
        <v>112</v>
      </c>
      <c r="P19" s="166">
        <v>137</v>
      </c>
      <c r="Q19" s="167">
        <f t="shared" si="2"/>
        <v>0.22321428571428581</v>
      </c>
      <c r="R19" s="167">
        <f t="shared" si="3"/>
        <v>6.2648618986647156E-3</v>
      </c>
    </row>
    <row r="20" spans="2:22" x14ac:dyDescent="0.25">
      <c r="B20" s="165" t="s">
        <v>130</v>
      </c>
      <c r="C20" s="166">
        <v>98</v>
      </c>
      <c r="D20" s="166">
        <v>7278</v>
      </c>
      <c r="E20" s="166">
        <v>7016</v>
      </c>
      <c r="F20" s="166">
        <v>5537</v>
      </c>
      <c r="G20" s="166">
        <v>7036</v>
      </c>
      <c r="H20" s="167">
        <f t="shared" si="0"/>
        <v>0.27072421889109632</v>
      </c>
      <c r="I20" s="167">
        <f t="shared" si="1"/>
        <v>1.3329468620998649E-2</v>
      </c>
      <c r="J20" s="81"/>
      <c r="K20" s="165" t="s">
        <v>130</v>
      </c>
      <c r="L20" s="166">
        <v>9</v>
      </c>
      <c r="M20" s="166">
        <v>104</v>
      </c>
      <c r="N20" s="166">
        <v>127</v>
      </c>
      <c r="O20" s="166">
        <v>114</v>
      </c>
      <c r="P20" s="166">
        <v>102</v>
      </c>
      <c r="Q20" s="167">
        <f t="shared" si="2"/>
        <v>-0.10526315789473684</v>
      </c>
      <c r="R20" s="167">
        <f t="shared" si="3"/>
        <v>4.6643497347722699E-3</v>
      </c>
    </row>
    <row r="21" spans="2:22" x14ac:dyDescent="0.25">
      <c r="B21" s="165" t="s">
        <v>133</v>
      </c>
      <c r="C21" s="166">
        <v>378</v>
      </c>
      <c r="D21" s="166">
        <v>6203</v>
      </c>
      <c r="E21" s="166">
        <v>7422</v>
      </c>
      <c r="F21" s="166">
        <v>6530</v>
      </c>
      <c r="G21" s="166">
        <v>5262</v>
      </c>
      <c r="H21" s="167">
        <f t="shared" si="0"/>
        <v>-0.1941807044410413</v>
      </c>
      <c r="I21" s="167">
        <f t="shared" si="1"/>
        <v>9.9686844632880748E-3</v>
      </c>
      <c r="J21" s="81"/>
      <c r="K21" s="165" t="s">
        <v>133</v>
      </c>
      <c r="L21" s="166">
        <v>36</v>
      </c>
      <c r="M21" s="166">
        <v>207</v>
      </c>
      <c r="N21" s="166">
        <v>279</v>
      </c>
      <c r="O21" s="166">
        <v>239</v>
      </c>
      <c r="P21" s="166">
        <v>160</v>
      </c>
      <c r="Q21" s="167">
        <f t="shared" si="2"/>
        <v>-0.33054393305439334</v>
      </c>
      <c r="R21" s="167">
        <f t="shared" si="3"/>
        <v>7.3166270349368937E-3</v>
      </c>
    </row>
    <row r="22" spans="2:22" x14ac:dyDescent="0.25">
      <c r="B22" s="170" t="s">
        <v>147</v>
      </c>
      <c r="C22" s="171">
        <f>C14-SUM(C15:C21)</f>
        <v>29708</v>
      </c>
      <c r="D22" s="171">
        <f>D14-SUM(D15:D21)</f>
        <v>100898</v>
      </c>
      <c r="E22" s="171">
        <f>E14-SUM(E15:E21)</f>
        <v>110514</v>
      </c>
      <c r="F22" s="171">
        <f>F14-SUM(F15:F21)</f>
        <v>114056</v>
      </c>
      <c r="G22" s="171">
        <f>G14-SUM(G15:G21)</f>
        <v>117438</v>
      </c>
      <c r="H22" s="172">
        <f t="shared" si="0"/>
        <v>2.9652100722452168E-2</v>
      </c>
      <c r="I22" s="172">
        <f t="shared" si="1"/>
        <v>0.22248239566697547</v>
      </c>
      <c r="J22" s="81"/>
      <c r="K22" s="170" t="s">
        <v>147</v>
      </c>
      <c r="L22" s="171">
        <f>L14-SUM(L15:L21)</f>
        <v>2415</v>
      </c>
      <c r="M22" s="171">
        <f>M14-SUM(M15:M21)</f>
        <v>4273</v>
      </c>
      <c r="N22" s="171">
        <f>N14-SUM(N15:N21)</f>
        <v>4014</v>
      </c>
      <c r="O22" s="171">
        <f>O14-SUM(O15:O21)</f>
        <v>4562</v>
      </c>
      <c r="P22" s="171">
        <f>P14-SUM(P15:P21)</f>
        <v>5346</v>
      </c>
      <c r="Q22" s="172">
        <f t="shared" si="2"/>
        <v>0.17185444980271813</v>
      </c>
      <c r="R22" s="172">
        <f t="shared" si="3"/>
        <v>0.24446680080482897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38183</v>
      </c>
      <c r="D24" s="178">
        <v>193762</v>
      </c>
      <c r="E24" s="178">
        <v>195829</v>
      </c>
      <c r="F24" s="178">
        <v>193488</v>
      </c>
      <c r="G24" s="178">
        <v>193477</v>
      </c>
      <c r="H24" s="179">
        <f t="shared" ref="H24:H36" si="4">IFERROR(G24/F24-1,"-")</f>
        <v>-5.685107086739194E-5</v>
      </c>
      <c r="I24" s="179">
        <f t="shared" ref="I24:I36" si="5">G24/G$10</f>
        <v>0.36653575900866342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19959</v>
      </c>
      <c r="D25" s="162">
        <v>18655</v>
      </c>
      <c r="E25" s="162">
        <v>19959</v>
      </c>
      <c r="F25" s="162">
        <v>10288</v>
      </c>
      <c r="G25" s="162">
        <v>13690</v>
      </c>
      <c r="H25" s="163">
        <f t="shared" si="4"/>
        <v>0.33067651632970452</v>
      </c>
      <c r="I25" s="163">
        <f t="shared" si="5"/>
        <v>2.5935250912659396E-2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12714</v>
      </c>
      <c r="D26" s="166">
        <v>8709</v>
      </c>
      <c r="E26" s="166">
        <v>8481</v>
      </c>
      <c r="F26" s="166">
        <v>4118</v>
      </c>
      <c r="G26" s="166">
        <v>5832</v>
      </c>
      <c r="H26" s="167">
        <f t="shared" si="4"/>
        <v>0.41622146673142302</v>
      </c>
      <c r="I26" s="167">
        <f t="shared" si="5"/>
        <v>1.1048530556802745E-2</v>
      </c>
    </row>
    <row r="27" spans="2:22" x14ac:dyDescent="0.25">
      <c r="B27" s="165" t="s">
        <v>102</v>
      </c>
      <c r="C27" s="166">
        <v>7245</v>
      </c>
      <c r="D27" s="166">
        <v>9946</v>
      </c>
      <c r="E27" s="166">
        <v>11478</v>
      </c>
      <c r="F27" s="166">
        <v>6170</v>
      </c>
      <c r="G27" s="166">
        <v>7858</v>
      </c>
      <c r="H27" s="167">
        <f t="shared" si="4"/>
        <v>0.273581847649919</v>
      </c>
      <c r="I27" s="167">
        <f t="shared" si="5"/>
        <v>1.4886720355856649E-2</v>
      </c>
    </row>
    <row r="28" spans="2:22" x14ac:dyDescent="0.25">
      <c r="B28" s="161" t="s">
        <v>109</v>
      </c>
      <c r="C28" s="162">
        <v>18224</v>
      </c>
      <c r="D28" s="162">
        <v>175107</v>
      </c>
      <c r="E28" s="162">
        <v>175870</v>
      </c>
      <c r="F28" s="162">
        <v>183200</v>
      </c>
      <c r="G28" s="162">
        <v>179787</v>
      </c>
      <c r="H28" s="163">
        <f t="shared" si="4"/>
        <v>-1.8629912663755466E-2</v>
      </c>
      <c r="I28" s="163">
        <f t="shared" si="5"/>
        <v>0.34060050809600401</v>
      </c>
    </row>
    <row r="29" spans="2:22" x14ac:dyDescent="0.25">
      <c r="B29" s="165" t="s">
        <v>112</v>
      </c>
      <c r="C29" s="166">
        <v>719</v>
      </c>
      <c r="D29" s="166">
        <v>83247</v>
      </c>
      <c r="E29" s="166">
        <v>86309</v>
      </c>
      <c r="F29" s="166">
        <v>94631</v>
      </c>
      <c r="G29" s="166">
        <v>93648</v>
      </c>
      <c r="H29" s="167">
        <f t="shared" si="4"/>
        <v>-1.0387716498821753E-2</v>
      </c>
      <c r="I29" s="167">
        <f t="shared" si="5"/>
        <v>0.17741302976396839</v>
      </c>
    </row>
    <row r="30" spans="2:22" x14ac:dyDescent="0.25">
      <c r="B30" s="165" t="s">
        <v>115</v>
      </c>
      <c r="C30" s="166">
        <v>2469</v>
      </c>
      <c r="D30" s="166">
        <v>20122</v>
      </c>
      <c r="E30" s="166">
        <v>19986</v>
      </c>
      <c r="F30" s="166">
        <v>19428</v>
      </c>
      <c r="G30" s="166">
        <v>19040</v>
      </c>
      <c r="H30" s="167">
        <f t="shared" si="4"/>
        <v>-1.9971175622812476E-2</v>
      </c>
      <c r="I30" s="167">
        <f t="shared" si="5"/>
        <v>3.6070648457051491E-2</v>
      </c>
    </row>
    <row r="31" spans="2:22" x14ac:dyDescent="0.25">
      <c r="B31" s="165" t="s">
        <v>118</v>
      </c>
      <c r="C31" s="166">
        <v>2182</v>
      </c>
      <c r="D31" s="166">
        <v>7971</v>
      </c>
      <c r="E31" s="166">
        <v>7941</v>
      </c>
      <c r="F31" s="166">
        <v>6954</v>
      </c>
      <c r="G31" s="166">
        <v>5625</v>
      </c>
      <c r="H31" s="167">
        <f t="shared" si="4"/>
        <v>-0.19111302847282141</v>
      </c>
      <c r="I31" s="167">
        <f t="shared" si="5"/>
        <v>1.0656375922842154E-2</v>
      </c>
    </row>
    <row r="32" spans="2:22" x14ac:dyDescent="0.25">
      <c r="B32" s="165" t="s">
        <v>125</v>
      </c>
      <c r="C32" s="166">
        <v>277</v>
      </c>
      <c r="D32" s="166">
        <v>9891</v>
      </c>
      <c r="E32" s="166">
        <v>8455</v>
      </c>
      <c r="F32" s="166">
        <v>7780</v>
      </c>
      <c r="G32" s="166">
        <v>7841</v>
      </c>
      <c r="H32" s="167">
        <f t="shared" si="4"/>
        <v>7.8406169665810044E-3</v>
      </c>
      <c r="I32" s="167">
        <f t="shared" si="5"/>
        <v>1.4854514419734281E-2</v>
      </c>
    </row>
    <row r="33" spans="2:9" x14ac:dyDescent="0.25">
      <c r="B33" s="165" t="s">
        <v>121</v>
      </c>
      <c r="C33" s="166">
        <v>931</v>
      </c>
      <c r="D33" s="166">
        <v>10009</v>
      </c>
      <c r="E33" s="166">
        <v>7786</v>
      </c>
      <c r="F33" s="166">
        <v>9419</v>
      </c>
      <c r="G33" s="166">
        <v>8292</v>
      </c>
      <c r="H33" s="167">
        <f t="shared" si="4"/>
        <v>-0.11965176770357788</v>
      </c>
      <c r="I33" s="167">
        <f t="shared" si="5"/>
        <v>1.5708918960392382E-2</v>
      </c>
    </row>
    <row r="34" spans="2:9" x14ac:dyDescent="0.25">
      <c r="B34" s="165" t="s">
        <v>130</v>
      </c>
      <c r="C34" s="166">
        <v>28</v>
      </c>
      <c r="D34" s="166">
        <v>3487</v>
      </c>
      <c r="E34" s="166">
        <v>2760</v>
      </c>
      <c r="F34" s="166">
        <v>2394</v>
      </c>
      <c r="G34" s="166">
        <v>2745</v>
      </c>
      <c r="H34" s="167">
        <f t="shared" si="4"/>
        <v>0.14661654135338353</v>
      </c>
      <c r="I34" s="167">
        <f t="shared" si="5"/>
        <v>5.2003114503469715E-3</v>
      </c>
    </row>
    <row r="35" spans="2:9" x14ac:dyDescent="0.25">
      <c r="B35" s="165" t="s">
        <v>133</v>
      </c>
      <c r="C35" s="166">
        <v>85</v>
      </c>
      <c r="D35" s="166">
        <v>2177</v>
      </c>
      <c r="E35" s="166">
        <v>2432</v>
      </c>
      <c r="F35" s="166">
        <v>2105</v>
      </c>
      <c r="G35" s="166">
        <v>2092</v>
      </c>
      <c r="H35" s="167">
        <f t="shared" si="4"/>
        <v>-6.1757719714964354E-3</v>
      </c>
      <c r="I35" s="167">
        <f t="shared" si="5"/>
        <v>3.963224609881918E-3</v>
      </c>
    </row>
    <row r="36" spans="2:9" x14ac:dyDescent="0.25">
      <c r="B36" s="170" t="s">
        <v>147</v>
      </c>
      <c r="C36" s="171">
        <f>C28-SUM(C29:C35)</f>
        <v>11533</v>
      </c>
      <c r="D36" s="171">
        <f>D28-SUM(D29:D35)</f>
        <v>38203</v>
      </c>
      <c r="E36" s="171">
        <f>E28-SUM(E29:E35)</f>
        <v>40201</v>
      </c>
      <c r="F36" s="171">
        <f>F28-SUM(F29:F35)</f>
        <v>40489</v>
      </c>
      <c r="G36" s="171">
        <f>G28-SUM(G29:G35)</f>
        <v>40504</v>
      </c>
      <c r="H36" s="172">
        <f t="shared" si="4"/>
        <v>3.7047099212128565E-4</v>
      </c>
      <c r="I36" s="172">
        <f t="shared" si="5"/>
        <v>7.6733484511786423E-2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16433</v>
      </c>
      <c r="D38" s="178">
        <v>130288</v>
      </c>
      <c r="E38" s="178">
        <v>133258</v>
      </c>
      <c r="F38" s="178">
        <v>137876</v>
      </c>
      <c r="G38" s="178">
        <v>134198</v>
      </c>
      <c r="H38" s="179">
        <f t="shared" ref="H38:H50" si="6">IFERROR(G38/F38-1,"-")</f>
        <v>-2.6676143781368733E-2</v>
      </c>
      <c r="I38" s="179">
        <f t="shared" ref="I38:I50" si="7">G38/G$10</f>
        <v>0.25423365974996825</v>
      </c>
    </row>
    <row r="39" spans="2:9" x14ac:dyDescent="0.25">
      <c r="B39" s="161" t="s">
        <v>99</v>
      </c>
      <c r="C39" s="162">
        <v>5953</v>
      </c>
      <c r="D39" s="162">
        <v>13874</v>
      </c>
      <c r="E39" s="162">
        <v>13590</v>
      </c>
      <c r="F39" s="162">
        <v>9506</v>
      </c>
      <c r="G39" s="162">
        <v>13237</v>
      </c>
      <c r="H39" s="163">
        <f t="shared" si="6"/>
        <v>0.39248895434462439</v>
      </c>
      <c r="I39" s="163">
        <f t="shared" si="7"/>
        <v>2.507705743833984E-2</v>
      </c>
    </row>
    <row r="40" spans="2:9" x14ac:dyDescent="0.25">
      <c r="B40" s="165" t="s">
        <v>105</v>
      </c>
      <c r="C40" s="166">
        <v>5069</v>
      </c>
      <c r="D40" s="166">
        <v>5224</v>
      </c>
      <c r="E40" s="166">
        <v>5923</v>
      </c>
      <c r="F40" s="166">
        <v>4437</v>
      </c>
      <c r="G40" s="166">
        <v>6312</v>
      </c>
      <c r="H40" s="167">
        <f t="shared" si="6"/>
        <v>0.42258282623394194</v>
      </c>
      <c r="I40" s="167">
        <f t="shared" si="7"/>
        <v>1.1957874635551943E-2</v>
      </c>
    </row>
    <row r="41" spans="2:9" x14ac:dyDescent="0.25">
      <c r="B41" s="165" t="s">
        <v>102</v>
      </c>
      <c r="C41" s="166">
        <v>884</v>
      </c>
      <c r="D41" s="166">
        <v>8650</v>
      </c>
      <c r="E41" s="166">
        <v>7667</v>
      </c>
      <c r="F41" s="166">
        <v>5069</v>
      </c>
      <c r="G41" s="166">
        <v>6925</v>
      </c>
      <c r="H41" s="167">
        <f t="shared" si="6"/>
        <v>0.36614716906687717</v>
      </c>
      <c r="I41" s="167">
        <f t="shared" si="7"/>
        <v>1.3119182802787897E-2</v>
      </c>
    </row>
    <row r="42" spans="2:9" x14ac:dyDescent="0.25">
      <c r="B42" s="161" t="s">
        <v>109</v>
      </c>
      <c r="C42" s="162">
        <v>10480</v>
      </c>
      <c r="D42" s="162">
        <v>116414</v>
      </c>
      <c r="E42" s="162">
        <v>119668</v>
      </c>
      <c r="F42" s="162">
        <v>128370</v>
      </c>
      <c r="G42" s="162">
        <v>120961</v>
      </c>
      <c r="H42" s="163">
        <f t="shared" si="6"/>
        <v>-5.7715977253252282E-2</v>
      </c>
      <c r="I42" s="163">
        <f t="shared" si="7"/>
        <v>0.22915660231162843</v>
      </c>
    </row>
    <row r="43" spans="2:9" x14ac:dyDescent="0.25">
      <c r="B43" s="165" t="s">
        <v>112</v>
      </c>
      <c r="C43" s="166">
        <v>209</v>
      </c>
      <c r="D43" s="166">
        <v>57926</v>
      </c>
      <c r="E43" s="166">
        <v>58617</v>
      </c>
      <c r="F43" s="166">
        <v>68147</v>
      </c>
      <c r="G43" s="166">
        <v>61352</v>
      </c>
      <c r="H43" s="167">
        <f t="shared" si="6"/>
        <v>-9.9710919042657831E-2</v>
      </c>
      <c r="I43" s="167">
        <f t="shared" si="7"/>
        <v>0.11622932899879322</v>
      </c>
    </row>
    <row r="44" spans="2:9" x14ac:dyDescent="0.25">
      <c r="B44" s="165" t="s">
        <v>115</v>
      </c>
      <c r="C44" s="166">
        <v>701</v>
      </c>
      <c r="D44" s="166">
        <v>4645</v>
      </c>
      <c r="E44" s="166">
        <v>4645</v>
      </c>
      <c r="F44" s="166">
        <v>4606</v>
      </c>
      <c r="G44" s="166">
        <v>5402</v>
      </c>
      <c r="H44" s="167">
        <f t="shared" si="6"/>
        <v>0.17281806339557093</v>
      </c>
      <c r="I44" s="167">
        <f t="shared" si="7"/>
        <v>1.0233909819589923E-2</v>
      </c>
    </row>
    <row r="45" spans="2:9" x14ac:dyDescent="0.25">
      <c r="B45" s="165" t="s">
        <v>118</v>
      </c>
      <c r="C45" s="166">
        <v>963</v>
      </c>
      <c r="D45" s="166">
        <v>3050</v>
      </c>
      <c r="E45" s="166">
        <v>3857</v>
      </c>
      <c r="F45" s="166">
        <v>3484</v>
      </c>
      <c r="G45" s="166">
        <v>3102</v>
      </c>
      <c r="H45" s="167">
        <f t="shared" si="6"/>
        <v>-0.10964408725602759</v>
      </c>
      <c r="I45" s="167">
        <f t="shared" si="7"/>
        <v>5.8766361089166866E-3</v>
      </c>
    </row>
    <row r="46" spans="2:9" x14ac:dyDescent="0.25">
      <c r="B46" s="165" t="s">
        <v>125</v>
      </c>
      <c r="C46" s="166">
        <v>112</v>
      </c>
      <c r="D46" s="166">
        <v>6822</v>
      </c>
      <c r="E46" s="166">
        <v>6171</v>
      </c>
      <c r="F46" s="166">
        <v>6429</v>
      </c>
      <c r="G46" s="166">
        <v>5278</v>
      </c>
      <c r="H46" s="167">
        <f t="shared" si="6"/>
        <v>-0.17903250894384815</v>
      </c>
      <c r="I46" s="167">
        <f t="shared" si="7"/>
        <v>9.9989959325797149E-3</v>
      </c>
    </row>
    <row r="47" spans="2:9" x14ac:dyDescent="0.25">
      <c r="B47" s="165" t="s">
        <v>121</v>
      </c>
      <c r="C47" s="166">
        <v>192</v>
      </c>
      <c r="D47" s="166">
        <v>4297</v>
      </c>
      <c r="E47" s="166">
        <v>4383</v>
      </c>
      <c r="F47" s="166">
        <v>5370</v>
      </c>
      <c r="G47" s="166">
        <v>3297</v>
      </c>
      <c r="H47" s="167">
        <f t="shared" si="6"/>
        <v>-0.38603351955307263</v>
      </c>
      <c r="I47" s="167">
        <f t="shared" si="7"/>
        <v>6.246057140908548E-3</v>
      </c>
    </row>
    <row r="48" spans="2:9" x14ac:dyDescent="0.25">
      <c r="B48" s="165" t="s">
        <v>130</v>
      </c>
      <c r="C48" s="166">
        <v>21</v>
      </c>
      <c r="D48" s="166">
        <v>2329</v>
      </c>
      <c r="E48" s="166">
        <v>2745</v>
      </c>
      <c r="F48" s="166">
        <v>2018</v>
      </c>
      <c r="G48" s="166">
        <v>2733</v>
      </c>
      <c r="H48" s="167">
        <f t="shared" si="6"/>
        <v>0.35431119920713572</v>
      </c>
      <c r="I48" s="167">
        <f t="shared" si="7"/>
        <v>5.1775778483782418E-3</v>
      </c>
    </row>
    <row r="49" spans="2:9" x14ac:dyDescent="0.25">
      <c r="B49" s="165" t="s">
        <v>133</v>
      </c>
      <c r="C49" s="166">
        <v>201</v>
      </c>
      <c r="D49" s="166">
        <v>2566</v>
      </c>
      <c r="E49" s="166">
        <v>2757</v>
      </c>
      <c r="F49" s="166">
        <v>2431</v>
      </c>
      <c r="G49" s="166">
        <v>1956</v>
      </c>
      <c r="H49" s="167">
        <f t="shared" si="6"/>
        <v>-0.19539284245166599</v>
      </c>
      <c r="I49" s="167">
        <f t="shared" si="7"/>
        <v>3.7055771209029789E-3</v>
      </c>
    </row>
    <row r="50" spans="2:9" x14ac:dyDescent="0.25">
      <c r="B50" s="170" t="s">
        <v>147</v>
      </c>
      <c r="C50" s="171">
        <f>C42-SUM(C43:C49)</f>
        <v>8081</v>
      </c>
      <c r="D50" s="171">
        <f>D42-SUM(D43:D49)</f>
        <v>34779</v>
      </c>
      <c r="E50" s="171">
        <f>E42-SUM(E43:E49)</f>
        <v>36493</v>
      </c>
      <c r="F50" s="171">
        <f>F42-SUM(F43:F49)</f>
        <v>35885</v>
      </c>
      <c r="G50" s="171">
        <f>G42-SUM(G43:G49)</f>
        <v>37841</v>
      </c>
      <c r="H50" s="172">
        <f t="shared" si="6"/>
        <v>5.4507454368120323E-2</v>
      </c>
      <c r="I50" s="172">
        <f t="shared" si="7"/>
        <v>7.1688519341559107E-2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736</v>
      </c>
      <c r="D52" s="178">
        <v>3250</v>
      </c>
      <c r="E52" s="178">
        <v>4811</v>
      </c>
      <c r="F52" s="178">
        <v>4200</v>
      </c>
      <c r="G52" s="178">
        <v>3595</v>
      </c>
      <c r="H52" s="179">
        <f t="shared" ref="H52:H64" si="8">IFERROR(G52/F52-1,"-")</f>
        <v>-0.14404761904761909</v>
      </c>
      <c r="I52" s="179">
        <f t="shared" ref="I52:I64" si="9">G52/G$10</f>
        <v>6.8106082564653413E-3</v>
      </c>
    </row>
    <row r="53" spans="2:9" x14ac:dyDescent="0.25">
      <c r="B53" s="161" t="s">
        <v>99</v>
      </c>
      <c r="C53" s="162">
        <v>180</v>
      </c>
      <c r="D53" s="162">
        <v>268</v>
      </c>
      <c r="E53" s="162">
        <v>1990</v>
      </c>
      <c r="F53" s="162">
        <v>1231</v>
      </c>
      <c r="G53" s="162">
        <v>710</v>
      </c>
      <c r="H53" s="163">
        <f t="shared" si="8"/>
        <v>-0.42323314378554022</v>
      </c>
      <c r="I53" s="163">
        <f t="shared" si="9"/>
        <v>1.3450714498165208E-3</v>
      </c>
    </row>
    <row r="54" spans="2:9" x14ac:dyDescent="0.25">
      <c r="B54" s="165" t="s">
        <v>105</v>
      </c>
      <c r="C54" s="166">
        <v>81</v>
      </c>
      <c r="D54" s="166">
        <v>30</v>
      </c>
      <c r="E54" s="166">
        <v>1497</v>
      </c>
      <c r="F54" s="166">
        <v>977</v>
      </c>
      <c r="G54" s="166">
        <v>547</v>
      </c>
      <c r="H54" s="167">
        <f t="shared" si="8"/>
        <v>-0.44012282497441146</v>
      </c>
      <c r="I54" s="167">
        <f t="shared" si="9"/>
        <v>1.0362733564079393E-3</v>
      </c>
    </row>
    <row r="55" spans="2:9" x14ac:dyDescent="0.25">
      <c r="B55" s="165" t="s">
        <v>102</v>
      </c>
      <c r="C55" s="166">
        <v>99</v>
      </c>
      <c r="D55" s="166">
        <v>238</v>
      </c>
      <c r="E55" s="166">
        <v>493</v>
      </c>
      <c r="F55" s="166">
        <v>254</v>
      </c>
      <c r="G55" s="166">
        <v>163</v>
      </c>
      <c r="H55" s="167">
        <f t="shared" si="8"/>
        <v>-0.3582677165354331</v>
      </c>
      <c r="I55" s="167">
        <f t="shared" si="9"/>
        <v>3.0879809340858154E-4</v>
      </c>
    </row>
    <row r="56" spans="2:9" x14ac:dyDescent="0.25">
      <c r="B56" s="161" t="s">
        <v>109</v>
      </c>
      <c r="C56" s="162">
        <v>556</v>
      </c>
      <c r="D56" s="162">
        <v>2982</v>
      </c>
      <c r="E56" s="162">
        <v>2821</v>
      </c>
      <c r="F56" s="162">
        <v>2969</v>
      </c>
      <c r="G56" s="162">
        <v>2885</v>
      </c>
      <c r="H56" s="163">
        <f t="shared" si="8"/>
        <v>-2.8292354328056546E-2</v>
      </c>
      <c r="I56" s="163">
        <f t="shared" si="9"/>
        <v>5.4655368066488207E-3</v>
      </c>
    </row>
    <row r="57" spans="2:9" x14ac:dyDescent="0.25">
      <c r="B57" s="165" t="s">
        <v>112</v>
      </c>
      <c r="C57" s="166">
        <v>6</v>
      </c>
      <c r="D57" s="166">
        <v>971</v>
      </c>
      <c r="E57" s="166">
        <v>720</v>
      </c>
      <c r="F57" s="166">
        <v>881</v>
      </c>
      <c r="G57" s="166">
        <v>1061</v>
      </c>
      <c r="H57" s="167">
        <f t="shared" si="8"/>
        <v>0.20431328036322371</v>
      </c>
      <c r="I57" s="167">
        <f t="shared" si="9"/>
        <v>2.0100293074018713E-3</v>
      </c>
    </row>
    <row r="58" spans="2:9" x14ac:dyDescent="0.25">
      <c r="B58" s="165" t="s">
        <v>115</v>
      </c>
      <c r="C58" s="166">
        <v>210</v>
      </c>
      <c r="D58" s="166">
        <v>855</v>
      </c>
      <c r="E58" s="166">
        <v>551</v>
      </c>
      <c r="F58" s="166">
        <v>623</v>
      </c>
      <c r="G58" s="166">
        <v>656</v>
      </c>
      <c r="H58" s="167">
        <f t="shared" si="8"/>
        <v>5.2969502407704594E-2</v>
      </c>
      <c r="I58" s="167">
        <f t="shared" si="9"/>
        <v>1.2427702409572362E-3</v>
      </c>
    </row>
    <row r="59" spans="2:9" x14ac:dyDescent="0.25">
      <c r="B59" s="165" t="s">
        <v>118</v>
      </c>
      <c r="C59" s="166">
        <v>48</v>
      </c>
      <c r="D59" s="166">
        <v>312</v>
      </c>
      <c r="E59" s="166">
        <v>331</v>
      </c>
      <c r="F59" s="166">
        <v>217</v>
      </c>
      <c r="G59" s="166">
        <v>169</v>
      </c>
      <c r="H59" s="167">
        <f t="shared" si="8"/>
        <v>-0.22119815668202769</v>
      </c>
      <c r="I59" s="167">
        <f t="shared" si="9"/>
        <v>3.2016489439294654E-4</v>
      </c>
    </row>
    <row r="60" spans="2:9" x14ac:dyDescent="0.25">
      <c r="B60" s="165" t="s">
        <v>125</v>
      </c>
      <c r="C60" s="166">
        <v>13</v>
      </c>
      <c r="D60" s="166">
        <v>50</v>
      </c>
      <c r="E60" s="166">
        <v>68</v>
      </c>
      <c r="F60" s="166">
        <v>116</v>
      </c>
      <c r="G60" s="166">
        <v>73</v>
      </c>
      <c r="H60" s="167">
        <f t="shared" si="8"/>
        <v>-0.37068965517241381</v>
      </c>
      <c r="I60" s="167">
        <f t="shared" si="9"/>
        <v>1.3829607864310707E-4</v>
      </c>
    </row>
    <row r="61" spans="2:9" x14ac:dyDescent="0.25">
      <c r="B61" s="165" t="s">
        <v>121</v>
      </c>
      <c r="C61" s="166">
        <v>9</v>
      </c>
      <c r="D61" s="166">
        <v>72</v>
      </c>
      <c r="E61" s="166">
        <v>67</v>
      </c>
      <c r="F61" s="166">
        <v>54</v>
      </c>
      <c r="G61" s="166">
        <v>71</v>
      </c>
      <c r="H61" s="167">
        <f t="shared" si="8"/>
        <v>0.31481481481481488</v>
      </c>
      <c r="I61" s="167">
        <f t="shared" si="9"/>
        <v>1.3450714498165208E-4</v>
      </c>
    </row>
    <row r="62" spans="2:9" x14ac:dyDescent="0.25">
      <c r="B62" s="165" t="s">
        <v>130</v>
      </c>
      <c r="C62" s="166">
        <v>6</v>
      </c>
      <c r="D62" s="166">
        <v>5</v>
      </c>
      <c r="E62" s="166">
        <v>14</v>
      </c>
      <c r="F62" s="166">
        <v>2</v>
      </c>
      <c r="G62" s="166">
        <v>19</v>
      </c>
      <c r="H62" s="167">
        <f t="shared" si="8"/>
        <v>8.5</v>
      </c>
      <c r="I62" s="167">
        <f t="shared" si="9"/>
        <v>3.5994869783822387E-5</v>
      </c>
    </row>
    <row r="63" spans="2:9" x14ac:dyDescent="0.25">
      <c r="B63" s="165" t="s">
        <v>133</v>
      </c>
      <c r="C63" s="166">
        <v>3</v>
      </c>
      <c r="D63" s="166">
        <v>7</v>
      </c>
      <c r="E63" s="166">
        <v>18</v>
      </c>
      <c r="F63" s="166">
        <v>19</v>
      </c>
      <c r="G63" s="166">
        <v>7</v>
      </c>
      <c r="H63" s="167">
        <f t="shared" si="8"/>
        <v>-0.63157894736842102</v>
      </c>
      <c r="I63" s="167">
        <f t="shared" si="9"/>
        <v>1.3261267815092459E-5</v>
      </c>
    </row>
    <row r="64" spans="2:9" x14ac:dyDescent="0.25">
      <c r="B64" s="170" t="s">
        <v>147</v>
      </c>
      <c r="C64" s="171">
        <f>C56-SUM(C57:C63)</f>
        <v>261</v>
      </c>
      <c r="D64" s="171">
        <f>D56-SUM(D57:D63)</f>
        <v>710</v>
      </c>
      <c r="E64" s="171">
        <f>E56-SUM(E57:E63)</f>
        <v>1052</v>
      </c>
      <c r="F64" s="171">
        <f>F56-SUM(F57:F63)</f>
        <v>1057</v>
      </c>
      <c r="G64" s="171">
        <f>G56-SUM(G57:G63)</f>
        <v>829</v>
      </c>
      <c r="H64" s="172">
        <f t="shared" si="8"/>
        <v>-0.21570482497634813</v>
      </c>
      <c r="I64" s="172">
        <f t="shared" si="9"/>
        <v>1.5705130026730926E-3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4383</v>
      </c>
      <c r="D66" s="178">
        <v>14831</v>
      </c>
      <c r="E66" s="178">
        <v>12889</v>
      </c>
      <c r="F66" s="178">
        <v>21017</v>
      </c>
      <c r="G66" s="178">
        <v>17549</v>
      </c>
      <c r="H66" s="179">
        <f t="shared" ref="H66:H78" si="10">IFERROR(G66/F66-1,"-")</f>
        <v>-0.1650092782033592</v>
      </c>
      <c r="I66" s="179">
        <f t="shared" ref="I66:I78" si="11">G66/G$10</f>
        <v>3.3245998412436799E-2</v>
      </c>
    </row>
    <row r="67" spans="2:9" x14ac:dyDescent="0.25">
      <c r="B67" s="161" t="s">
        <v>99</v>
      </c>
      <c r="C67" s="162">
        <v>1468</v>
      </c>
      <c r="D67" s="162">
        <v>3003</v>
      </c>
      <c r="E67" s="162">
        <v>267</v>
      </c>
      <c r="F67" s="162">
        <v>3780</v>
      </c>
      <c r="G67" s="162">
        <v>2049</v>
      </c>
      <c r="H67" s="163">
        <f t="shared" si="10"/>
        <v>-0.45793650793650797</v>
      </c>
      <c r="I67" s="163">
        <f t="shared" si="11"/>
        <v>3.8817625361606358E-3</v>
      </c>
    </row>
    <row r="68" spans="2:9" x14ac:dyDescent="0.25">
      <c r="B68" s="165" t="s">
        <v>105</v>
      </c>
      <c r="C68" s="166">
        <v>1445</v>
      </c>
      <c r="D68" s="166">
        <v>2270</v>
      </c>
      <c r="E68" s="166">
        <v>75</v>
      </c>
      <c r="F68" s="166">
        <v>188</v>
      </c>
      <c r="G68" s="166">
        <v>401</v>
      </c>
      <c r="H68" s="167">
        <f t="shared" si="10"/>
        <v>1.1329787234042552</v>
      </c>
      <c r="I68" s="167">
        <f t="shared" si="11"/>
        <v>7.5968119912172519E-4</v>
      </c>
    </row>
    <row r="69" spans="2:9" x14ac:dyDescent="0.25">
      <c r="B69" s="165" t="s">
        <v>102</v>
      </c>
      <c r="C69" s="166">
        <v>23</v>
      </c>
      <c r="D69" s="166">
        <v>733</v>
      </c>
      <c r="E69" s="166">
        <v>192</v>
      </c>
      <c r="F69" s="166">
        <v>3592</v>
      </c>
      <c r="G69" s="166">
        <v>1648</v>
      </c>
      <c r="H69" s="167">
        <f t="shared" si="10"/>
        <v>-0.54120267260579058</v>
      </c>
      <c r="I69" s="167">
        <f t="shared" si="11"/>
        <v>3.1220813370389103E-3</v>
      </c>
    </row>
    <row r="70" spans="2:9" x14ac:dyDescent="0.25">
      <c r="B70" s="161" t="s">
        <v>109</v>
      </c>
      <c r="C70" s="162">
        <v>2915</v>
      </c>
      <c r="D70" s="162">
        <v>11828</v>
      </c>
      <c r="E70" s="162">
        <v>12622</v>
      </c>
      <c r="F70" s="162">
        <v>17237</v>
      </c>
      <c r="G70" s="162">
        <v>15500</v>
      </c>
      <c r="H70" s="163">
        <f t="shared" si="10"/>
        <v>-0.10077159598538032</v>
      </c>
      <c r="I70" s="163">
        <f t="shared" si="11"/>
        <v>2.9364235876276162E-2</v>
      </c>
    </row>
    <row r="71" spans="2:9" x14ac:dyDescent="0.25">
      <c r="B71" s="165" t="s">
        <v>112</v>
      </c>
      <c r="C71" s="166">
        <v>524</v>
      </c>
      <c r="D71" s="166">
        <v>6616</v>
      </c>
      <c r="E71" s="166">
        <v>5447</v>
      </c>
      <c r="F71" s="166">
        <v>7122</v>
      </c>
      <c r="G71" s="166">
        <v>7940</v>
      </c>
      <c r="H71" s="167">
        <f t="shared" si="10"/>
        <v>0.11485537770289245</v>
      </c>
      <c r="I71" s="167">
        <f t="shared" si="11"/>
        <v>1.5042066635976304E-2</v>
      </c>
    </row>
    <row r="72" spans="2:9" x14ac:dyDescent="0.25">
      <c r="B72" s="165" t="s">
        <v>115</v>
      </c>
      <c r="C72" s="166">
        <v>390</v>
      </c>
      <c r="D72" s="166">
        <v>1348</v>
      </c>
      <c r="E72" s="166">
        <v>1036</v>
      </c>
      <c r="F72" s="166">
        <v>650</v>
      </c>
      <c r="G72" s="166">
        <v>1292</v>
      </c>
      <c r="H72" s="167">
        <f t="shared" si="10"/>
        <v>0.98769230769230765</v>
      </c>
      <c r="I72" s="167">
        <f t="shared" si="11"/>
        <v>2.4476511452999226E-3</v>
      </c>
    </row>
    <row r="73" spans="2:9" x14ac:dyDescent="0.25">
      <c r="B73" s="165" t="s">
        <v>118</v>
      </c>
      <c r="C73" s="166">
        <v>244</v>
      </c>
      <c r="D73" s="166">
        <v>1131</v>
      </c>
      <c r="E73" s="166">
        <v>1112</v>
      </c>
      <c r="F73" s="166">
        <v>3232</v>
      </c>
      <c r="G73" s="166">
        <v>1018</v>
      </c>
      <c r="H73" s="167">
        <f t="shared" si="10"/>
        <v>-0.68502475247524752</v>
      </c>
      <c r="I73" s="167">
        <f t="shared" si="11"/>
        <v>1.9285672336805892E-3</v>
      </c>
    </row>
    <row r="74" spans="2:9" x14ac:dyDescent="0.25">
      <c r="B74" s="165" t="s">
        <v>125</v>
      </c>
      <c r="C74" s="166">
        <v>34</v>
      </c>
      <c r="D74" s="166">
        <v>87</v>
      </c>
      <c r="E74" s="166">
        <v>455</v>
      </c>
      <c r="F74" s="166">
        <v>495</v>
      </c>
      <c r="G74" s="166">
        <v>517</v>
      </c>
      <c r="H74" s="167">
        <f t="shared" si="10"/>
        <v>4.4444444444444509E-2</v>
      </c>
      <c r="I74" s="167">
        <f t="shared" si="11"/>
        <v>9.7943935148611444E-4</v>
      </c>
    </row>
    <row r="75" spans="2:9" x14ac:dyDescent="0.25">
      <c r="B75" s="165" t="s">
        <v>121</v>
      </c>
      <c r="C75" s="166">
        <v>87</v>
      </c>
      <c r="D75" s="166">
        <v>481</v>
      </c>
      <c r="E75" s="166">
        <v>306</v>
      </c>
      <c r="F75" s="166">
        <v>206</v>
      </c>
      <c r="G75" s="166">
        <v>339</v>
      </c>
      <c r="H75" s="167">
        <f t="shared" si="10"/>
        <v>0.64563106796116498</v>
      </c>
      <c r="I75" s="167">
        <f t="shared" si="11"/>
        <v>6.4222425561662059E-4</v>
      </c>
    </row>
    <row r="76" spans="2:9" x14ac:dyDescent="0.25">
      <c r="B76" s="165" t="s">
        <v>130</v>
      </c>
      <c r="C76" s="166">
        <v>1</v>
      </c>
      <c r="D76" s="166">
        <v>139</v>
      </c>
      <c r="E76" s="166">
        <v>194</v>
      </c>
      <c r="F76" s="166">
        <v>171</v>
      </c>
      <c r="G76" s="166">
        <v>270</v>
      </c>
      <c r="H76" s="167">
        <f t="shared" si="10"/>
        <v>0.57894736842105265</v>
      </c>
      <c r="I76" s="167">
        <f t="shared" si="11"/>
        <v>5.1150604429642341E-4</v>
      </c>
    </row>
    <row r="77" spans="2:9" x14ac:dyDescent="0.25">
      <c r="B77" s="165" t="s">
        <v>133</v>
      </c>
      <c r="C77" s="166">
        <v>0</v>
      </c>
      <c r="D77" s="166">
        <v>1</v>
      </c>
      <c r="E77" s="166">
        <v>192</v>
      </c>
      <c r="F77" s="166">
        <v>430</v>
      </c>
      <c r="G77" s="166">
        <v>230</v>
      </c>
      <c r="H77" s="167">
        <f t="shared" si="10"/>
        <v>-0.46511627906976749</v>
      </c>
      <c r="I77" s="167">
        <f t="shared" si="11"/>
        <v>4.3572737106732369E-4</v>
      </c>
    </row>
    <row r="78" spans="2:9" x14ac:dyDescent="0.25">
      <c r="B78" s="170" t="s">
        <v>147</v>
      </c>
      <c r="C78" s="171">
        <f>C70-SUM(C71:C77)</f>
        <v>1635</v>
      </c>
      <c r="D78" s="171">
        <f>D70-SUM(D71:D77)</f>
        <v>2025</v>
      </c>
      <c r="E78" s="171">
        <f>E70-SUM(E71:E77)</f>
        <v>3880</v>
      </c>
      <c r="F78" s="171">
        <f>F70-SUM(F71:F77)</f>
        <v>4931</v>
      </c>
      <c r="G78" s="171">
        <f>G70-SUM(G71:G77)</f>
        <v>3894</v>
      </c>
      <c r="H78" s="172">
        <f t="shared" si="10"/>
        <v>-0.21030216994524442</v>
      </c>
      <c r="I78" s="172">
        <f t="shared" si="11"/>
        <v>7.3770538388528628E-3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8935</v>
      </c>
      <c r="D80" s="178">
        <v>70166</v>
      </c>
      <c r="E80" s="178">
        <v>75267</v>
      </c>
      <c r="F80" s="178">
        <v>78106</v>
      </c>
      <c r="G80" s="178">
        <v>86582</v>
      </c>
      <c r="H80" s="179">
        <f t="shared" ref="H80:H92" si="12">IFERROR(G80/F80-1,"-")</f>
        <v>0.10851919186746217</v>
      </c>
      <c r="I80" s="179">
        <f t="shared" ref="I80:I92" si="13">G80/G$10</f>
        <v>0.16402672713804789</v>
      </c>
    </row>
    <row r="81" spans="2:9" x14ac:dyDescent="0.25">
      <c r="B81" s="161" t="s">
        <v>99</v>
      </c>
      <c r="C81" s="162">
        <v>4371</v>
      </c>
      <c r="D81" s="162">
        <v>32583</v>
      </c>
      <c r="E81" s="162">
        <v>33591</v>
      </c>
      <c r="F81" s="162">
        <v>32130</v>
      </c>
      <c r="G81" s="162">
        <v>38025</v>
      </c>
      <c r="H81" s="163">
        <f t="shared" si="12"/>
        <v>0.18347338935574231</v>
      </c>
      <c r="I81" s="163">
        <f t="shared" si="13"/>
        <v>7.2037101238412962E-2</v>
      </c>
    </row>
    <row r="82" spans="2:9" x14ac:dyDescent="0.25">
      <c r="B82" s="165" t="s">
        <v>105</v>
      </c>
      <c r="C82" s="166">
        <v>1730</v>
      </c>
      <c r="D82" s="166">
        <v>10147</v>
      </c>
      <c r="E82" s="166">
        <v>9618</v>
      </c>
      <c r="F82" s="166">
        <v>8235</v>
      </c>
      <c r="G82" s="166">
        <v>8097</v>
      </c>
      <c r="H82" s="167">
        <f t="shared" si="12"/>
        <v>-1.6757741347905308E-2</v>
      </c>
      <c r="I82" s="167">
        <f t="shared" si="13"/>
        <v>1.533949792840052E-2</v>
      </c>
    </row>
    <row r="83" spans="2:9" x14ac:dyDescent="0.25">
      <c r="B83" s="165" t="s">
        <v>102</v>
      </c>
      <c r="C83" s="166">
        <v>2641</v>
      </c>
      <c r="D83" s="166">
        <v>22436</v>
      </c>
      <c r="E83" s="166">
        <v>23973</v>
      </c>
      <c r="F83" s="166">
        <v>23895</v>
      </c>
      <c r="G83" s="166">
        <v>29928</v>
      </c>
      <c r="H83" s="167">
        <f t="shared" si="12"/>
        <v>0.25247959824231003</v>
      </c>
      <c r="I83" s="167">
        <f t="shared" si="13"/>
        <v>5.6697603310012445E-2</v>
      </c>
    </row>
    <row r="84" spans="2:9" x14ac:dyDescent="0.25">
      <c r="B84" s="161" t="s">
        <v>109</v>
      </c>
      <c r="C84" s="162">
        <v>4564</v>
      </c>
      <c r="D84" s="162">
        <v>37583</v>
      </c>
      <c r="E84" s="162">
        <v>41676</v>
      </c>
      <c r="F84" s="162">
        <v>45976</v>
      </c>
      <c r="G84" s="162">
        <v>48557</v>
      </c>
      <c r="H84" s="163">
        <f t="shared" si="12"/>
        <v>5.613798503567069E-2</v>
      </c>
      <c r="I84" s="163">
        <f t="shared" si="13"/>
        <v>9.1989625899634941E-2</v>
      </c>
    </row>
    <row r="85" spans="2:9" x14ac:dyDescent="0.25">
      <c r="B85" s="165" t="s">
        <v>112</v>
      </c>
      <c r="C85" s="166">
        <v>238</v>
      </c>
      <c r="D85" s="166">
        <v>7095</v>
      </c>
      <c r="E85" s="166">
        <v>7610</v>
      </c>
      <c r="F85" s="166">
        <v>8078</v>
      </c>
      <c r="G85" s="166">
        <v>8697</v>
      </c>
      <c r="H85" s="167">
        <f t="shared" si="12"/>
        <v>7.662787818767014E-2</v>
      </c>
      <c r="I85" s="167">
        <f t="shared" si="13"/>
        <v>1.6476178026837016E-2</v>
      </c>
    </row>
    <row r="86" spans="2:9" x14ac:dyDescent="0.25">
      <c r="B86" s="165" t="s">
        <v>115</v>
      </c>
      <c r="C86" s="166">
        <v>899</v>
      </c>
      <c r="D86" s="166">
        <v>12758</v>
      </c>
      <c r="E86" s="166">
        <v>13354</v>
      </c>
      <c r="F86" s="166">
        <v>14352</v>
      </c>
      <c r="G86" s="166">
        <v>14674</v>
      </c>
      <c r="H86" s="167">
        <f t="shared" si="12"/>
        <v>2.2435897435897356E-2</v>
      </c>
      <c r="I86" s="167">
        <f t="shared" si="13"/>
        <v>2.7799406274095249E-2</v>
      </c>
    </row>
    <row r="87" spans="2:9" x14ac:dyDescent="0.25">
      <c r="B87" s="165" t="s">
        <v>118</v>
      </c>
      <c r="C87" s="166">
        <v>677</v>
      </c>
      <c r="D87" s="166">
        <v>3771</v>
      </c>
      <c r="E87" s="166">
        <v>4422</v>
      </c>
      <c r="F87" s="166">
        <v>5826</v>
      </c>
      <c r="G87" s="166">
        <v>6588</v>
      </c>
      <c r="H87" s="167">
        <f t="shared" si="12"/>
        <v>0.13079299691040158</v>
      </c>
      <c r="I87" s="167">
        <f t="shared" si="13"/>
        <v>1.2480747480832732E-2</v>
      </c>
    </row>
    <row r="88" spans="2:9" x14ac:dyDescent="0.25">
      <c r="B88" s="165" t="s">
        <v>125</v>
      </c>
      <c r="C88" s="166">
        <v>59</v>
      </c>
      <c r="D88" s="166">
        <v>1034</v>
      </c>
      <c r="E88" s="166">
        <v>863</v>
      </c>
      <c r="F88" s="166">
        <v>1395</v>
      </c>
      <c r="G88" s="166">
        <v>1250</v>
      </c>
      <c r="H88" s="167">
        <f t="shared" si="12"/>
        <v>-0.10394265232974909</v>
      </c>
      <c r="I88" s="167">
        <f t="shared" si="13"/>
        <v>2.3680835384093679E-3</v>
      </c>
    </row>
    <row r="89" spans="2:9" x14ac:dyDescent="0.25">
      <c r="B89" s="165" t="s">
        <v>121</v>
      </c>
      <c r="C89" s="166">
        <v>51</v>
      </c>
      <c r="D89" s="166">
        <v>578</v>
      </c>
      <c r="E89" s="166">
        <v>394</v>
      </c>
      <c r="F89" s="166">
        <v>671</v>
      </c>
      <c r="G89" s="166">
        <v>588</v>
      </c>
      <c r="H89" s="167">
        <f t="shared" si="12"/>
        <v>-0.1236959761549925</v>
      </c>
      <c r="I89" s="167">
        <f t="shared" si="13"/>
        <v>1.1139464964677666E-3</v>
      </c>
    </row>
    <row r="90" spans="2:9" x14ac:dyDescent="0.25">
      <c r="B90" s="165" t="s">
        <v>130</v>
      </c>
      <c r="C90" s="166">
        <v>19</v>
      </c>
      <c r="D90" s="166">
        <v>666</v>
      </c>
      <c r="E90" s="166">
        <v>736</v>
      </c>
      <c r="F90" s="166">
        <v>462</v>
      </c>
      <c r="G90" s="166">
        <v>580</v>
      </c>
      <c r="H90" s="167">
        <f t="shared" si="12"/>
        <v>0.25541125541125531</v>
      </c>
      <c r="I90" s="167">
        <f t="shared" si="13"/>
        <v>1.0987907618219466E-3</v>
      </c>
    </row>
    <row r="91" spans="2:9" x14ac:dyDescent="0.25">
      <c r="B91" s="165" t="s">
        <v>133</v>
      </c>
      <c r="C91" s="166">
        <v>34</v>
      </c>
      <c r="D91" s="166">
        <v>854</v>
      </c>
      <c r="E91" s="166">
        <v>1191</v>
      </c>
      <c r="F91" s="166">
        <v>1003</v>
      </c>
      <c r="G91" s="166">
        <v>523</v>
      </c>
      <c r="H91" s="167">
        <f t="shared" si="12"/>
        <v>-0.47856430707876374</v>
      </c>
      <c r="I91" s="167">
        <f t="shared" si="13"/>
        <v>9.9080615247047949E-4</v>
      </c>
    </row>
    <row r="92" spans="2:9" x14ac:dyDescent="0.25">
      <c r="B92" s="170" t="s">
        <v>147</v>
      </c>
      <c r="C92" s="171">
        <f>C84-SUM(C85:C91)</f>
        <v>2587</v>
      </c>
      <c r="D92" s="171">
        <f>D84-SUM(D85:D91)</f>
        <v>10827</v>
      </c>
      <c r="E92" s="171">
        <f>E84-SUM(E85:E91)</f>
        <v>13106</v>
      </c>
      <c r="F92" s="171">
        <f>F84-SUM(F85:F91)</f>
        <v>14189</v>
      </c>
      <c r="G92" s="171">
        <f>G84-SUM(G85:G91)</f>
        <v>15657</v>
      </c>
      <c r="H92" s="172">
        <f t="shared" si="12"/>
        <v>0.10346042709140879</v>
      </c>
      <c r="I92" s="172">
        <f t="shared" si="13"/>
        <v>2.9661667168700376E-2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1945</v>
      </c>
      <c r="D94" s="178">
        <v>4275</v>
      </c>
      <c r="E94" s="178">
        <v>5428</v>
      </c>
      <c r="F94" s="178">
        <v>5301</v>
      </c>
      <c r="G94" s="178">
        <v>4577</v>
      </c>
      <c r="H94" s="179">
        <f t="shared" ref="H94:H106" si="14">IFERROR(G94/F94-1,"-")</f>
        <v>-0.1365780041501603</v>
      </c>
      <c r="I94" s="179">
        <f t="shared" ref="I94:I106" si="15">G94/G$10</f>
        <v>8.670974684239741E-3</v>
      </c>
    </row>
    <row r="95" spans="2:9" x14ac:dyDescent="0.25">
      <c r="B95" s="161" t="s">
        <v>99</v>
      </c>
      <c r="C95" s="162">
        <v>1044</v>
      </c>
      <c r="D95" s="162">
        <v>2688</v>
      </c>
      <c r="E95" s="162">
        <v>3616</v>
      </c>
      <c r="F95" s="162">
        <v>3331</v>
      </c>
      <c r="G95" s="162">
        <v>2913</v>
      </c>
      <c r="H95" s="163">
        <f t="shared" si="14"/>
        <v>-0.12548784148904235</v>
      </c>
      <c r="I95" s="163">
        <f t="shared" si="15"/>
        <v>5.5185818779091905E-3</v>
      </c>
    </row>
    <row r="96" spans="2:9" x14ac:dyDescent="0.25">
      <c r="B96" s="165" t="s">
        <v>105</v>
      </c>
      <c r="C96" s="166">
        <v>517</v>
      </c>
      <c r="D96" s="166">
        <v>1394</v>
      </c>
      <c r="E96" s="166">
        <v>1198</v>
      </c>
      <c r="F96" s="166">
        <v>723</v>
      </c>
      <c r="G96" s="166">
        <v>839</v>
      </c>
      <c r="H96" s="167">
        <f t="shared" si="14"/>
        <v>0.16044260027662527</v>
      </c>
      <c r="I96" s="167">
        <f t="shared" si="15"/>
        <v>1.5894576709803677E-3</v>
      </c>
    </row>
    <row r="97" spans="2:9" x14ac:dyDescent="0.25">
      <c r="B97" s="165" t="s">
        <v>102</v>
      </c>
      <c r="C97" s="166">
        <v>527</v>
      </c>
      <c r="D97" s="166">
        <v>1294</v>
      </c>
      <c r="E97" s="166">
        <v>2418</v>
      </c>
      <c r="F97" s="166">
        <v>2608</v>
      </c>
      <c r="G97" s="166">
        <v>2074</v>
      </c>
      <c r="H97" s="167">
        <f t="shared" si="14"/>
        <v>-0.20475460122699385</v>
      </c>
      <c r="I97" s="167">
        <f t="shared" si="15"/>
        <v>3.929124206928823E-3</v>
      </c>
    </row>
    <row r="98" spans="2:9" x14ac:dyDescent="0.25">
      <c r="B98" s="161" t="s">
        <v>109</v>
      </c>
      <c r="C98" s="162">
        <v>901</v>
      </c>
      <c r="D98" s="162">
        <v>1587</v>
      </c>
      <c r="E98" s="162">
        <v>1812</v>
      </c>
      <c r="F98" s="162">
        <v>1970</v>
      </c>
      <c r="G98" s="162">
        <v>1664</v>
      </c>
      <c r="H98" s="163">
        <f t="shared" si="14"/>
        <v>-0.15532994923857868</v>
      </c>
      <c r="I98" s="163">
        <f t="shared" si="15"/>
        <v>3.1523928063305505E-3</v>
      </c>
    </row>
    <row r="99" spans="2:9" x14ac:dyDescent="0.25">
      <c r="B99" s="165" t="s">
        <v>112</v>
      </c>
      <c r="C99" s="166">
        <v>18</v>
      </c>
      <c r="D99" s="166">
        <v>141</v>
      </c>
      <c r="E99" s="166">
        <v>175</v>
      </c>
      <c r="F99" s="166">
        <v>277</v>
      </c>
      <c r="G99" s="166">
        <v>154</v>
      </c>
      <c r="H99" s="167">
        <f t="shared" si="14"/>
        <v>-0.44404332129963897</v>
      </c>
      <c r="I99" s="167">
        <f t="shared" si="15"/>
        <v>2.9174789193203411E-4</v>
      </c>
    </row>
    <row r="100" spans="2:9" x14ac:dyDescent="0.25">
      <c r="B100" s="165" t="s">
        <v>115</v>
      </c>
      <c r="C100" s="166">
        <v>123</v>
      </c>
      <c r="D100" s="166">
        <v>422</v>
      </c>
      <c r="E100" s="166">
        <v>431</v>
      </c>
      <c r="F100" s="166">
        <v>397</v>
      </c>
      <c r="G100" s="166">
        <v>368</v>
      </c>
      <c r="H100" s="167">
        <f t="shared" si="14"/>
        <v>-7.3047858942065447E-2</v>
      </c>
      <c r="I100" s="167">
        <f t="shared" si="15"/>
        <v>6.9716379370771782E-4</v>
      </c>
    </row>
    <row r="101" spans="2:9" x14ac:dyDescent="0.25">
      <c r="B101" s="165" t="s">
        <v>118</v>
      </c>
      <c r="C101" s="166">
        <v>391</v>
      </c>
      <c r="D101" s="166">
        <v>301</v>
      </c>
      <c r="E101" s="166">
        <v>309</v>
      </c>
      <c r="F101" s="166">
        <v>366</v>
      </c>
      <c r="G101" s="166">
        <v>301</v>
      </c>
      <c r="H101" s="167">
        <f t="shared" si="14"/>
        <v>-0.17759562841530052</v>
      </c>
      <c r="I101" s="167">
        <f t="shared" si="15"/>
        <v>5.7023451604897577E-4</v>
      </c>
    </row>
    <row r="102" spans="2:9" x14ac:dyDescent="0.25">
      <c r="B102" s="165" t="s">
        <v>125</v>
      </c>
      <c r="C102" s="166">
        <v>16</v>
      </c>
      <c r="D102" s="166">
        <v>121</v>
      </c>
      <c r="E102" s="166">
        <v>83</v>
      </c>
      <c r="F102" s="166">
        <v>83</v>
      </c>
      <c r="G102" s="166">
        <v>49</v>
      </c>
      <c r="H102" s="167">
        <f t="shared" si="14"/>
        <v>-0.40963855421686746</v>
      </c>
      <c r="I102" s="167">
        <f t="shared" si="15"/>
        <v>9.2828874705647214E-5</v>
      </c>
    </row>
    <row r="103" spans="2:9" x14ac:dyDescent="0.25">
      <c r="B103" s="165" t="s">
        <v>121</v>
      </c>
      <c r="C103" s="166">
        <v>35</v>
      </c>
      <c r="D103" s="166">
        <v>61</v>
      </c>
      <c r="E103" s="166">
        <v>46</v>
      </c>
      <c r="F103" s="166">
        <v>98</v>
      </c>
      <c r="G103" s="166">
        <v>101</v>
      </c>
      <c r="H103" s="167">
        <f t="shared" si="14"/>
        <v>3.0612244897959107E-2</v>
      </c>
      <c r="I103" s="167">
        <f t="shared" si="15"/>
        <v>1.913411499034769E-4</v>
      </c>
    </row>
    <row r="104" spans="2:9" x14ac:dyDescent="0.25">
      <c r="B104" s="165" t="s">
        <v>130</v>
      </c>
      <c r="C104" s="166">
        <v>5</v>
      </c>
      <c r="D104" s="166">
        <v>10</v>
      </c>
      <c r="E104" s="166">
        <v>16</v>
      </c>
      <c r="F104" s="166">
        <v>1</v>
      </c>
      <c r="G104" s="166">
        <v>12</v>
      </c>
      <c r="H104" s="167">
        <f t="shared" si="14"/>
        <v>11</v>
      </c>
      <c r="I104" s="167">
        <f t="shared" si="15"/>
        <v>2.273360196872993E-5</v>
      </c>
    </row>
    <row r="105" spans="2:9" x14ac:dyDescent="0.25">
      <c r="B105" s="165" t="s">
        <v>133</v>
      </c>
      <c r="C105" s="166">
        <v>8</v>
      </c>
      <c r="D105" s="166">
        <v>2</v>
      </c>
      <c r="E105" s="166">
        <v>24</v>
      </c>
      <c r="F105" s="166">
        <v>20</v>
      </c>
      <c r="G105" s="166">
        <v>7</v>
      </c>
      <c r="H105" s="167">
        <f t="shared" si="14"/>
        <v>-0.65</v>
      </c>
      <c r="I105" s="167">
        <f t="shared" si="15"/>
        <v>1.3261267815092459E-5</v>
      </c>
    </row>
    <row r="106" spans="2:9" x14ac:dyDescent="0.25">
      <c r="B106" s="170" t="s">
        <v>147</v>
      </c>
      <c r="C106" s="171">
        <f>C98-SUM(C99:C105)</f>
        <v>305</v>
      </c>
      <c r="D106" s="171">
        <f>D98-SUM(D99:D105)</f>
        <v>529</v>
      </c>
      <c r="E106" s="171">
        <f>E98-SUM(E99:E105)</f>
        <v>728</v>
      </c>
      <c r="F106" s="171">
        <f>F98-SUM(F99:F105)</f>
        <v>728</v>
      </c>
      <c r="G106" s="171">
        <f>G98-SUM(G99:G105)</f>
        <v>672</v>
      </c>
      <c r="H106" s="172">
        <f t="shared" si="14"/>
        <v>-7.6923076923076872E-2</v>
      </c>
      <c r="I106" s="172">
        <f t="shared" si="15"/>
        <v>1.2730817102488761E-3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6832</v>
      </c>
      <c r="D108" s="178">
        <v>19305</v>
      </c>
      <c r="E108" s="178">
        <v>29080</v>
      </c>
      <c r="F108" s="178">
        <v>23788</v>
      </c>
      <c r="G108" s="178">
        <v>27533</v>
      </c>
      <c r="H108" s="179">
        <f t="shared" ref="H108:H120" si="16">IFERROR(G108/F108-1,"-")</f>
        <v>0.15743231881620989</v>
      </c>
      <c r="I108" s="179">
        <f t="shared" ref="I108:I120" si="17">G108/G$10</f>
        <v>5.21603552504201E-2</v>
      </c>
    </row>
    <row r="109" spans="2:9" x14ac:dyDescent="0.25">
      <c r="B109" s="161" t="s">
        <v>99</v>
      </c>
      <c r="C109" s="162">
        <v>4516</v>
      </c>
      <c r="D109" s="162">
        <v>4326</v>
      </c>
      <c r="E109" s="162">
        <v>7017</v>
      </c>
      <c r="F109" s="162">
        <v>4217</v>
      </c>
      <c r="G109" s="162">
        <v>5593</v>
      </c>
      <c r="H109" s="163">
        <f t="shared" si="16"/>
        <v>0.32629831633862927</v>
      </c>
      <c r="I109" s="163">
        <f t="shared" si="17"/>
        <v>1.0595752984258876E-2</v>
      </c>
    </row>
    <row r="110" spans="2:9" x14ac:dyDescent="0.25">
      <c r="B110" s="165" t="s">
        <v>105</v>
      </c>
      <c r="C110" s="166">
        <v>4232</v>
      </c>
      <c r="D110" s="166">
        <v>1903</v>
      </c>
      <c r="E110" s="166">
        <v>4017</v>
      </c>
      <c r="F110" s="166">
        <v>1145</v>
      </c>
      <c r="G110" s="166">
        <v>1965</v>
      </c>
      <c r="H110" s="167">
        <f t="shared" si="16"/>
        <v>0.71615720524017457</v>
      </c>
      <c r="I110" s="167">
        <f t="shared" si="17"/>
        <v>3.7226273223795259E-3</v>
      </c>
    </row>
    <row r="111" spans="2:9" x14ac:dyDescent="0.25">
      <c r="B111" s="165" t="s">
        <v>102</v>
      </c>
      <c r="C111" s="166">
        <v>284</v>
      </c>
      <c r="D111" s="166">
        <v>2423</v>
      </c>
      <c r="E111" s="166">
        <v>3000</v>
      </c>
      <c r="F111" s="166">
        <v>3072</v>
      </c>
      <c r="G111" s="166">
        <v>3628</v>
      </c>
      <c r="H111" s="167">
        <f t="shared" si="16"/>
        <v>0.18098958333333326</v>
      </c>
      <c r="I111" s="167">
        <f t="shared" si="17"/>
        <v>6.873125661879349E-3</v>
      </c>
    </row>
    <row r="112" spans="2:9" x14ac:dyDescent="0.25">
      <c r="B112" s="161" t="s">
        <v>109</v>
      </c>
      <c r="C112" s="162">
        <v>2316</v>
      </c>
      <c r="D112" s="162">
        <v>14979</v>
      </c>
      <c r="E112" s="162">
        <v>22063</v>
      </c>
      <c r="F112" s="162">
        <v>19571</v>
      </c>
      <c r="G112" s="162">
        <v>21940</v>
      </c>
      <c r="H112" s="163">
        <f t="shared" si="16"/>
        <v>0.12104644627254602</v>
      </c>
      <c r="I112" s="163">
        <f t="shared" si="17"/>
        <v>4.1564602266161224E-2</v>
      </c>
    </row>
    <row r="113" spans="2:9" x14ac:dyDescent="0.25">
      <c r="B113" s="165" t="s">
        <v>112</v>
      </c>
      <c r="C113" s="166">
        <v>151</v>
      </c>
      <c r="D113" s="166">
        <v>9610</v>
      </c>
      <c r="E113" s="166">
        <v>14488</v>
      </c>
      <c r="F113" s="166">
        <v>12210</v>
      </c>
      <c r="G113" s="166">
        <v>12894</v>
      </c>
      <c r="H113" s="167">
        <f t="shared" si="16"/>
        <v>5.6019656019655972E-2</v>
      </c>
      <c r="I113" s="167">
        <f t="shared" si="17"/>
        <v>2.4427255315400312E-2</v>
      </c>
    </row>
    <row r="114" spans="2:9" x14ac:dyDescent="0.25">
      <c r="B114" s="165" t="s">
        <v>115</v>
      </c>
      <c r="C114" s="166">
        <v>482</v>
      </c>
      <c r="D114" s="166">
        <v>552</v>
      </c>
      <c r="E114" s="166">
        <v>1175</v>
      </c>
      <c r="F114" s="166">
        <v>758</v>
      </c>
      <c r="G114" s="166">
        <v>1218</v>
      </c>
      <c r="H114" s="167">
        <f t="shared" si="16"/>
        <v>0.60686015831134554</v>
      </c>
      <c r="I114" s="167">
        <f t="shared" si="17"/>
        <v>2.307460599826088E-3</v>
      </c>
    </row>
    <row r="115" spans="2:9" x14ac:dyDescent="0.25">
      <c r="B115" s="165" t="s">
        <v>118</v>
      </c>
      <c r="C115" s="166">
        <v>594</v>
      </c>
      <c r="D115" s="166">
        <v>934</v>
      </c>
      <c r="E115" s="166">
        <v>2078</v>
      </c>
      <c r="F115" s="166">
        <v>1421</v>
      </c>
      <c r="G115" s="166">
        <v>1746</v>
      </c>
      <c r="H115" s="167">
        <f t="shared" si="16"/>
        <v>0.22871217452498249</v>
      </c>
      <c r="I115" s="167">
        <f t="shared" si="17"/>
        <v>3.3077390864502047E-3</v>
      </c>
    </row>
    <row r="116" spans="2:9" x14ac:dyDescent="0.25">
      <c r="B116" s="165" t="s">
        <v>125</v>
      </c>
      <c r="C116" s="166">
        <v>53</v>
      </c>
      <c r="D116" s="166">
        <v>512</v>
      </c>
      <c r="E116" s="166">
        <v>832</v>
      </c>
      <c r="F116" s="166">
        <v>746</v>
      </c>
      <c r="G116" s="166">
        <v>788</v>
      </c>
      <c r="H116" s="167">
        <f t="shared" si="16"/>
        <v>5.6300268096514783E-2</v>
      </c>
      <c r="I116" s="167">
        <f t="shared" si="17"/>
        <v>1.4928398626132655E-3</v>
      </c>
    </row>
    <row r="117" spans="2:9" x14ac:dyDescent="0.25">
      <c r="B117" s="165" t="s">
        <v>121</v>
      </c>
      <c r="C117" s="166">
        <v>116</v>
      </c>
      <c r="D117" s="166">
        <v>678</v>
      </c>
      <c r="E117" s="166">
        <v>341</v>
      </c>
      <c r="F117" s="166">
        <v>532</v>
      </c>
      <c r="G117" s="166">
        <v>523</v>
      </c>
      <c r="H117" s="167">
        <f t="shared" si="16"/>
        <v>-1.6917293233082664E-2</v>
      </c>
      <c r="I117" s="167">
        <f t="shared" si="17"/>
        <v>9.9080615247047949E-4</v>
      </c>
    </row>
    <row r="118" spans="2:9" x14ac:dyDescent="0.25">
      <c r="B118" s="165" t="s">
        <v>130</v>
      </c>
      <c r="C118" s="166">
        <v>4</v>
      </c>
      <c r="D118" s="166">
        <v>75</v>
      </c>
      <c r="E118" s="166">
        <v>83</v>
      </c>
      <c r="F118" s="166">
        <v>85</v>
      </c>
      <c r="G118" s="166">
        <v>124</v>
      </c>
      <c r="H118" s="167">
        <f t="shared" si="16"/>
        <v>0.45882352941176463</v>
      </c>
      <c r="I118" s="167">
        <f t="shared" si="17"/>
        <v>2.3491388701020929E-4</v>
      </c>
    </row>
    <row r="119" spans="2:9" x14ac:dyDescent="0.25">
      <c r="B119" s="165" t="s">
        <v>133</v>
      </c>
      <c r="C119" s="166">
        <v>4</v>
      </c>
      <c r="D119" s="166">
        <v>95</v>
      </c>
      <c r="E119" s="166">
        <v>42</v>
      </c>
      <c r="F119" s="166">
        <v>83</v>
      </c>
      <c r="G119" s="166">
        <v>101</v>
      </c>
      <c r="H119" s="167">
        <f t="shared" si="16"/>
        <v>0.2168674698795181</v>
      </c>
      <c r="I119" s="167">
        <f t="shared" si="17"/>
        <v>1.913411499034769E-4</v>
      </c>
    </row>
    <row r="120" spans="2:9" x14ac:dyDescent="0.25">
      <c r="B120" s="170" t="s">
        <v>147</v>
      </c>
      <c r="C120" s="171">
        <f>C112-SUM(C113:C119)</f>
        <v>912</v>
      </c>
      <c r="D120" s="171">
        <f>D112-SUM(D113:D119)</f>
        <v>2523</v>
      </c>
      <c r="E120" s="171">
        <f>E112-SUM(E113:E119)</f>
        <v>3024</v>
      </c>
      <c r="F120" s="171">
        <f>F112-SUM(F113:F119)</f>
        <v>3736</v>
      </c>
      <c r="G120" s="171">
        <f>G112-SUM(G113:G119)</f>
        <v>4546</v>
      </c>
      <c r="H120" s="172">
        <f t="shared" si="16"/>
        <v>0.21680942184154173</v>
      </c>
      <c r="I120" s="172">
        <f t="shared" si="17"/>
        <v>8.6122462124871881E-3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9970</v>
      </c>
      <c r="D122" s="178">
        <v>18071</v>
      </c>
      <c r="E122" s="178">
        <v>19869</v>
      </c>
      <c r="F122" s="178">
        <v>19777</v>
      </c>
      <c r="G122" s="178">
        <v>21868</v>
      </c>
      <c r="H122" s="179">
        <f t="shared" ref="H122:H134" si="18">IFERROR(G122/F122-1,"-")</f>
        <v>0.10572887697830824</v>
      </c>
      <c r="I122" s="179">
        <f t="shared" ref="I122:I134" si="19">G122/G$10</f>
        <v>4.1428200654348844E-2</v>
      </c>
    </row>
    <row r="123" spans="2:9" x14ac:dyDescent="0.25">
      <c r="B123" s="161" t="s">
        <v>99</v>
      </c>
      <c r="C123" s="162">
        <v>6385</v>
      </c>
      <c r="D123" s="162">
        <v>10904</v>
      </c>
      <c r="E123" s="162">
        <v>12634</v>
      </c>
      <c r="F123" s="162">
        <v>12024</v>
      </c>
      <c r="G123" s="162">
        <v>13389</v>
      </c>
      <c r="H123" s="163">
        <f t="shared" si="18"/>
        <v>0.11352295409181634</v>
      </c>
      <c r="I123" s="163">
        <f t="shared" si="19"/>
        <v>2.5365016396610419E-2</v>
      </c>
    </row>
    <row r="124" spans="2:9" x14ac:dyDescent="0.25">
      <c r="B124" s="165" t="s">
        <v>105</v>
      </c>
      <c r="C124" s="166">
        <v>3167</v>
      </c>
      <c r="D124" s="166">
        <v>6334</v>
      </c>
      <c r="E124" s="166">
        <v>5848</v>
      </c>
      <c r="F124" s="166">
        <v>4860</v>
      </c>
      <c r="G124" s="166">
        <v>6920</v>
      </c>
      <c r="H124" s="167">
        <f t="shared" si="18"/>
        <v>0.4238683127572016</v>
      </c>
      <c r="I124" s="167">
        <f t="shared" si="19"/>
        <v>1.310971046863426E-2</v>
      </c>
    </row>
    <row r="125" spans="2:9" x14ac:dyDescent="0.25">
      <c r="B125" s="165" t="s">
        <v>102</v>
      </c>
      <c r="C125" s="166">
        <v>3218</v>
      </c>
      <c r="D125" s="166">
        <v>4570</v>
      </c>
      <c r="E125" s="166">
        <v>6786</v>
      </c>
      <c r="F125" s="166">
        <v>7164</v>
      </c>
      <c r="G125" s="166">
        <v>6469</v>
      </c>
      <c r="H125" s="167">
        <f t="shared" si="18"/>
        <v>-9.7012841987716314E-2</v>
      </c>
      <c r="I125" s="167">
        <f t="shared" si="19"/>
        <v>1.2255305927976161E-2</v>
      </c>
    </row>
    <row r="126" spans="2:9" x14ac:dyDescent="0.25">
      <c r="B126" s="161" t="s">
        <v>109</v>
      </c>
      <c r="C126" s="162">
        <v>3585</v>
      </c>
      <c r="D126" s="162">
        <v>7167</v>
      </c>
      <c r="E126" s="162">
        <v>7235</v>
      </c>
      <c r="F126" s="162">
        <v>7753</v>
      </c>
      <c r="G126" s="162">
        <v>8479</v>
      </c>
      <c r="H126" s="163">
        <f t="shared" si="18"/>
        <v>9.3641171159551062E-2</v>
      </c>
      <c r="I126" s="163">
        <f t="shared" si="19"/>
        <v>1.6063184257738422E-2</v>
      </c>
    </row>
    <row r="127" spans="2:9" x14ac:dyDescent="0.25">
      <c r="B127" s="165" t="s">
        <v>112</v>
      </c>
      <c r="C127" s="166">
        <v>101</v>
      </c>
      <c r="D127" s="166">
        <v>678</v>
      </c>
      <c r="E127" s="166">
        <v>666</v>
      </c>
      <c r="F127" s="166">
        <v>810</v>
      </c>
      <c r="G127" s="166">
        <v>790</v>
      </c>
      <c r="H127" s="167">
        <f t="shared" si="18"/>
        <v>-2.4691358024691357E-2</v>
      </c>
      <c r="I127" s="167">
        <f t="shared" si="19"/>
        <v>1.4966287962747205E-3</v>
      </c>
    </row>
    <row r="128" spans="2:9" x14ac:dyDescent="0.25">
      <c r="B128" s="165" t="s">
        <v>115</v>
      </c>
      <c r="C128" s="166">
        <v>355</v>
      </c>
      <c r="D128" s="166">
        <v>942</v>
      </c>
      <c r="E128" s="166">
        <v>1193</v>
      </c>
      <c r="F128" s="166">
        <v>1085</v>
      </c>
      <c r="G128" s="166">
        <v>1131</v>
      </c>
      <c r="H128" s="167">
        <f t="shared" si="18"/>
        <v>4.2396313364055249E-2</v>
      </c>
      <c r="I128" s="167">
        <f t="shared" si="19"/>
        <v>2.1426419855527959E-3</v>
      </c>
    </row>
    <row r="129" spans="2:9" x14ac:dyDescent="0.25">
      <c r="B129" s="165" t="s">
        <v>118</v>
      </c>
      <c r="C129" s="166">
        <v>585</v>
      </c>
      <c r="D129" s="166">
        <v>668</v>
      </c>
      <c r="E129" s="166">
        <v>641</v>
      </c>
      <c r="F129" s="166">
        <v>631</v>
      </c>
      <c r="G129" s="166">
        <v>667</v>
      </c>
      <c r="H129" s="167">
        <f t="shared" si="18"/>
        <v>5.7052297939778063E-2</v>
      </c>
      <c r="I129" s="167">
        <f t="shared" si="19"/>
        <v>1.2636093760952387E-3</v>
      </c>
    </row>
    <row r="130" spans="2:9" x14ac:dyDescent="0.25">
      <c r="B130" s="165" t="s">
        <v>125</v>
      </c>
      <c r="C130" s="166">
        <v>51</v>
      </c>
      <c r="D130" s="166">
        <v>168</v>
      </c>
      <c r="E130" s="166">
        <v>171</v>
      </c>
      <c r="F130" s="166">
        <v>200</v>
      </c>
      <c r="G130" s="166">
        <v>146</v>
      </c>
      <c r="H130" s="167">
        <f t="shared" si="18"/>
        <v>-0.27</v>
      </c>
      <c r="I130" s="167">
        <f t="shared" si="19"/>
        <v>2.7659215728621415E-4</v>
      </c>
    </row>
    <row r="131" spans="2:9" x14ac:dyDescent="0.25">
      <c r="B131" s="165" t="s">
        <v>121</v>
      </c>
      <c r="C131" s="166">
        <v>33</v>
      </c>
      <c r="D131" s="166">
        <v>127</v>
      </c>
      <c r="E131" s="166">
        <v>144</v>
      </c>
      <c r="F131" s="166">
        <v>112</v>
      </c>
      <c r="G131" s="166">
        <v>137</v>
      </c>
      <c r="H131" s="167">
        <f t="shared" si="18"/>
        <v>0.22321428571428581</v>
      </c>
      <c r="I131" s="167">
        <f t="shared" si="19"/>
        <v>2.5954195580966673E-4</v>
      </c>
    </row>
    <row r="132" spans="2:9" x14ac:dyDescent="0.25">
      <c r="B132" s="165" t="s">
        <v>130</v>
      </c>
      <c r="C132" s="166">
        <v>9</v>
      </c>
      <c r="D132" s="166">
        <v>104</v>
      </c>
      <c r="E132" s="166">
        <v>127</v>
      </c>
      <c r="F132" s="166">
        <v>114</v>
      </c>
      <c r="G132" s="166">
        <v>102</v>
      </c>
      <c r="H132" s="167">
        <f t="shared" si="18"/>
        <v>-0.10526315789473684</v>
      </c>
      <c r="I132" s="167">
        <f t="shared" si="19"/>
        <v>1.9323561673420441E-4</v>
      </c>
    </row>
    <row r="133" spans="2:9" x14ac:dyDescent="0.25">
      <c r="B133" s="165" t="s">
        <v>133</v>
      </c>
      <c r="C133" s="166">
        <v>36</v>
      </c>
      <c r="D133" s="166">
        <v>207</v>
      </c>
      <c r="E133" s="166">
        <v>279</v>
      </c>
      <c r="F133" s="166">
        <v>239</v>
      </c>
      <c r="G133" s="166">
        <v>160</v>
      </c>
      <c r="H133" s="167">
        <f t="shared" si="18"/>
        <v>-0.33054393305439334</v>
      </c>
      <c r="I133" s="167">
        <f t="shared" si="19"/>
        <v>3.0311469291639906E-4</v>
      </c>
    </row>
    <row r="134" spans="2:9" x14ac:dyDescent="0.25">
      <c r="B134" s="170" t="s">
        <v>147</v>
      </c>
      <c r="C134" s="171">
        <f>C126-SUM(C127:C133)</f>
        <v>2415</v>
      </c>
      <c r="D134" s="171">
        <f>D126-SUM(D127:D133)</f>
        <v>4273</v>
      </c>
      <c r="E134" s="171">
        <f>E126-SUM(E127:E133)</f>
        <v>4014</v>
      </c>
      <c r="F134" s="171">
        <f>F126-SUM(F127:F133)</f>
        <v>4562</v>
      </c>
      <c r="G134" s="171">
        <f>G126-SUM(G127:G133)</f>
        <v>5346</v>
      </c>
      <c r="H134" s="172">
        <f t="shared" si="18"/>
        <v>0.17185444980271813</v>
      </c>
      <c r="I134" s="172">
        <f t="shared" si="19"/>
        <v>1.0127819677069183E-2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7010</v>
      </c>
      <c r="D136" s="178">
        <v>27665</v>
      </c>
      <c r="E136" s="178">
        <v>27025</v>
      </c>
      <c r="F136" s="178">
        <v>27263</v>
      </c>
      <c r="G136" s="178">
        <v>27881</v>
      </c>
      <c r="H136" s="179">
        <f t="shared" ref="H136:H148" si="20">IFERROR(G136/F136-1,"-")</f>
        <v>2.2668084950298928E-2</v>
      </c>
      <c r="I136" s="179">
        <f t="shared" ref="I136:I148" si="21">G136/G$10</f>
        <v>5.2819629707513263E-2</v>
      </c>
    </row>
    <row r="137" spans="2:9" x14ac:dyDescent="0.25">
      <c r="B137" s="161" t="s">
        <v>99</v>
      </c>
      <c r="C137" s="162">
        <v>4609</v>
      </c>
      <c r="D137" s="162">
        <v>3119</v>
      </c>
      <c r="E137" s="162">
        <v>4230</v>
      </c>
      <c r="F137" s="162">
        <v>1546</v>
      </c>
      <c r="G137" s="162">
        <v>2295</v>
      </c>
      <c r="H137" s="163">
        <f t="shared" si="20"/>
        <v>0.48447606727037518</v>
      </c>
      <c r="I137" s="163">
        <f t="shared" si="21"/>
        <v>4.3478013765195994E-3</v>
      </c>
    </row>
    <row r="138" spans="2:9" x14ac:dyDescent="0.25">
      <c r="B138" s="165" t="s">
        <v>105</v>
      </c>
      <c r="C138" s="166">
        <v>4118</v>
      </c>
      <c r="D138" s="166">
        <v>2392</v>
      </c>
      <c r="E138" s="166">
        <v>3302</v>
      </c>
      <c r="F138" s="166">
        <v>835</v>
      </c>
      <c r="G138" s="166">
        <v>1138</v>
      </c>
      <c r="H138" s="167">
        <f t="shared" si="20"/>
        <v>0.36287425149700603</v>
      </c>
      <c r="I138" s="167">
        <f t="shared" si="21"/>
        <v>2.1559032533678885E-3</v>
      </c>
    </row>
    <row r="139" spans="2:9" x14ac:dyDescent="0.25">
      <c r="B139" s="165" t="s">
        <v>102</v>
      </c>
      <c r="C139" s="166">
        <v>491</v>
      </c>
      <c r="D139" s="166">
        <v>727</v>
      </c>
      <c r="E139" s="166">
        <v>928</v>
      </c>
      <c r="F139" s="166">
        <v>711</v>
      </c>
      <c r="G139" s="166">
        <v>1157</v>
      </c>
      <c r="H139" s="167">
        <f t="shared" si="20"/>
        <v>0.62728551336146277</v>
      </c>
      <c r="I139" s="167">
        <f t="shared" si="21"/>
        <v>2.1918981231517109E-3</v>
      </c>
    </row>
    <row r="140" spans="2:9" x14ac:dyDescent="0.25">
      <c r="B140" s="161" t="s">
        <v>109</v>
      </c>
      <c r="C140" s="162">
        <v>2401</v>
      </c>
      <c r="D140" s="162">
        <v>24546</v>
      </c>
      <c r="E140" s="162">
        <v>22795</v>
      </c>
      <c r="F140" s="162">
        <v>25717</v>
      </c>
      <c r="G140" s="162">
        <v>25586</v>
      </c>
      <c r="H140" s="163">
        <f t="shared" si="20"/>
        <v>-5.0939067542870031E-3</v>
      </c>
      <c r="I140" s="163">
        <f t="shared" si="21"/>
        <v>4.8471828330993665E-2</v>
      </c>
    </row>
    <row r="141" spans="2:9" x14ac:dyDescent="0.25">
      <c r="B141" s="165" t="s">
        <v>112</v>
      </c>
      <c r="C141" s="166">
        <v>43</v>
      </c>
      <c r="D141" s="166">
        <v>10919</v>
      </c>
      <c r="E141" s="166">
        <v>8569</v>
      </c>
      <c r="F141" s="166">
        <v>11275</v>
      </c>
      <c r="G141" s="166">
        <v>11474</v>
      </c>
      <c r="H141" s="167">
        <f t="shared" si="20"/>
        <v>1.7649667405764902E-2</v>
      </c>
      <c r="I141" s="167">
        <f t="shared" si="21"/>
        <v>2.1737112415767267E-2</v>
      </c>
    </row>
    <row r="142" spans="2:9" x14ac:dyDescent="0.25">
      <c r="B142" s="165" t="s">
        <v>115</v>
      </c>
      <c r="C142" s="166">
        <v>333</v>
      </c>
      <c r="D142" s="166">
        <v>1856</v>
      </c>
      <c r="E142" s="166">
        <v>1897</v>
      </c>
      <c r="F142" s="166">
        <v>2300</v>
      </c>
      <c r="G142" s="166">
        <v>2595</v>
      </c>
      <c r="H142" s="167">
        <f t="shared" si="20"/>
        <v>0.12826086956521743</v>
      </c>
      <c r="I142" s="167">
        <f t="shared" si="21"/>
        <v>4.9161414257378475E-3</v>
      </c>
    </row>
    <row r="143" spans="2:9" x14ac:dyDescent="0.25">
      <c r="B143" s="165" t="s">
        <v>118</v>
      </c>
      <c r="C143" s="166">
        <v>524</v>
      </c>
      <c r="D143" s="166">
        <v>3295</v>
      </c>
      <c r="E143" s="166">
        <v>3144</v>
      </c>
      <c r="F143" s="166">
        <v>3350</v>
      </c>
      <c r="G143" s="166">
        <v>2501</v>
      </c>
      <c r="H143" s="167">
        <f t="shared" si="20"/>
        <v>-0.25343283582089549</v>
      </c>
      <c r="I143" s="167">
        <f t="shared" si="21"/>
        <v>4.7380615436494631E-3</v>
      </c>
    </row>
    <row r="144" spans="2:9" x14ac:dyDescent="0.25">
      <c r="B144" s="165" t="s">
        <v>125</v>
      </c>
      <c r="C144" s="166">
        <v>27</v>
      </c>
      <c r="D144" s="166">
        <v>1169</v>
      </c>
      <c r="E144" s="166">
        <v>1166</v>
      </c>
      <c r="F144" s="166">
        <v>681</v>
      </c>
      <c r="G144" s="166">
        <v>676</v>
      </c>
      <c r="H144" s="167">
        <f t="shared" si="20"/>
        <v>-7.342143906020504E-3</v>
      </c>
      <c r="I144" s="167">
        <f t="shared" si="21"/>
        <v>1.2806595775717862E-3</v>
      </c>
    </row>
    <row r="145" spans="2:9" x14ac:dyDescent="0.25">
      <c r="B145" s="165" t="s">
        <v>121</v>
      </c>
      <c r="C145" s="166">
        <v>36</v>
      </c>
      <c r="D145" s="166">
        <v>601</v>
      </c>
      <c r="E145" s="166">
        <v>429</v>
      </c>
      <c r="F145" s="166">
        <v>535</v>
      </c>
      <c r="G145" s="166">
        <v>621</v>
      </c>
      <c r="H145" s="167">
        <f t="shared" si="20"/>
        <v>0.1607476635514018</v>
      </c>
      <c r="I145" s="167">
        <f t="shared" si="21"/>
        <v>1.1764639018817739E-3</v>
      </c>
    </row>
    <row r="146" spans="2:9" x14ac:dyDescent="0.25">
      <c r="B146" s="165" t="s">
        <v>130</v>
      </c>
      <c r="C146" s="166">
        <v>0</v>
      </c>
      <c r="D146" s="166">
        <v>435</v>
      </c>
      <c r="E146" s="166">
        <v>288</v>
      </c>
      <c r="F146" s="166">
        <v>256</v>
      </c>
      <c r="G146" s="166">
        <v>430</v>
      </c>
      <c r="H146" s="167">
        <f t="shared" si="20"/>
        <v>0.6796875</v>
      </c>
      <c r="I146" s="167">
        <f t="shared" si="21"/>
        <v>8.1462073721282253E-4</v>
      </c>
    </row>
    <row r="147" spans="2:9" x14ac:dyDescent="0.25">
      <c r="B147" s="165" t="s">
        <v>133</v>
      </c>
      <c r="C147" s="166">
        <v>0</v>
      </c>
      <c r="D147" s="166">
        <v>239</v>
      </c>
      <c r="E147" s="166">
        <v>384</v>
      </c>
      <c r="F147" s="166">
        <v>175</v>
      </c>
      <c r="G147" s="166">
        <v>136</v>
      </c>
      <c r="H147" s="167">
        <f t="shared" si="20"/>
        <v>-0.22285714285714286</v>
      </c>
      <c r="I147" s="167">
        <f t="shared" si="21"/>
        <v>2.5764748897893922E-4</v>
      </c>
    </row>
    <row r="148" spans="2:9" x14ac:dyDescent="0.25">
      <c r="B148" s="170" t="s">
        <v>147</v>
      </c>
      <c r="C148" s="171">
        <f>C140-SUM(C141:C147)</f>
        <v>1438</v>
      </c>
      <c r="D148" s="171">
        <f>D140-SUM(D141:D147)</f>
        <v>6032</v>
      </c>
      <c r="E148" s="171">
        <f>E140-SUM(E141:E147)</f>
        <v>6918</v>
      </c>
      <c r="F148" s="171">
        <f>F140-SUM(F141:F147)</f>
        <v>7145</v>
      </c>
      <c r="G148" s="171">
        <f>G140-SUM(G141:G147)</f>
        <v>7153</v>
      </c>
      <c r="H148" s="172">
        <f t="shared" si="20"/>
        <v>1.1196641007698016E-3</v>
      </c>
      <c r="I148" s="172">
        <f t="shared" si="21"/>
        <v>1.3551121240193765E-2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3829</v>
      </c>
      <c r="D150" s="178">
        <v>11309</v>
      </c>
      <c r="E150" s="178">
        <v>11683</v>
      </c>
      <c r="F150" s="178">
        <v>11530</v>
      </c>
      <c r="G150" s="178">
        <v>10593</v>
      </c>
      <c r="H150" s="179">
        <f t="shared" ref="H150:H162" si="22">IFERROR(G150/F150-1,"-")</f>
        <v>-8.1266261925411976E-2</v>
      </c>
      <c r="I150" s="179">
        <f t="shared" ref="I150:I162" si="23">G150/G$10</f>
        <v>2.0068087137896345E-2</v>
      </c>
    </row>
    <row r="151" spans="2:9" x14ac:dyDescent="0.25">
      <c r="B151" s="161" t="s">
        <v>99</v>
      </c>
      <c r="C151" s="162">
        <v>2611</v>
      </c>
      <c r="D151" s="162">
        <v>5969</v>
      </c>
      <c r="E151" s="162">
        <v>5840</v>
      </c>
      <c r="F151" s="162">
        <v>5134</v>
      </c>
      <c r="G151" s="162">
        <v>4663</v>
      </c>
      <c r="H151" s="163">
        <f t="shared" si="22"/>
        <v>-9.1741332294507205E-2</v>
      </c>
      <c r="I151" s="163">
        <f t="shared" si="23"/>
        <v>8.8338988316823061E-3</v>
      </c>
    </row>
    <row r="152" spans="2:9" x14ac:dyDescent="0.25">
      <c r="B152" s="165" t="s">
        <v>105</v>
      </c>
      <c r="C152" s="166">
        <v>2153</v>
      </c>
      <c r="D152" s="166">
        <v>3632</v>
      </c>
      <c r="E152" s="166">
        <v>4020</v>
      </c>
      <c r="F152" s="166">
        <v>3330</v>
      </c>
      <c r="G152" s="166">
        <v>2888</v>
      </c>
      <c r="H152" s="167">
        <f t="shared" si="22"/>
        <v>-0.13273273273273278</v>
      </c>
      <c r="I152" s="167">
        <f t="shared" si="23"/>
        <v>5.4712202071410029E-3</v>
      </c>
    </row>
    <row r="153" spans="2:9" x14ac:dyDescent="0.25">
      <c r="B153" s="165" t="s">
        <v>102</v>
      </c>
      <c r="C153" s="166">
        <v>458</v>
      </c>
      <c r="D153" s="166">
        <v>2337</v>
      </c>
      <c r="E153" s="166">
        <v>1820</v>
      </c>
      <c r="F153" s="166">
        <v>1804</v>
      </c>
      <c r="G153" s="166">
        <v>1775</v>
      </c>
      <c r="H153" s="167">
        <f t="shared" si="22"/>
        <v>-1.6075388026607573E-2</v>
      </c>
      <c r="I153" s="167">
        <f t="shared" si="23"/>
        <v>3.3626786245413024E-3</v>
      </c>
    </row>
    <row r="154" spans="2:9" x14ac:dyDescent="0.25">
      <c r="B154" s="161" t="s">
        <v>109</v>
      </c>
      <c r="C154" s="162">
        <v>1218</v>
      </c>
      <c r="D154" s="162">
        <v>5340</v>
      </c>
      <c r="E154" s="162">
        <v>5843</v>
      </c>
      <c r="F154" s="162">
        <v>6396</v>
      </c>
      <c r="G154" s="162">
        <v>5930</v>
      </c>
      <c r="H154" s="163">
        <f t="shared" si="22"/>
        <v>-7.2858036272670401E-2</v>
      </c>
      <c r="I154" s="163">
        <f t="shared" si="23"/>
        <v>1.1234188306214041E-2</v>
      </c>
    </row>
    <row r="155" spans="2:9" x14ac:dyDescent="0.25">
      <c r="B155" s="165" t="s">
        <v>112</v>
      </c>
      <c r="C155" s="166">
        <v>61</v>
      </c>
      <c r="D155" s="166">
        <v>1785</v>
      </c>
      <c r="E155" s="166">
        <v>2074</v>
      </c>
      <c r="F155" s="166">
        <v>2253</v>
      </c>
      <c r="G155" s="166">
        <v>1668</v>
      </c>
      <c r="H155" s="167">
        <f t="shared" si="22"/>
        <v>-0.2596537949400799</v>
      </c>
      <c r="I155" s="167">
        <f t="shared" si="23"/>
        <v>3.1599706736534605E-3</v>
      </c>
    </row>
    <row r="156" spans="2:9" x14ac:dyDescent="0.25">
      <c r="B156" s="165" t="s">
        <v>115</v>
      </c>
      <c r="C156" s="166">
        <v>210</v>
      </c>
      <c r="D156" s="166">
        <v>1401</v>
      </c>
      <c r="E156" s="166">
        <v>1163</v>
      </c>
      <c r="F156" s="166">
        <v>1273</v>
      </c>
      <c r="G156" s="166">
        <v>1344</v>
      </c>
      <c r="H156" s="167">
        <f t="shared" si="22"/>
        <v>5.5773762765121804E-2</v>
      </c>
      <c r="I156" s="167">
        <f t="shared" si="23"/>
        <v>2.5461634204977522E-3</v>
      </c>
    </row>
    <row r="157" spans="2:9" x14ac:dyDescent="0.25">
      <c r="B157" s="165" t="s">
        <v>118</v>
      </c>
      <c r="C157" s="166">
        <v>316</v>
      </c>
      <c r="D157" s="166">
        <v>660</v>
      </c>
      <c r="E157" s="166">
        <v>864</v>
      </c>
      <c r="F157" s="166">
        <v>983</v>
      </c>
      <c r="G157" s="166">
        <v>1545</v>
      </c>
      <c r="H157" s="167">
        <f t="shared" si="22"/>
        <v>0.57171922685656162</v>
      </c>
      <c r="I157" s="167">
        <f t="shared" si="23"/>
        <v>2.9269512534739785E-3</v>
      </c>
    </row>
    <row r="158" spans="2:9" x14ac:dyDescent="0.25">
      <c r="B158" s="165" t="s">
        <v>125</v>
      </c>
      <c r="C158" s="166">
        <v>42</v>
      </c>
      <c r="D158" s="166">
        <v>170</v>
      </c>
      <c r="E158" s="166">
        <v>186</v>
      </c>
      <c r="F158" s="166">
        <v>249</v>
      </c>
      <c r="G158" s="166">
        <v>160</v>
      </c>
      <c r="H158" s="167">
        <f t="shared" si="22"/>
        <v>-0.35742971887550201</v>
      </c>
      <c r="I158" s="167">
        <f t="shared" si="23"/>
        <v>3.0311469291639906E-4</v>
      </c>
    </row>
    <row r="159" spans="2:9" x14ac:dyDescent="0.25">
      <c r="B159" s="165" t="s">
        <v>121</v>
      </c>
      <c r="C159" s="166">
        <v>36</v>
      </c>
      <c r="D159" s="166">
        <v>244</v>
      </c>
      <c r="E159" s="166">
        <v>302</v>
      </c>
      <c r="F159" s="166">
        <v>245</v>
      </c>
      <c r="G159" s="166">
        <v>146</v>
      </c>
      <c r="H159" s="167">
        <f t="shared" si="22"/>
        <v>-0.40408163265306118</v>
      </c>
      <c r="I159" s="167">
        <f t="shared" si="23"/>
        <v>2.7659215728621415E-4</v>
      </c>
    </row>
    <row r="160" spans="2:9" x14ac:dyDescent="0.25">
      <c r="B160" s="165" t="s">
        <v>130</v>
      </c>
      <c r="C160" s="166">
        <v>5</v>
      </c>
      <c r="D160" s="166">
        <v>28</v>
      </c>
      <c r="E160" s="166">
        <v>53</v>
      </c>
      <c r="F160" s="166">
        <v>34</v>
      </c>
      <c r="G160" s="166">
        <v>21</v>
      </c>
      <c r="H160" s="167">
        <f t="shared" si="22"/>
        <v>-0.38235294117647056</v>
      </c>
      <c r="I160" s="167">
        <f t="shared" si="23"/>
        <v>3.9783803445277379E-5</v>
      </c>
    </row>
    <row r="161" spans="2:9" x14ac:dyDescent="0.25">
      <c r="B161" s="165" t="s">
        <v>133</v>
      </c>
      <c r="C161" s="166">
        <v>7</v>
      </c>
      <c r="D161" s="166">
        <v>55</v>
      </c>
      <c r="E161" s="166">
        <v>103</v>
      </c>
      <c r="F161" s="166">
        <v>25</v>
      </c>
      <c r="G161" s="166">
        <v>50</v>
      </c>
      <c r="H161" s="167">
        <f t="shared" si="22"/>
        <v>1</v>
      </c>
      <c r="I161" s="167">
        <f t="shared" si="23"/>
        <v>9.472334153637471E-5</v>
      </c>
    </row>
    <row r="162" spans="2:9" x14ac:dyDescent="0.25">
      <c r="B162" s="170" t="s">
        <v>147</v>
      </c>
      <c r="C162" s="171">
        <f>C154-SUM(C155:C161)</f>
        <v>541</v>
      </c>
      <c r="D162" s="171">
        <f>D154-SUM(D155:D161)</f>
        <v>997</v>
      </c>
      <c r="E162" s="171">
        <f>E154-SUM(E155:E161)</f>
        <v>1098</v>
      </c>
      <c r="F162" s="171">
        <f>F154-SUM(F155:F161)</f>
        <v>1334</v>
      </c>
      <c r="G162" s="171">
        <f>G154-SUM(G155:G161)</f>
        <v>996</v>
      </c>
      <c r="H162" s="172">
        <f t="shared" si="22"/>
        <v>-0.25337331334332835</v>
      </c>
      <c r="I162" s="172">
        <f t="shared" si="23"/>
        <v>1.8868889634045842E-3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4DCBB-E3D7-4C6C-90A8-B0F6AE117084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270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271</v>
      </c>
      <c r="D7" s="174" t="s">
        <v>262</v>
      </c>
      <c r="E7" s="174" t="s">
        <v>263</v>
      </c>
      <c r="F7" s="174" t="s">
        <v>264</v>
      </c>
      <c r="G7" s="174" t="s">
        <v>265</v>
      </c>
      <c r="H7" s="174" t="s">
        <v>266</v>
      </c>
      <c r="I7" s="174" t="s">
        <v>267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262</v>
      </c>
      <c r="Q7" s="174" t="s">
        <v>263</v>
      </c>
      <c r="R7" s="174" t="s">
        <v>264</v>
      </c>
      <c r="S7" s="174" t="s">
        <v>265</v>
      </c>
      <c r="T7" s="174" t="s">
        <v>266</v>
      </c>
      <c r="U7" s="174" t="s">
        <v>267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53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1895139</v>
      </c>
      <c r="D9" s="178">
        <v>1198031</v>
      </c>
      <c r="E9" s="178">
        <v>300978</v>
      </c>
      <c r="F9" s="178">
        <v>1711410</v>
      </c>
      <c r="G9" s="178">
        <v>2026391</v>
      </c>
      <c r="H9" s="178">
        <v>2139392</v>
      </c>
      <c r="I9" s="178">
        <v>2114687</v>
      </c>
      <c r="J9" s="179">
        <f>IFERROR(I9/H9-1,"-")</f>
        <v>-1.1547673357664268E-2</v>
      </c>
      <c r="K9" s="178">
        <f t="shared" ref="K9:K21" si="0">I9-H9</f>
        <v>-24705</v>
      </c>
      <c r="L9" s="179">
        <f t="shared" ref="L9:L21" si="1">I9/I$9</f>
        <v>1</v>
      </c>
      <c r="O9" s="158" t="s">
        <v>70</v>
      </c>
      <c r="P9" s="178">
        <v>55825</v>
      </c>
      <c r="Q9" s="178">
        <v>33575</v>
      </c>
      <c r="R9" s="178">
        <v>72145</v>
      </c>
      <c r="S9" s="178">
        <v>94906</v>
      </c>
      <c r="T9" s="178">
        <v>93060</v>
      </c>
      <c r="U9" s="178">
        <v>102316</v>
      </c>
      <c r="V9" s="179">
        <f>IFERROR(U9/T9-1,"-")</f>
        <v>9.9462712228669758E-2</v>
      </c>
      <c r="W9" s="178">
        <f>U9-T9</f>
        <v>9256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283084</v>
      </c>
      <c r="D10" s="162">
        <v>163202</v>
      </c>
      <c r="E10" s="162">
        <v>139561</v>
      </c>
      <c r="F10" s="162">
        <v>274119</v>
      </c>
      <c r="G10" s="162">
        <v>311661</v>
      </c>
      <c r="H10" s="162">
        <v>287774</v>
      </c>
      <c r="I10" s="162">
        <v>293227</v>
      </c>
      <c r="J10" s="180">
        <f>IFERROR(I10/H10-1,"-")</f>
        <v>1.8948897398653131E-2</v>
      </c>
      <c r="K10" s="161">
        <f t="shared" si="0"/>
        <v>5453</v>
      </c>
      <c r="L10" s="163">
        <f t="shared" si="1"/>
        <v>0.13866212824876684</v>
      </c>
      <c r="O10" s="161" t="s">
        <v>99</v>
      </c>
      <c r="P10" s="162">
        <v>28023</v>
      </c>
      <c r="Q10" s="162">
        <v>20437</v>
      </c>
      <c r="R10" s="162">
        <v>38992</v>
      </c>
      <c r="S10" s="162">
        <v>51752</v>
      </c>
      <c r="T10" s="162">
        <v>49827</v>
      </c>
      <c r="U10" s="162">
        <v>56290</v>
      </c>
      <c r="V10" s="180">
        <f>IFERROR(U10/T10-1,"-")</f>
        <v>0.12970879242177946</v>
      </c>
      <c r="W10" s="161">
        <f t="shared" ref="W10:W20" si="3">U10-T10</f>
        <v>6463</v>
      </c>
      <c r="X10" s="163">
        <f t="shared" si="2"/>
        <v>0.55015833300754524</v>
      </c>
    </row>
    <row r="11" spans="1:24" x14ac:dyDescent="0.25">
      <c r="A11" s="164" t="s">
        <v>105</v>
      </c>
      <c r="B11" s="165" t="s">
        <v>105</v>
      </c>
      <c r="C11" s="166">
        <v>95478</v>
      </c>
      <c r="D11" s="166">
        <v>56449</v>
      </c>
      <c r="E11" s="166">
        <v>98818</v>
      </c>
      <c r="F11" s="166">
        <v>113075</v>
      </c>
      <c r="G11" s="166">
        <v>118947</v>
      </c>
      <c r="H11" s="166">
        <v>101768</v>
      </c>
      <c r="I11" s="166">
        <v>99107</v>
      </c>
      <c r="J11" s="181">
        <f>IFERROR(I11/H11-1,"-")</f>
        <v>-2.6147708513481693E-2</v>
      </c>
      <c r="K11" s="165">
        <f t="shared" si="0"/>
        <v>-2661</v>
      </c>
      <c r="L11" s="167">
        <f t="shared" si="1"/>
        <v>4.6866037385201689E-2</v>
      </c>
      <c r="O11" s="165" t="s">
        <v>105</v>
      </c>
      <c r="P11" s="166">
        <v>14178</v>
      </c>
      <c r="Q11" s="166">
        <v>10772</v>
      </c>
      <c r="R11" s="166">
        <v>18595</v>
      </c>
      <c r="S11" s="166">
        <v>23547</v>
      </c>
      <c r="T11" s="166">
        <v>21592</v>
      </c>
      <c r="U11" s="166">
        <v>26667</v>
      </c>
      <c r="V11" s="181">
        <f>IFERROR(U11/T11-1,"-")</f>
        <v>0.23504075583549455</v>
      </c>
      <c r="W11" s="165">
        <f t="shared" si="3"/>
        <v>5075</v>
      </c>
      <c r="X11" s="167">
        <f t="shared" si="2"/>
        <v>0.26063372297587867</v>
      </c>
    </row>
    <row r="12" spans="1:24" x14ac:dyDescent="0.25">
      <c r="A12" s="164" t="s">
        <v>102</v>
      </c>
      <c r="B12" s="165" t="s">
        <v>102</v>
      </c>
      <c r="C12" s="166">
        <v>187606</v>
      </c>
      <c r="D12" s="166">
        <v>106753</v>
      </c>
      <c r="E12" s="166">
        <v>40743</v>
      </c>
      <c r="F12" s="166">
        <v>161044</v>
      </c>
      <c r="G12" s="166">
        <v>192714</v>
      </c>
      <c r="H12" s="166">
        <v>186006</v>
      </c>
      <c r="I12" s="166">
        <v>194120</v>
      </c>
      <c r="J12" s="181">
        <f>IFERROR(I12/H12-1,"-")</f>
        <v>4.3622248744664249E-2</v>
      </c>
      <c r="K12" s="165">
        <f t="shared" si="0"/>
        <v>8114</v>
      </c>
      <c r="L12" s="167">
        <f t="shared" si="1"/>
        <v>9.1796090863565147E-2</v>
      </c>
      <c r="O12" s="165" t="s">
        <v>102</v>
      </c>
      <c r="P12" s="166">
        <v>13845</v>
      </c>
      <c r="Q12" s="166">
        <v>9665</v>
      </c>
      <c r="R12" s="166">
        <v>20397</v>
      </c>
      <c r="S12" s="166">
        <v>28205</v>
      </c>
      <c r="T12" s="166">
        <v>28235</v>
      </c>
      <c r="U12" s="166">
        <v>29623</v>
      </c>
      <c r="V12" s="181">
        <f>IFERROR(U12/T12-1,"-")</f>
        <v>4.9158845404639662E-2</v>
      </c>
      <c r="W12" s="165">
        <f t="shared" si="3"/>
        <v>1388</v>
      </c>
      <c r="X12" s="167">
        <f t="shared" si="2"/>
        <v>0.28952461003166657</v>
      </c>
    </row>
    <row r="13" spans="1:24" x14ac:dyDescent="0.25">
      <c r="A13" s="1"/>
      <c r="B13" s="161" t="s">
        <v>109</v>
      </c>
      <c r="C13" s="162">
        <v>1612055</v>
      </c>
      <c r="D13" s="162">
        <v>1034829</v>
      </c>
      <c r="E13" s="162">
        <v>161417</v>
      </c>
      <c r="F13" s="162">
        <v>1437291</v>
      </c>
      <c r="G13" s="162">
        <v>1714730</v>
      </c>
      <c r="H13" s="162">
        <v>1851618</v>
      </c>
      <c r="I13" s="162">
        <v>1821460</v>
      </c>
      <c r="J13" s="180">
        <f>IFERROR(I13/H13-1,"-")</f>
        <v>-1.6287376769938522E-2</v>
      </c>
      <c r="K13" s="161">
        <f t="shared" si="0"/>
        <v>-30158</v>
      </c>
      <c r="L13" s="163">
        <f t="shared" si="1"/>
        <v>0.86133787175123311</v>
      </c>
      <c r="O13" s="161" t="s">
        <v>109</v>
      </c>
      <c r="P13" s="162">
        <v>27802</v>
      </c>
      <c r="Q13" s="162">
        <v>13138</v>
      </c>
      <c r="R13" s="162">
        <v>33153</v>
      </c>
      <c r="S13" s="162">
        <v>43154</v>
      </c>
      <c r="T13" s="162">
        <v>43233</v>
      </c>
      <c r="U13" s="162">
        <v>46026</v>
      </c>
      <c r="V13" s="180">
        <f>IFERROR(U13/T13-1,"-")</f>
        <v>6.4603427936992475E-2</v>
      </c>
      <c r="W13" s="161">
        <f t="shared" si="3"/>
        <v>2793</v>
      </c>
      <c r="X13" s="163">
        <f t="shared" si="2"/>
        <v>0.44984166699245476</v>
      </c>
    </row>
    <row r="14" spans="1:24" s="57" customFormat="1" x14ac:dyDescent="0.25">
      <c r="B14" s="165" t="s">
        <v>112</v>
      </c>
      <c r="C14" s="166">
        <v>669945</v>
      </c>
      <c r="D14" s="166">
        <v>424155</v>
      </c>
      <c r="E14" s="166">
        <v>10010</v>
      </c>
      <c r="F14" s="166">
        <v>576618</v>
      </c>
      <c r="G14" s="166">
        <v>714301</v>
      </c>
      <c r="H14" s="166">
        <v>773583</v>
      </c>
      <c r="I14" s="166">
        <v>772740</v>
      </c>
      <c r="J14" s="181">
        <f t="shared" ref="J14:J21" si="4">IFERROR(I14/H14-1,"-")</f>
        <v>-1.0897343917847246E-3</v>
      </c>
      <c r="K14" s="165">
        <f t="shared" si="0"/>
        <v>-843</v>
      </c>
      <c r="L14" s="167">
        <f t="shared" si="1"/>
        <v>0.36541578020766191</v>
      </c>
      <c r="O14" s="165" t="s">
        <v>112</v>
      </c>
      <c r="P14" s="166">
        <v>3076</v>
      </c>
      <c r="Q14" s="166">
        <v>380</v>
      </c>
      <c r="R14" s="166">
        <v>3428</v>
      </c>
      <c r="S14" s="166">
        <v>5037</v>
      </c>
      <c r="T14" s="166">
        <v>5398</v>
      </c>
      <c r="U14" s="166">
        <v>4971</v>
      </c>
      <c r="V14" s="181">
        <f t="shared" ref="V14:V21" si="5">IFERROR(U14/T14-1,"-")</f>
        <v>-7.9103371619118179E-2</v>
      </c>
      <c r="W14" s="165">
        <f t="shared" si="3"/>
        <v>-427</v>
      </c>
      <c r="X14" s="167">
        <f t="shared" si="2"/>
        <v>4.8584776574533799E-2</v>
      </c>
    </row>
    <row r="15" spans="1:24" s="57" customFormat="1" x14ac:dyDescent="0.25">
      <c r="B15" s="165" t="s">
        <v>115</v>
      </c>
      <c r="C15" s="166">
        <v>226252</v>
      </c>
      <c r="D15" s="166">
        <v>134689</v>
      </c>
      <c r="E15" s="166">
        <v>24400</v>
      </c>
      <c r="F15" s="166">
        <v>162919</v>
      </c>
      <c r="G15" s="166">
        <v>196251</v>
      </c>
      <c r="H15" s="166">
        <v>215414</v>
      </c>
      <c r="I15" s="166">
        <v>207490</v>
      </c>
      <c r="J15" s="181">
        <f t="shared" si="4"/>
        <v>-3.6784981477526957E-2</v>
      </c>
      <c r="K15" s="165">
        <f t="shared" si="0"/>
        <v>-7924</v>
      </c>
      <c r="L15" s="167">
        <f t="shared" si="1"/>
        <v>9.8118539528544893E-2</v>
      </c>
      <c r="O15" s="165" t="s">
        <v>115</v>
      </c>
      <c r="P15" s="166">
        <v>3190</v>
      </c>
      <c r="Q15" s="166">
        <v>1455</v>
      </c>
      <c r="R15" s="166">
        <v>4249</v>
      </c>
      <c r="S15" s="166">
        <v>7179</v>
      </c>
      <c r="T15" s="166">
        <v>6868</v>
      </c>
      <c r="U15" s="166">
        <v>7718</v>
      </c>
      <c r="V15" s="181">
        <f t="shared" si="5"/>
        <v>0.12376237623762387</v>
      </c>
      <c r="W15" s="165">
        <f t="shared" si="3"/>
        <v>850</v>
      </c>
      <c r="X15" s="167">
        <f t="shared" si="2"/>
        <v>7.5432972360139183E-2</v>
      </c>
    </row>
    <row r="16" spans="1:24" x14ac:dyDescent="0.25">
      <c r="A16" s="1"/>
      <c r="B16" s="165" t="s">
        <v>118</v>
      </c>
      <c r="C16" s="166">
        <v>70164</v>
      </c>
      <c r="D16" s="166">
        <v>44764</v>
      </c>
      <c r="E16" s="166">
        <v>30328</v>
      </c>
      <c r="F16" s="166">
        <v>76993</v>
      </c>
      <c r="G16" s="166">
        <v>93751</v>
      </c>
      <c r="H16" s="166">
        <v>101533</v>
      </c>
      <c r="I16" s="166">
        <v>90603</v>
      </c>
      <c r="J16" s="181">
        <f t="shared" si="4"/>
        <v>-0.10764972964454911</v>
      </c>
      <c r="K16" s="165">
        <f t="shared" si="0"/>
        <v>-10930</v>
      </c>
      <c r="L16" s="167">
        <f t="shared" si="1"/>
        <v>4.2844638473684284E-2</v>
      </c>
      <c r="O16" s="165" t="s">
        <v>118</v>
      </c>
      <c r="P16" s="166">
        <v>2062</v>
      </c>
      <c r="Q16" s="166">
        <v>1785</v>
      </c>
      <c r="R16" s="166">
        <v>3286</v>
      </c>
      <c r="S16" s="166">
        <v>3688</v>
      </c>
      <c r="T16" s="166">
        <v>3390</v>
      </c>
      <c r="U16" s="166">
        <v>3485</v>
      </c>
      <c r="V16" s="181">
        <f t="shared" si="5"/>
        <v>2.8023598820059004E-2</v>
      </c>
      <c r="W16" s="165">
        <f t="shared" si="3"/>
        <v>95</v>
      </c>
      <c r="X16" s="167">
        <f t="shared" si="2"/>
        <v>3.4061143907111305E-2</v>
      </c>
    </row>
    <row r="17" spans="1:24" x14ac:dyDescent="0.25">
      <c r="A17" s="1"/>
      <c r="B17" s="165" t="s">
        <v>125</v>
      </c>
      <c r="C17" s="166">
        <v>56517</v>
      </c>
      <c r="D17" s="166">
        <v>34076</v>
      </c>
      <c r="E17" s="166">
        <v>2526</v>
      </c>
      <c r="F17" s="166">
        <v>72875</v>
      </c>
      <c r="G17" s="166">
        <v>65213</v>
      </c>
      <c r="H17" s="166">
        <v>68178</v>
      </c>
      <c r="I17" s="166">
        <v>67019</v>
      </c>
      <c r="J17" s="181">
        <f t="shared" si="4"/>
        <v>-1.6999618645310854E-2</v>
      </c>
      <c r="K17" s="165">
        <f t="shared" si="0"/>
        <v>-1159</v>
      </c>
      <c r="L17" s="167">
        <f t="shared" si="1"/>
        <v>3.1692160589250326E-2</v>
      </c>
      <c r="O17" s="165" t="s">
        <v>125</v>
      </c>
      <c r="P17" s="166">
        <v>560</v>
      </c>
      <c r="Q17" s="166">
        <v>186</v>
      </c>
      <c r="R17" s="166">
        <v>978</v>
      </c>
      <c r="S17" s="166">
        <v>1045</v>
      </c>
      <c r="T17" s="166">
        <v>1076</v>
      </c>
      <c r="U17" s="166">
        <v>1155</v>
      </c>
      <c r="V17" s="181">
        <f t="shared" si="5"/>
        <v>7.3420074349442421E-2</v>
      </c>
      <c r="W17" s="165">
        <f t="shared" si="3"/>
        <v>79</v>
      </c>
      <c r="X17" s="167">
        <f t="shared" si="2"/>
        <v>1.128855701943E-2</v>
      </c>
    </row>
    <row r="18" spans="1:24" x14ac:dyDescent="0.25">
      <c r="A18" s="1"/>
      <c r="B18" s="165" t="s">
        <v>121</v>
      </c>
      <c r="C18" s="166">
        <v>57839</v>
      </c>
      <c r="D18" s="166">
        <v>38356</v>
      </c>
      <c r="E18" s="166">
        <v>5234</v>
      </c>
      <c r="F18" s="166">
        <v>67237</v>
      </c>
      <c r="G18" s="166">
        <v>60571</v>
      </c>
      <c r="H18" s="166">
        <v>68351</v>
      </c>
      <c r="I18" s="166">
        <v>61824</v>
      </c>
      <c r="J18" s="181">
        <f t="shared" si="4"/>
        <v>-9.5492384895612403E-2</v>
      </c>
      <c r="K18" s="165">
        <f t="shared" si="0"/>
        <v>-6527</v>
      </c>
      <c r="L18" s="167">
        <f t="shared" si="1"/>
        <v>2.923553225607383E-2</v>
      </c>
      <c r="O18" s="165" t="s">
        <v>121</v>
      </c>
      <c r="P18" s="166">
        <v>480</v>
      </c>
      <c r="Q18" s="166">
        <v>153</v>
      </c>
      <c r="R18" s="166">
        <v>715</v>
      </c>
      <c r="S18" s="166">
        <v>829</v>
      </c>
      <c r="T18" s="166">
        <v>811</v>
      </c>
      <c r="U18" s="166">
        <v>919</v>
      </c>
      <c r="V18" s="181">
        <f t="shared" si="5"/>
        <v>0.13316892725030827</v>
      </c>
      <c r="W18" s="165">
        <f t="shared" si="3"/>
        <v>108</v>
      </c>
      <c r="X18" s="167">
        <f t="shared" si="2"/>
        <v>8.9819774033386771E-3</v>
      </c>
    </row>
    <row r="19" spans="1:24" x14ac:dyDescent="0.25">
      <c r="A19" s="1"/>
      <c r="B19" s="165" t="s">
        <v>130</v>
      </c>
      <c r="C19" s="166">
        <v>51549</v>
      </c>
      <c r="D19" s="166">
        <v>35444</v>
      </c>
      <c r="E19" s="166">
        <v>505</v>
      </c>
      <c r="F19" s="166">
        <v>38456</v>
      </c>
      <c r="G19" s="166">
        <v>49303</v>
      </c>
      <c r="H19" s="166">
        <v>44960</v>
      </c>
      <c r="I19" s="166">
        <v>42497</v>
      </c>
      <c r="J19" s="181">
        <f t="shared" si="4"/>
        <v>-5.4782028469750887E-2</v>
      </c>
      <c r="K19" s="165">
        <f t="shared" si="0"/>
        <v>-2463</v>
      </c>
      <c r="L19" s="167">
        <f t="shared" si="1"/>
        <v>2.0096118243503647E-2</v>
      </c>
      <c r="O19" s="165" t="s">
        <v>130</v>
      </c>
      <c r="P19" s="166">
        <v>673</v>
      </c>
      <c r="Q19" s="166">
        <v>17</v>
      </c>
      <c r="R19" s="166">
        <v>543</v>
      </c>
      <c r="S19" s="166">
        <v>765</v>
      </c>
      <c r="T19" s="166">
        <v>870</v>
      </c>
      <c r="U19" s="166">
        <v>695</v>
      </c>
      <c r="V19" s="181">
        <f t="shared" si="5"/>
        <v>-0.20114942528735635</v>
      </c>
      <c r="W19" s="165">
        <f t="shared" si="3"/>
        <v>-175</v>
      </c>
      <c r="X19" s="167">
        <f t="shared" si="2"/>
        <v>6.7926814965401303E-3</v>
      </c>
    </row>
    <row r="20" spans="1:24" x14ac:dyDescent="0.25">
      <c r="A20" s="164" t="s">
        <v>146</v>
      </c>
      <c r="B20" s="165" t="s">
        <v>133</v>
      </c>
      <c r="C20" s="166">
        <v>70967</v>
      </c>
      <c r="D20" s="166">
        <v>51500</v>
      </c>
      <c r="E20" s="166">
        <v>2947</v>
      </c>
      <c r="F20" s="166">
        <v>31715</v>
      </c>
      <c r="G20" s="166">
        <v>46024</v>
      </c>
      <c r="H20" s="166">
        <v>51238</v>
      </c>
      <c r="I20" s="166">
        <v>39946</v>
      </c>
      <c r="J20" s="181">
        <f t="shared" si="4"/>
        <v>-0.22038330926265659</v>
      </c>
      <c r="K20" s="165">
        <f t="shared" si="0"/>
        <v>-11292</v>
      </c>
      <c r="L20" s="167">
        <f t="shared" si="1"/>
        <v>1.8889793146692632E-2</v>
      </c>
      <c r="O20" s="165" t="s">
        <v>133</v>
      </c>
      <c r="P20" s="166">
        <v>1018</v>
      </c>
      <c r="Q20" s="166">
        <v>94</v>
      </c>
      <c r="R20" s="166">
        <v>962</v>
      </c>
      <c r="S20" s="166">
        <v>1420</v>
      </c>
      <c r="T20" s="166">
        <v>1355</v>
      </c>
      <c r="U20" s="166">
        <v>1321</v>
      </c>
      <c r="V20" s="181">
        <f t="shared" si="5"/>
        <v>-2.5092250922509218E-2</v>
      </c>
      <c r="W20" s="165">
        <f t="shared" si="3"/>
        <v>-34</v>
      </c>
      <c r="X20" s="167">
        <f t="shared" si="2"/>
        <v>1.2910981664646781E-2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408822</v>
      </c>
      <c r="D21" s="171">
        <f t="shared" ref="D21:I21" si="7">D13-SUM(D14:D20)</f>
        <v>271845</v>
      </c>
      <c r="E21" s="171">
        <f t="shared" si="7"/>
        <v>85467</v>
      </c>
      <c r="F21" s="171">
        <f t="shared" si="7"/>
        <v>410478</v>
      </c>
      <c r="G21" s="171">
        <f t="shared" si="7"/>
        <v>489316</v>
      </c>
      <c r="H21" s="171">
        <f t="shared" si="7"/>
        <v>528361</v>
      </c>
      <c r="I21" s="171">
        <f t="shared" si="7"/>
        <v>539341</v>
      </c>
      <c r="J21" s="182">
        <f t="shared" si="4"/>
        <v>2.0781246155564093E-2</v>
      </c>
      <c r="K21" s="170">
        <f t="shared" si="0"/>
        <v>10980</v>
      </c>
      <c r="L21" s="172">
        <f t="shared" si="1"/>
        <v>0.25504530930582164</v>
      </c>
      <c r="O21" s="170" t="s">
        <v>147</v>
      </c>
      <c r="P21" s="171">
        <f t="shared" ref="P21:U21" si="8">P13-SUM(P14:P20)</f>
        <v>16743</v>
      </c>
      <c r="Q21" s="171">
        <f t="shared" si="8"/>
        <v>9068</v>
      </c>
      <c r="R21" s="171">
        <f t="shared" si="8"/>
        <v>18992</v>
      </c>
      <c r="S21" s="171">
        <f t="shared" si="8"/>
        <v>23191</v>
      </c>
      <c r="T21" s="171">
        <f t="shared" si="8"/>
        <v>23465</v>
      </c>
      <c r="U21" s="171">
        <f t="shared" si="8"/>
        <v>25762</v>
      </c>
      <c r="V21" s="182">
        <f t="shared" si="5"/>
        <v>9.7890475175793634E-2</v>
      </c>
      <c r="W21" s="170">
        <f>U21-T21</f>
        <v>2297</v>
      </c>
      <c r="X21" s="172">
        <f t="shared" si="2"/>
        <v>0.25178857656671488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695199</v>
      </c>
      <c r="D23" s="178">
        <v>439711</v>
      </c>
      <c r="E23" s="178">
        <v>108123</v>
      </c>
      <c r="F23" s="178">
        <v>647133</v>
      </c>
      <c r="G23" s="178">
        <v>736259</v>
      </c>
      <c r="H23" s="178">
        <v>778566</v>
      </c>
      <c r="I23" s="178">
        <v>744690</v>
      </c>
      <c r="J23" s="179">
        <f>IFERROR(I23/H23-1,"-")</f>
        <v>-4.3510762093387112E-2</v>
      </c>
      <c r="K23" s="178">
        <f>I23-H23</f>
        <v>-33876</v>
      </c>
      <c r="L23" s="179">
        <f t="shared" ref="L23:L35" si="9">I23/I$9</f>
        <v>0.3521514058581719</v>
      </c>
    </row>
    <row r="24" spans="1:24" x14ac:dyDescent="0.25">
      <c r="A24" s="1" t="s">
        <v>98</v>
      </c>
      <c r="B24" s="161" t="s">
        <v>99</v>
      </c>
      <c r="C24" s="162">
        <v>48400</v>
      </c>
      <c r="D24" s="162">
        <v>24401</v>
      </c>
      <c r="E24" s="162">
        <v>49585</v>
      </c>
      <c r="F24" s="162">
        <v>49953</v>
      </c>
      <c r="G24" s="162">
        <v>47875</v>
      </c>
      <c r="H24" s="162">
        <v>40238</v>
      </c>
      <c r="I24" s="162">
        <v>36260</v>
      </c>
      <c r="J24" s="180">
        <f>IFERROR(I24/H24-1,"-")</f>
        <v>-9.8861772453899266E-2</v>
      </c>
      <c r="K24" s="161">
        <f t="shared" ref="K24:K34" si="10">I24-H24</f>
        <v>-3978</v>
      </c>
      <c r="L24" s="163">
        <f t="shared" si="9"/>
        <v>1.714674559402881E-2</v>
      </c>
    </row>
    <row r="25" spans="1:24" x14ac:dyDescent="0.25">
      <c r="A25" s="164" t="s">
        <v>105</v>
      </c>
      <c r="B25" s="165" t="s">
        <v>105</v>
      </c>
      <c r="C25" s="166">
        <v>20357</v>
      </c>
      <c r="D25" s="166">
        <v>10723</v>
      </c>
      <c r="E25" s="166">
        <v>33557</v>
      </c>
      <c r="F25" s="166">
        <v>21912</v>
      </c>
      <c r="G25" s="166">
        <v>19370</v>
      </c>
      <c r="H25" s="166">
        <v>14273</v>
      </c>
      <c r="I25" s="166">
        <v>13417</v>
      </c>
      <c r="J25" s="181">
        <f>IFERROR(I25/H25-1,"-")</f>
        <v>-5.9973376304911397E-2</v>
      </c>
      <c r="K25" s="165">
        <f t="shared" si="10"/>
        <v>-856</v>
      </c>
      <c r="L25" s="167">
        <f t="shared" si="9"/>
        <v>6.3446741763674716E-3</v>
      </c>
    </row>
    <row r="26" spans="1:24" x14ac:dyDescent="0.25">
      <c r="A26" s="164" t="s">
        <v>102</v>
      </c>
      <c r="B26" s="165" t="s">
        <v>102</v>
      </c>
      <c r="C26" s="166">
        <v>28043</v>
      </c>
      <c r="D26" s="166">
        <v>13678</v>
      </c>
      <c r="E26" s="166">
        <v>16028</v>
      </c>
      <c r="F26" s="166">
        <v>28041</v>
      </c>
      <c r="G26" s="166">
        <v>28505</v>
      </c>
      <c r="H26" s="166">
        <v>25965</v>
      </c>
      <c r="I26" s="166">
        <v>22843</v>
      </c>
      <c r="J26" s="181">
        <f>IFERROR(I26/H26-1,"-")</f>
        <v>-0.12023878297708457</v>
      </c>
      <c r="K26" s="165">
        <f t="shared" si="10"/>
        <v>-3122</v>
      </c>
      <c r="L26" s="167">
        <f t="shared" si="9"/>
        <v>1.0802071417661338E-2</v>
      </c>
    </row>
    <row r="27" spans="1:24" x14ac:dyDescent="0.25">
      <c r="A27" s="1"/>
      <c r="B27" s="161" t="s">
        <v>109</v>
      </c>
      <c r="C27" s="162">
        <v>646799</v>
      </c>
      <c r="D27" s="162">
        <v>415310</v>
      </c>
      <c r="E27" s="162">
        <v>58538</v>
      </c>
      <c r="F27" s="162">
        <v>597180</v>
      </c>
      <c r="G27" s="162">
        <v>688384</v>
      </c>
      <c r="H27" s="162">
        <v>738328</v>
      </c>
      <c r="I27" s="162">
        <v>708430</v>
      </c>
      <c r="J27" s="180">
        <f>IFERROR(I27/H27-1,"-")</f>
        <v>-4.0494197700750911E-2</v>
      </c>
      <c r="K27" s="161">
        <f t="shared" si="10"/>
        <v>-29898</v>
      </c>
      <c r="L27" s="163">
        <f t="shared" si="9"/>
        <v>0.33500466026414311</v>
      </c>
    </row>
    <row r="28" spans="1:24" s="57" customFormat="1" x14ac:dyDescent="0.25">
      <c r="B28" s="165" t="s">
        <v>112</v>
      </c>
      <c r="C28" s="166">
        <v>307862</v>
      </c>
      <c r="D28" s="166">
        <v>190725</v>
      </c>
      <c r="E28" s="166">
        <v>3348</v>
      </c>
      <c r="F28" s="166">
        <v>268684</v>
      </c>
      <c r="G28" s="166">
        <v>326659</v>
      </c>
      <c r="H28" s="166">
        <v>351626</v>
      </c>
      <c r="I28" s="166">
        <v>348224</v>
      </c>
      <c r="J28" s="181">
        <f t="shared" ref="J28:J35" si="11">IFERROR(I28/H28-1,"-")</f>
        <v>-9.6750524705226937E-3</v>
      </c>
      <c r="K28" s="165">
        <f t="shared" si="10"/>
        <v>-3402</v>
      </c>
      <c r="L28" s="167">
        <f t="shared" si="9"/>
        <v>0.16466928675496659</v>
      </c>
    </row>
    <row r="29" spans="1:24" s="57" customFormat="1" x14ac:dyDescent="0.25">
      <c r="B29" s="165" t="s">
        <v>115</v>
      </c>
      <c r="C29" s="166">
        <v>82696</v>
      </c>
      <c r="D29" s="166">
        <v>50910</v>
      </c>
      <c r="E29" s="166">
        <v>9195</v>
      </c>
      <c r="F29" s="166">
        <v>65908</v>
      </c>
      <c r="G29" s="166">
        <v>75487</v>
      </c>
      <c r="H29" s="166">
        <v>79727</v>
      </c>
      <c r="I29" s="166">
        <v>73548</v>
      </c>
      <c r="J29" s="181">
        <f t="shared" si="11"/>
        <v>-7.7501975491364283E-2</v>
      </c>
      <c r="K29" s="165">
        <f t="shared" si="10"/>
        <v>-6179</v>
      </c>
      <c r="L29" s="167">
        <f t="shared" si="9"/>
        <v>3.4779615139261741E-2</v>
      </c>
    </row>
    <row r="30" spans="1:24" x14ac:dyDescent="0.25">
      <c r="A30" s="1"/>
      <c r="B30" s="165" t="s">
        <v>118</v>
      </c>
      <c r="C30" s="166">
        <v>23160</v>
      </c>
      <c r="D30" s="166">
        <v>16130</v>
      </c>
      <c r="E30" s="166">
        <v>11290</v>
      </c>
      <c r="F30" s="166">
        <v>25875</v>
      </c>
      <c r="G30" s="166">
        <v>28348</v>
      </c>
      <c r="H30" s="166">
        <v>30329</v>
      </c>
      <c r="I30" s="166">
        <v>22505</v>
      </c>
      <c r="J30" s="181">
        <f t="shared" si="11"/>
        <v>-0.25797091892248347</v>
      </c>
      <c r="K30" s="165">
        <f t="shared" si="10"/>
        <v>-7824</v>
      </c>
      <c r="L30" s="167">
        <f t="shared" si="9"/>
        <v>1.0642236888958035E-2</v>
      </c>
    </row>
    <row r="31" spans="1:24" x14ac:dyDescent="0.25">
      <c r="A31" s="1"/>
      <c r="B31" s="165" t="s">
        <v>125</v>
      </c>
      <c r="C31" s="166">
        <v>25250</v>
      </c>
      <c r="D31" s="166">
        <v>15632</v>
      </c>
      <c r="E31" s="166">
        <v>879</v>
      </c>
      <c r="F31" s="166">
        <v>33744</v>
      </c>
      <c r="G31" s="166">
        <v>27987</v>
      </c>
      <c r="H31" s="166">
        <v>27624</v>
      </c>
      <c r="I31" s="166">
        <v>27413</v>
      </c>
      <c r="J31" s="181">
        <f t="shared" si="11"/>
        <v>-7.638285548798196E-3</v>
      </c>
      <c r="K31" s="165">
        <f t="shared" si="10"/>
        <v>-211</v>
      </c>
      <c r="L31" s="167">
        <f t="shared" si="9"/>
        <v>1.2963147737703027E-2</v>
      </c>
    </row>
    <row r="32" spans="1:24" x14ac:dyDescent="0.25">
      <c r="A32" s="1"/>
      <c r="B32" s="165" t="s">
        <v>121</v>
      </c>
      <c r="C32" s="166">
        <v>31824</v>
      </c>
      <c r="D32" s="166">
        <v>20897</v>
      </c>
      <c r="E32" s="166">
        <v>2726</v>
      </c>
      <c r="F32" s="166">
        <v>39829</v>
      </c>
      <c r="G32" s="166">
        <v>32878</v>
      </c>
      <c r="H32" s="166">
        <v>35710</v>
      </c>
      <c r="I32" s="166">
        <v>34166</v>
      </c>
      <c r="J32" s="181">
        <f t="shared" si="11"/>
        <v>-4.3237188462615483E-2</v>
      </c>
      <c r="K32" s="165">
        <f t="shared" si="10"/>
        <v>-1544</v>
      </c>
      <c r="L32" s="167">
        <f t="shared" si="9"/>
        <v>1.6156528129221959E-2</v>
      </c>
    </row>
    <row r="33" spans="1:12" x14ac:dyDescent="0.25">
      <c r="A33" s="1"/>
      <c r="B33" s="165" t="s">
        <v>130</v>
      </c>
      <c r="C33" s="166">
        <v>20358</v>
      </c>
      <c r="D33" s="166">
        <v>14159</v>
      </c>
      <c r="E33" s="166">
        <v>116</v>
      </c>
      <c r="F33" s="166">
        <v>14805</v>
      </c>
      <c r="G33" s="166">
        <v>17304</v>
      </c>
      <c r="H33" s="166">
        <v>16003</v>
      </c>
      <c r="I33" s="166">
        <v>14281</v>
      </c>
      <c r="J33" s="181">
        <f t="shared" si="11"/>
        <v>-0.10760482409548211</v>
      </c>
      <c r="K33" s="165">
        <f t="shared" si="10"/>
        <v>-1722</v>
      </c>
      <c r="L33" s="167">
        <f t="shared" si="9"/>
        <v>6.7532452793250255E-3</v>
      </c>
    </row>
    <row r="34" spans="1:12" x14ac:dyDescent="0.25">
      <c r="A34" s="164" t="s">
        <v>146</v>
      </c>
      <c r="B34" s="165" t="s">
        <v>133</v>
      </c>
      <c r="C34" s="166">
        <v>21441</v>
      </c>
      <c r="D34" s="166">
        <v>16043</v>
      </c>
      <c r="E34" s="166">
        <v>351</v>
      </c>
      <c r="F34" s="166">
        <v>9555</v>
      </c>
      <c r="G34" s="166">
        <v>15946</v>
      </c>
      <c r="H34" s="166">
        <v>16740</v>
      </c>
      <c r="I34" s="166">
        <v>13220</v>
      </c>
      <c r="J34" s="181">
        <f t="shared" si="11"/>
        <v>-0.21027479091995216</v>
      </c>
      <c r="K34" s="165">
        <f t="shared" si="10"/>
        <v>-3520</v>
      </c>
      <c r="L34" s="167">
        <f t="shared" si="9"/>
        <v>6.2515161818273816E-3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134208</v>
      </c>
      <c r="D35" s="171">
        <f t="shared" ref="D35:I35" si="13">D27-SUM(D28:D34)</f>
        <v>90814</v>
      </c>
      <c r="E35" s="171">
        <f t="shared" si="13"/>
        <v>30633</v>
      </c>
      <c r="F35" s="171">
        <f t="shared" si="13"/>
        <v>138780</v>
      </c>
      <c r="G35" s="171">
        <f t="shared" si="13"/>
        <v>163775</v>
      </c>
      <c r="H35" s="171">
        <f t="shared" si="13"/>
        <v>180569</v>
      </c>
      <c r="I35" s="171">
        <f t="shared" si="13"/>
        <v>175073</v>
      </c>
      <c r="J35" s="182">
        <f t="shared" si="11"/>
        <v>-3.0437118220735582E-2</v>
      </c>
      <c r="K35" s="170">
        <f>I35-H35</f>
        <v>-5496</v>
      </c>
      <c r="L35" s="172">
        <f t="shared" si="9"/>
        <v>8.2789084152879361E-2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527411</v>
      </c>
      <c r="D37" s="178">
        <v>324285</v>
      </c>
      <c r="E37" s="178">
        <v>53047</v>
      </c>
      <c r="F37" s="178">
        <v>453532</v>
      </c>
      <c r="G37" s="178">
        <v>525656</v>
      </c>
      <c r="H37" s="178">
        <v>548980</v>
      </c>
      <c r="I37" s="178">
        <v>557236</v>
      </c>
      <c r="J37" s="179">
        <f>IFERROR(I37/H37-1,"-")</f>
        <v>1.5038799227658606E-2</v>
      </c>
      <c r="K37" s="178">
        <f>I37-H37</f>
        <v>8256</v>
      </c>
      <c r="L37" s="179">
        <f t="shared" ref="L37:L49" si="14">I37/I$9</f>
        <v>0.26350755454589736</v>
      </c>
    </row>
    <row r="38" spans="1:12" x14ac:dyDescent="0.25">
      <c r="A38" s="1" t="s">
        <v>98</v>
      </c>
      <c r="B38" s="161" t="s">
        <v>99</v>
      </c>
      <c r="C38" s="162">
        <v>36243</v>
      </c>
      <c r="D38" s="162">
        <v>17239</v>
      </c>
      <c r="E38" s="162">
        <v>15667</v>
      </c>
      <c r="F38" s="162">
        <v>32225</v>
      </c>
      <c r="G38" s="162">
        <v>32004</v>
      </c>
      <c r="H38" s="162">
        <v>30163</v>
      </c>
      <c r="I38" s="162">
        <v>33296</v>
      </c>
      <c r="J38" s="180">
        <f>IFERROR(I38/H38-1,"-")</f>
        <v>0.10386897854987898</v>
      </c>
      <c r="K38" s="161">
        <f t="shared" ref="K38:K48" si="15">I38-H38</f>
        <v>3133</v>
      </c>
      <c r="L38" s="163">
        <f t="shared" si="14"/>
        <v>1.5745119726938313E-2</v>
      </c>
    </row>
    <row r="39" spans="1:12" x14ac:dyDescent="0.25">
      <c r="A39" s="164" t="s">
        <v>105</v>
      </c>
      <c r="B39" s="165" t="s">
        <v>105</v>
      </c>
      <c r="C39" s="166">
        <v>10791</v>
      </c>
      <c r="D39" s="166">
        <v>6178</v>
      </c>
      <c r="E39" s="166">
        <v>12689</v>
      </c>
      <c r="F39" s="166">
        <v>12389</v>
      </c>
      <c r="G39" s="166">
        <v>11235</v>
      </c>
      <c r="H39" s="166">
        <v>12428</v>
      </c>
      <c r="I39" s="166">
        <v>13054</v>
      </c>
      <c r="J39" s="181">
        <f>IFERROR(I39/H39-1,"-")</f>
        <v>5.0370131960090214E-2</v>
      </c>
      <c r="K39" s="165">
        <f t="shared" si="15"/>
        <v>626</v>
      </c>
      <c r="L39" s="167">
        <f t="shared" si="14"/>
        <v>6.1730175671387772E-3</v>
      </c>
    </row>
    <row r="40" spans="1:12" x14ac:dyDescent="0.25">
      <c r="A40" s="164" t="s">
        <v>102</v>
      </c>
      <c r="B40" s="165" t="s">
        <v>102</v>
      </c>
      <c r="C40" s="166">
        <v>25452</v>
      </c>
      <c r="D40" s="166">
        <v>11061</v>
      </c>
      <c r="E40" s="166">
        <v>2978</v>
      </c>
      <c r="F40" s="166">
        <v>19836</v>
      </c>
      <c r="G40" s="166">
        <v>20769</v>
      </c>
      <c r="H40" s="166">
        <v>17735</v>
      </c>
      <c r="I40" s="166">
        <v>20242</v>
      </c>
      <c r="J40" s="181">
        <f>IFERROR(I40/H40-1,"-")</f>
        <v>0.14135889484071051</v>
      </c>
      <c r="K40" s="165">
        <f t="shared" si="15"/>
        <v>2507</v>
      </c>
      <c r="L40" s="167">
        <f t="shared" si="14"/>
        <v>9.5721021597995355E-3</v>
      </c>
    </row>
    <row r="41" spans="1:12" x14ac:dyDescent="0.25">
      <c r="A41" s="1"/>
      <c r="B41" s="161" t="s">
        <v>109</v>
      </c>
      <c r="C41" s="162">
        <v>491168</v>
      </c>
      <c r="D41" s="162">
        <v>307046</v>
      </c>
      <c r="E41" s="162">
        <v>37380</v>
      </c>
      <c r="F41" s="162">
        <v>421307</v>
      </c>
      <c r="G41" s="162">
        <v>493652</v>
      </c>
      <c r="H41" s="162">
        <v>518817</v>
      </c>
      <c r="I41" s="162">
        <v>523940</v>
      </c>
      <c r="J41" s="180">
        <f>IFERROR(I41/H41-1,"-")</f>
        <v>9.8743873080489042E-3</v>
      </c>
      <c r="K41" s="161">
        <f t="shared" si="15"/>
        <v>5123</v>
      </c>
      <c r="L41" s="163">
        <f t="shared" si="14"/>
        <v>0.24776243481895902</v>
      </c>
    </row>
    <row r="42" spans="1:12" s="57" customFormat="1" x14ac:dyDescent="0.25">
      <c r="B42" s="165" t="s">
        <v>112</v>
      </c>
      <c r="C42" s="166">
        <v>229833</v>
      </c>
      <c r="D42" s="166">
        <v>140970</v>
      </c>
      <c r="E42" s="166">
        <v>1880</v>
      </c>
      <c r="F42" s="166">
        <v>181930</v>
      </c>
      <c r="G42" s="166">
        <v>224284</v>
      </c>
      <c r="H42" s="166">
        <v>241786</v>
      </c>
      <c r="I42" s="166">
        <v>243528</v>
      </c>
      <c r="J42" s="181">
        <f t="shared" ref="J42:J49" si="16">IFERROR(I42/H42-1,"-")</f>
        <v>7.2047182218986094E-3</v>
      </c>
      <c r="K42" s="165">
        <f t="shared" si="15"/>
        <v>1742</v>
      </c>
      <c r="L42" s="167">
        <f t="shared" si="14"/>
        <v>0.11516030504750821</v>
      </c>
    </row>
    <row r="43" spans="1:12" s="57" customFormat="1" x14ac:dyDescent="0.25">
      <c r="B43" s="165" t="s">
        <v>115</v>
      </c>
      <c r="C43" s="166">
        <v>25812</v>
      </c>
      <c r="D43" s="166">
        <v>14886</v>
      </c>
      <c r="E43" s="166">
        <v>3043</v>
      </c>
      <c r="F43" s="166">
        <v>17261</v>
      </c>
      <c r="G43" s="166">
        <v>21600</v>
      </c>
      <c r="H43" s="166">
        <v>21429</v>
      </c>
      <c r="I43" s="166">
        <v>21899</v>
      </c>
      <c r="J43" s="181">
        <f t="shared" si="16"/>
        <v>2.1932894675439796E-2</v>
      </c>
      <c r="K43" s="165">
        <f t="shared" si="15"/>
        <v>470</v>
      </c>
      <c r="L43" s="167">
        <f t="shared" si="14"/>
        <v>1.0355669657022528E-2</v>
      </c>
    </row>
    <row r="44" spans="1:12" x14ac:dyDescent="0.25">
      <c r="A44" s="1"/>
      <c r="B44" s="165" t="s">
        <v>118</v>
      </c>
      <c r="C44" s="166">
        <v>10698</v>
      </c>
      <c r="D44" s="166">
        <v>7059</v>
      </c>
      <c r="E44" s="166">
        <v>4790</v>
      </c>
      <c r="F44" s="166">
        <v>10942</v>
      </c>
      <c r="G44" s="166">
        <v>12726</v>
      </c>
      <c r="H44" s="166">
        <v>12719</v>
      </c>
      <c r="I44" s="166">
        <v>13008</v>
      </c>
      <c r="J44" s="181">
        <f t="shared" si="16"/>
        <v>2.2721912100007957E-2</v>
      </c>
      <c r="K44" s="165">
        <f t="shared" si="15"/>
        <v>289</v>
      </c>
      <c r="L44" s="167">
        <f t="shared" si="14"/>
        <v>6.1512649389720555E-3</v>
      </c>
    </row>
    <row r="45" spans="1:12" x14ac:dyDescent="0.25">
      <c r="A45" s="1"/>
      <c r="B45" s="165" t="s">
        <v>125</v>
      </c>
      <c r="C45" s="166">
        <v>21937</v>
      </c>
      <c r="D45" s="166">
        <v>13054</v>
      </c>
      <c r="E45" s="166">
        <v>655</v>
      </c>
      <c r="F45" s="166">
        <v>23636</v>
      </c>
      <c r="G45" s="166">
        <v>22033</v>
      </c>
      <c r="H45" s="166">
        <v>22474</v>
      </c>
      <c r="I45" s="166">
        <v>21273</v>
      </c>
      <c r="J45" s="181">
        <f t="shared" si="16"/>
        <v>-5.3439530123698509E-2</v>
      </c>
      <c r="K45" s="165">
        <f t="shared" si="15"/>
        <v>-1201</v>
      </c>
      <c r="L45" s="167">
        <f t="shared" si="14"/>
        <v>1.0059644760666708E-2</v>
      </c>
    </row>
    <row r="46" spans="1:12" x14ac:dyDescent="0.25">
      <c r="A46" s="1"/>
      <c r="B46" s="165" t="s">
        <v>121</v>
      </c>
      <c r="C46" s="166">
        <v>16813</v>
      </c>
      <c r="D46" s="166">
        <v>11786</v>
      </c>
      <c r="E46" s="166">
        <v>759</v>
      </c>
      <c r="F46" s="166">
        <v>15897</v>
      </c>
      <c r="G46" s="166">
        <v>17179</v>
      </c>
      <c r="H46" s="166">
        <v>20208</v>
      </c>
      <c r="I46" s="166">
        <v>15591</v>
      </c>
      <c r="J46" s="181">
        <f t="shared" si="16"/>
        <v>-0.22847387173396672</v>
      </c>
      <c r="K46" s="165">
        <f t="shared" si="15"/>
        <v>-4617</v>
      </c>
      <c r="L46" s="167">
        <f t="shared" si="14"/>
        <v>7.3727222988555757E-3</v>
      </c>
    </row>
    <row r="47" spans="1:12" x14ac:dyDescent="0.25">
      <c r="A47" s="1"/>
      <c r="B47" s="165" t="s">
        <v>130</v>
      </c>
      <c r="C47" s="166">
        <v>20055</v>
      </c>
      <c r="D47" s="166">
        <v>12179</v>
      </c>
      <c r="E47" s="166">
        <v>216</v>
      </c>
      <c r="F47" s="166">
        <v>14473</v>
      </c>
      <c r="G47" s="166">
        <v>16852</v>
      </c>
      <c r="H47" s="166">
        <v>15559</v>
      </c>
      <c r="I47" s="166">
        <v>16043</v>
      </c>
      <c r="J47" s="181">
        <f t="shared" si="16"/>
        <v>3.1107397647663682E-2</v>
      </c>
      <c r="K47" s="165">
        <f t="shared" si="15"/>
        <v>484</v>
      </c>
      <c r="L47" s="167">
        <f t="shared" si="14"/>
        <v>7.5864655147546657E-3</v>
      </c>
    </row>
    <row r="48" spans="1:12" x14ac:dyDescent="0.25">
      <c r="A48" s="164" t="s">
        <v>146</v>
      </c>
      <c r="B48" s="165" t="s">
        <v>133</v>
      </c>
      <c r="C48" s="166">
        <v>30557</v>
      </c>
      <c r="D48" s="166">
        <v>20180</v>
      </c>
      <c r="E48" s="166">
        <v>2065</v>
      </c>
      <c r="F48" s="166">
        <v>14435</v>
      </c>
      <c r="G48" s="166">
        <v>17411</v>
      </c>
      <c r="H48" s="166">
        <v>19482</v>
      </c>
      <c r="I48" s="166">
        <v>15247</v>
      </c>
      <c r="J48" s="181">
        <f t="shared" si="16"/>
        <v>-0.21738014577558773</v>
      </c>
      <c r="K48" s="165">
        <f t="shared" si="15"/>
        <v>-4235</v>
      </c>
      <c r="L48" s="167">
        <f t="shared" si="14"/>
        <v>7.2100504708261792E-3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135463</v>
      </c>
      <c r="D49" s="171">
        <f t="shared" ref="D49:I49" si="18">D41-SUM(D42:D48)</f>
        <v>86932</v>
      </c>
      <c r="E49" s="171">
        <f t="shared" si="18"/>
        <v>23972</v>
      </c>
      <c r="F49" s="171">
        <f t="shared" si="18"/>
        <v>142733</v>
      </c>
      <c r="G49" s="171">
        <f t="shared" si="18"/>
        <v>161567</v>
      </c>
      <c r="H49" s="171">
        <f t="shared" si="18"/>
        <v>165160</v>
      </c>
      <c r="I49" s="171">
        <f t="shared" si="18"/>
        <v>177351</v>
      </c>
      <c r="J49" s="182">
        <f t="shared" si="16"/>
        <v>7.3813271978687256E-2</v>
      </c>
      <c r="K49" s="170">
        <f>I49-H49</f>
        <v>12191</v>
      </c>
      <c r="L49" s="172">
        <f t="shared" si="14"/>
        <v>8.3866312130353102E-2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18853</v>
      </c>
      <c r="D51" s="178">
        <v>11900</v>
      </c>
      <c r="E51" s="178">
        <v>2749</v>
      </c>
      <c r="F51" s="178">
        <v>13399</v>
      </c>
      <c r="G51" s="178">
        <v>22430</v>
      </c>
      <c r="H51" s="178">
        <v>20862</v>
      </c>
      <c r="I51" s="178">
        <v>17744</v>
      </c>
      <c r="J51" s="179">
        <f>IFERROR(I51/H51-1,"-")</f>
        <v>-0.14945834531684399</v>
      </c>
      <c r="K51" s="178">
        <f>I51-H51</f>
        <v>-3118</v>
      </c>
      <c r="L51" s="179">
        <f t="shared" ref="L51:L63" si="19">I51/I$9</f>
        <v>8.3908398737023489E-3</v>
      </c>
    </row>
    <row r="52" spans="1:12" x14ac:dyDescent="0.25">
      <c r="A52" s="1" t="s">
        <v>98</v>
      </c>
      <c r="B52" s="161" t="s">
        <v>99</v>
      </c>
      <c r="C52" s="162">
        <v>3473</v>
      </c>
      <c r="D52" s="162">
        <v>1180</v>
      </c>
      <c r="E52" s="162">
        <v>550</v>
      </c>
      <c r="F52" s="162">
        <v>1121</v>
      </c>
      <c r="G52" s="162">
        <v>8792</v>
      </c>
      <c r="H52" s="162">
        <v>5169</v>
      </c>
      <c r="I52" s="162">
        <v>3089</v>
      </c>
      <c r="J52" s="180">
        <f>IFERROR(I52/H52-1,"-")</f>
        <v>-0.40239891661830141</v>
      </c>
      <c r="K52" s="161">
        <f t="shared" ref="K52:K62" si="20">I52-H52</f>
        <v>-2080</v>
      </c>
      <c r="L52" s="163">
        <f t="shared" si="19"/>
        <v>1.4607362697174569E-3</v>
      </c>
    </row>
    <row r="53" spans="1:12" x14ac:dyDescent="0.25">
      <c r="A53" s="164" t="s">
        <v>105</v>
      </c>
      <c r="B53" s="165" t="s">
        <v>105</v>
      </c>
      <c r="C53" s="166">
        <v>1964</v>
      </c>
      <c r="D53" s="166">
        <v>576</v>
      </c>
      <c r="E53" s="166">
        <v>246</v>
      </c>
      <c r="F53" s="166">
        <v>233</v>
      </c>
      <c r="G53" s="166">
        <v>6395</v>
      </c>
      <c r="H53" s="166">
        <v>3391</v>
      </c>
      <c r="I53" s="166">
        <v>1929</v>
      </c>
      <c r="J53" s="181">
        <f>IFERROR(I53/H53-1,"-")</f>
        <v>-0.43114125626658806</v>
      </c>
      <c r="K53" s="165">
        <f t="shared" si="20"/>
        <v>-1462</v>
      </c>
      <c r="L53" s="167">
        <f t="shared" si="19"/>
        <v>9.1219173333926011E-4</v>
      </c>
    </row>
    <row r="54" spans="1:12" x14ac:dyDescent="0.25">
      <c r="A54" s="164" t="s">
        <v>102</v>
      </c>
      <c r="B54" s="165" t="s">
        <v>102</v>
      </c>
      <c r="C54" s="166">
        <v>1509</v>
      </c>
      <c r="D54" s="166">
        <v>604</v>
      </c>
      <c r="E54" s="166">
        <v>304</v>
      </c>
      <c r="F54" s="166">
        <v>888</v>
      </c>
      <c r="G54" s="166">
        <v>2397</v>
      </c>
      <c r="H54" s="166">
        <v>1778</v>
      </c>
      <c r="I54" s="166">
        <v>1160</v>
      </c>
      <c r="J54" s="181">
        <f>IFERROR(I54/H54-1,"-")</f>
        <v>-0.34758155230596177</v>
      </c>
      <c r="K54" s="165">
        <f t="shared" si="20"/>
        <v>-618</v>
      </c>
      <c r="L54" s="167">
        <f t="shared" si="19"/>
        <v>5.4854453637819683E-4</v>
      </c>
    </row>
    <row r="55" spans="1:12" x14ac:dyDescent="0.25">
      <c r="A55" s="1"/>
      <c r="B55" s="161" t="s">
        <v>109</v>
      </c>
      <c r="C55" s="162">
        <v>15380</v>
      </c>
      <c r="D55" s="162">
        <v>10720</v>
      </c>
      <c r="E55" s="162">
        <v>2199</v>
      </c>
      <c r="F55" s="162">
        <v>12278</v>
      </c>
      <c r="G55" s="162">
        <v>13638</v>
      </c>
      <c r="H55" s="162">
        <v>15693</v>
      </c>
      <c r="I55" s="162">
        <v>14655</v>
      </c>
      <c r="J55" s="180">
        <f>IFERROR(I55/H55-1,"-")</f>
        <v>-6.6144140699675003E-2</v>
      </c>
      <c r="K55" s="161">
        <f t="shared" si="20"/>
        <v>-1038</v>
      </c>
      <c r="L55" s="163">
        <f t="shared" si="19"/>
        <v>6.9301036039848924E-3</v>
      </c>
    </row>
    <row r="56" spans="1:12" s="57" customFormat="1" x14ac:dyDescent="0.25">
      <c r="B56" s="165" t="s">
        <v>112</v>
      </c>
      <c r="C56" s="166">
        <v>4087</v>
      </c>
      <c r="D56" s="166">
        <v>3648</v>
      </c>
      <c r="E56" s="166">
        <v>50</v>
      </c>
      <c r="F56" s="166">
        <v>4068</v>
      </c>
      <c r="G56" s="166">
        <v>3913</v>
      </c>
      <c r="H56" s="166">
        <v>4332</v>
      </c>
      <c r="I56" s="166">
        <v>4998</v>
      </c>
      <c r="J56" s="181">
        <f t="shared" ref="J56:J63" si="21">IFERROR(I56/H56-1,"-")</f>
        <v>0.15373961218836563</v>
      </c>
      <c r="K56" s="165">
        <f t="shared" si="20"/>
        <v>666</v>
      </c>
      <c r="L56" s="167">
        <f t="shared" si="19"/>
        <v>2.3634703386364035E-3</v>
      </c>
    </row>
    <row r="57" spans="1:12" s="57" customFormat="1" x14ac:dyDescent="0.25">
      <c r="B57" s="165" t="s">
        <v>115</v>
      </c>
      <c r="C57" s="166">
        <v>4621</v>
      </c>
      <c r="D57" s="166">
        <v>2760</v>
      </c>
      <c r="E57" s="166">
        <v>947</v>
      </c>
      <c r="F57" s="166">
        <v>3440</v>
      </c>
      <c r="G57" s="166">
        <v>2761</v>
      </c>
      <c r="H57" s="166">
        <v>3780</v>
      </c>
      <c r="I57" s="166">
        <v>3439</v>
      </c>
      <c r="J57" s="181">
        <f t="shared" si="21"/>
        <v>-9.0211640211640187E-2</v>
      </c>
      <c r="K57" s="165">
        <f t="shared" si="20"/>
        <v>-341</v>
      </c>
      <c r="L57" s="167">
        <f t="shared" si="19"/>
        <v>1.6262453970729473E-3</v>
      </c>
    </row>
    <row r="58" spans="1:12" x14ac:dyDescent="0.25">
      <c r="A58" s="1"/>
      <c r="B58" s="165" t="s">
        <v>118</v>
      </c>
      <c r="C58" s="166">
        <v>1000</v>
      </c>
      <c r="D58" s="166">
        <v>468</v>
      </c>
      <c r="E58" s="166">
        <v>273</v>
      </c>
      <c r="F58" s="166">
        <v>852</v>
      </c>
      <c r="G58" s="166">
        <v>1358</v>
      </c>
      <c r="H58" s="166">
        <v>1136</v>
      </c>
      <c r="I58" s="166">
        <v>775</v>
      </c>
      <c r="J58" s="181">
        <f t="shared" si="21"/>
        <v>-0.31778169014084512</v>
      </c>
      <c r="K58" s="165">
        <f t="shared" si="20"/>
        <v>-361</v>
      </c>
      <c r="L58" s="167">
        <f t="shared" si="19"/>
        <v>3.664844962871574E-4</v>
      </c>
    </row>
    <row r="59" spans="1:12" x14ac:dyDescent="0.25">
      <c r="A59" s="1"/>
      <c r="B59" s="165" t="s">
        <v>125</v>
      </c>
      <c r="C59" s="166">
        <v>417</v>
      </c>
      <c r="D59" s="166">
        <v>223</v>
      </c>
      <c r="E59" s="166">
        <v>43</v>
      </c>
      <c r="F59" s="166">
        <v>345</v>
      </c>
      <c r="G59" s="166">
        <v>324</v>
      </c>
      <c r="H59" s="166">
        <v>598</v>
      </c>
      <c r="I59" s="166">
        <v>438</v>
      </c>
      <c r="J59" s="181">
        <f t="shared" si="21"/>
        <v>-0.26755852842809369</v>
      </c>
      <c r="K59" s="165">
        <f t="shared" si="20"/>
        <v>-160</v>
      </c>
      <c r="L59" s="167">
        <f t="shared" si="19"/>
        <v>2.0712285080487088E-4</v>
      </c>
    </row>
    <row r="60" spans="1:12" x14ac:dyDescent="0.25">
      <c r="A60" s="1"/>
      <c r="B60" s="165" t="s">
        <v>121</v>
      </c>
      <c r="C60" s="166">
        <v>449</v>
      </c>
      <c r="D60" s="166">
        <v>213</v>
      </c>
      <c r="E60" s="166">
        <v>51</v>
      </c>
      <c r="F60" s="166">
        <v>356</v>
      </c>
      <c r="G60" s="166">
        <v>329</v>
      </c>
      <c r="H60" s="166">
        <v>438</v>
      </c>
      <c r="I60" s="166">
        <v>419</v>
      </c>
      <c r="J60" s="181">
        <f t="shared" si="21"/>
        <v>-4.337899543378998E-2</v>
      </c>
      <c r="K60" s="165">
        <f t="shared" si="20"/>
        <v>-19</v>
      </c>
      <c r="L60" s="167">
        <f t="shared" si="19"/>
        <v>1.9813806960557284E-4</v>
      </c>
    </row>
    <row r="61" spans="1:12" x14ac:dyDescent="0.25">
      <c r="A61" s="1"/>
      <c r="B61" s="165" t="s">
        <v>130</v>
      </c>
      <c r="C61" s="166">
        <v>179</v>
      </c>
      <c r="D61" s="166">
        <v>147</v>
      </c>
      <c r="E61" s="166">
        <v>17</v>
      </c>
      <c r="F61" s="166">
        <v>53</v>
      </c>
      <c r="G61" s="166">
        <v>157</v>
      </c>
      <c r="H61" s="166">
        <v>93</v>
      </c>
      <c r="I61" s="166">
        <v>169</v>
      </c>
      <c r="J61" s="181">
        <f t="shared" si="21"/>
        <v>0.81720430107526876</v>
      </c>
      <c r="K61" s="165">
        <f t="shared" si="20"/>
        <v>76</v>
      </c>
      <c r="L61" s="167">
        <f t="shared" si="19"/>
        <v>7.9917264351651098E-5</v>
      </c>
    </row>
    <row r="62" spans="1:12" x14ac:dyDescent="0.25">
      <c r="A62" s="164" t="s">
        <v>146</v>
      </c>
      <c r="B62" s="165" t="s">
        <v>133</v>
      </c>
      <c r="C62" s="166">
        <v>274</v>
      </c>
      <c r="D62" s="166">
        <v>253</v>
      </c>
      <c r="E62" s="166">
        <v>14</v>
      </c>
      <c r="F62" s="166">
        <v>92</v>
      </c>
      <c r="G62" s="166">
        <v>153</v>
      </c>
      <c r="H62" s="166">
        <v>96</v>
      </c>
      <c r="I62" s="166">
        <v>129</v>
      </c>
      <c r="J62" s="181">
        <f t="shared" si="21"/>
        <v>0.34375</v>
      </c>
      <c r="K62" s="165">
        <f t="shared" si="20"/>
        <v>33</v>
      </c>
      <c r="L62" s="167">
        <f t="shared" si="19"/>
        <v>6.1001935511023615E-5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4353</v>
      </c>
      <c r="D63" s="171">
        <f t="shared" ref="D63:I63" si="23">D55-SUM(D56:D62)</f>
        <v>3008</v>
      </c>
      <c r="E63" s="171">
        <f t="shared" si="23"/>
        <v>804</v>
      </c>
      <c r="F63" s="171">
        <f t="shared" si="23"/>
        <v>3072</v>
      </c>
      <c r="G63" s="171">
        <f t="shared" si="23"/>
        <v>4643</v>
      </c>
      <c r="H63" s="171">
        <f t="shared" si="23"/>
        <v>5220</v>
      </c>
      <c r="I63" s="171">
        <f t="shared" si="23"/>
        <v>4288</v>
      </c>
      <c r="J63" s="182">
        <f t="shared" si="21"/>
        <v>-0.17854406130268197</v>
      </c>
      <c r="K63" s="170">
        <f>I63-H63</f>
        <v>-932</v>
      </c>
      <c r="L63" s="172">
        <f t="shared" si="19"/>
        <v>2.0277232517152658E-3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49342</v>
      </c>
      <c r="D65" s="178">
        <v>29538</v>
      </c>
      <c r="E65" s="178">
        <v>11875</v>
      </c>
      <c r="F65" s="178">
        <v>52343</v>
      </c>
      <c r="G65" s="178">
        <v>75567</v>
      </c>
      <c r="H65" s="178">
        <v>92107</v>
      </c>
      <c r="I65" s="178">
        <v>71768</v>
      </c>
      <c r="J65" s="179">
        <f>IFERROR(I65/H65-1,"-")</f>
        <v>-0.22081926455101131</v>
      </c>
      <c r="K65" s="178">
        <f>I65-H65</f>
        <v>-20339</v>
      </c>
      <c r="L65" s="179">
        <f t="shared" ref="L65:L77" si="24">I65/I$9</f>
        <v>3.3937883005853819E-2</v>
      </c>
    </row>
    <row r="66" spans="1:12" x14ac:dyDescent="0.25">
      <c r="A66" s="1" t="s">
        <v>98</v>
      </c>
      <c r="B66" s="161" t="s">
        <v>99</v>
      </c>
      <c r="C66" s="162">
        <v>7436</v>
      </c>
      <c r="D66" s="162">
        <v>6589</v>
      </c>
      <c r="E66" s="162">
        <v>4877</v>
      </c>
      <c r="F66" s="162">
        <v>10249</v>
      </c>
      <c r="G66" s="162">
        <v>7100</v>
      </c>
      <c r="H66" s="162">
        <v>13468</v>
      </c>
      <c r="I66" s="162">
        <v>9407</v>
      </c>
      <c r="J66" s="180">
        <f>IFERROR(I66/H66-1,"-")</f>
        <v>-0.30152955152955152</v>
      </c>
      <c r="K66" s="161">
        <f t="shared" ref="K66:K76" si="25">I66-H66</f>
        <v>-4061</v>
      </c>
      <c r="L66" s="163">
        <f t="shared" si="24"/>
        <v>4.4484124600945672E-3</v>
      </c>
    </row>
    <row r="67" spans="1:12" x14ac:dyDescent="0.25">
      <c r="A67" s="164" t="s">
        <v>105</v>
      </c>
      <c r="B67" s="165" t="s">
        <v>105</v>
      </c>
      <c r="C67" s="166">
        <v>2895</v>
      </c>
      <c r="D67" s="166">
        <v>2565</v>
      </c>
      <c r="E67" s="166">
        <v>4794</v>
      </c>
      <c r="F67" s="166">
        <v>6752</v>
      </c>
      <c r="G67" s="166">
        <v>5086</v>
      </c>
      <c r="H67" s="166">
        <v>4916</v>
      </c>
      <c r="I67" s="166">
        <v>2506</v>
      </c>
      <c r="J67" s="181">
        <f>IFERROR(I67/H67-1,"-")</f>
        <v>-0.49023596419853543</v>
      </c>
      <c r="K67" s="165">
        <f t="shared" si="25"/>
        <v>-2410</v>
      </c>
      <c r="L67" s="167">
        <f t="shared" si="24"/>
        <v>1.1850453518653114E-3</v>
      </c>
    </row>
    <row r="68" spans="1:12" x14ac:dyDescent="0.25">
      <c r="A68" s="164" t="s">
        <v>102</v>
      </c>
      <c r="B68" s="165" t="s">
        <v>102</v>
      </c>
      <c r="C68" s="166">
        <v>4541</v>
      </c>
      <c r="D68" s="166">
        <v>4024</v>
      </c>
      <c r="E68" s="166">
        <v>83</v>
      </c>
      <c r="F68" s="166">
        <v>3497</v>
      </c>
      <c r="G68" s="166">
        <v>2014</v>
      </c>
      <c r="H68" s="166">
        <v>8552</v>
      </c>
      <c r="I68" s="166">
        <v>6901</v>
      </c>
      <c r="J68" s="181">
        <f>IFERROR(I68/H68-1,"-")</f>
        <v>-0.19305425631431239</v>
      </c>
      <c r="K68" s="165">
        <f t="shared" si="25"/>
        <v>-1651</v>
      </c>
      <c r="L68" s="167">
        <f t="shared" si="24"/>
        <v>3.2633671082292555E-3</v>
      </c>
    </row>
    <row r="69" spans="1:12" x14ac:dyDescent="0.25">
      <c r="A69" s="1"/>
      <c r="B69" s="161" t="s">
        <v>109</v>
      </c>
      <c r="C69" s="162">
        <v>41906</v>
      </c>
      <c r="D69" s="162">
        <v>22949</v>
      </c>
      <c r="E69" s="162">
        <v>6998</v>
      </c>
      <c r="F69" s="162">
        <v>42094</v>
      </c>
      <c r="G69" s="162">
        <v>68467</v>
      </c>
      <c r="H69" s="162">
        <v>78639</v>
      </c>
      <c r="I69" s="162">
        <v>62361</v>
      </c>
      <c r="J69" s="180">
        <f>IFERROR(I69/H69-1,"-")</f>
        <v>-0.20699652844008698</v>
      </c>
      <c r="K69" s="161">
        <f t="shared" si="25"/>
        <v>-16278</v>
      </c>
      <c r="L69" s="163">
        <f t="shared" si="24"/>
        <v>2.9489470545759254E-2</v>
      </c>
    </row>
    <row r="70" spans="1:12" s="57" customFormat="1" x14ac:dyDescent="0.25">
      <c r="B70" s="165" t="s">
        <v>112</v>
      </c>
      <c r="C70" s="166">
        <v>18370</v>
      </c>
      <c r="D70" s="166">
        <v>9198</v>
      </c>
      <c r="E70" s="166">
        <v>541</v>
      </c>
      <c r="F70" s="166">
        <v>17050</v>
      </c>
      <c r="G70" s="166">
        <v>24021</v>
      </c>
      <c r="H70" s="166">
        <v>28531</v>
      </c>
      <c r="I70" s="166">
        <v>28908</v>
      </c>
      <c r="J70" s="181">
        <f t="shared" ref="J70:J77" si="26">IFERROR(I70/H70-1,"-")</f>
        <v>1.3213697381795342E-2</v>
      </c>
      <c r="K70" s="165">
        <f t="shared" si="25"/>
        <v>377</v>
      </c>
      <c r="L70" s="167">
        <f t="shared" si="24"/>
        <v>1.3670108153121479E-2</v>
      </c>
    </row>
    <row r="71" spans="1:12" s="57" customFormat="1" x14ac:dyDescent="0.25">
      <c r="B71" s="165" t="s">
        <v>115</v>
      </c>
      <c r="C71" s="166">
        <v>5182</v>
      </c>
      <c r="D71" s="166">
        <v>2626</v>
      </c>
      <c r="E71" s="166">
        <v>1564</v>
      </c>
      <c r="F71" s="166">
        <v>5188</v>
      </c>
      <c r="G71" s="166">
        <v>4209</v>
      </c>
      <c r="H71" s="166">
        <v>5835</v>
      </c>
      <c r="I71" s="166">
        <v>5238</v>
      </c>
      <c r="J71" s="181">
        <f t="shared" si="26"/>
        <v>-0.10231362467866323</v>
      </c>
      <c r="K71" s="165">
        <f t="shared" si="25"/>
        <v>-597</v>
      </c>
      <c r="L71" s="167">
        <f t="shared" si="24"/>
        <v>2.4769623116801683E-3</v>
      </c>
    </row>
    <row r="72" spans="1:12" x14ac:dyDescent="0.25">
      <c r="A72" s="1"/>
      <c r="B72" s="165" t="s">
        <v>118</v>
      </c>
      <c r="C72" s="166">
        <v>4374</v>
      </c>
      <c r="D72" s="166">
        <v>2915</v>
      </c>
      <c r="E72" s="166">
        <v>784</v>
      </c>
      <c r="F72" s="166">
        <v>4386</v>
      </c>
      <c r="G72" s="166">
        <v>9271</v>
      </c>
      <c r="H72" s="166">
        <v>9786</v>
      </c>
      <c r="I72" s="166">
        <v>3758</v>
      </c>
      <c r="J72" s="181">
        <f t="shared" si="26"/>
        <v>-0.61598201512364603</v>
      </c>
      <c r="K72" s="165">
        <f t="shared" si="25"/>
        <v>-6028</v>
      </c>
      <c r="L72" s="167">
        <f t="shared" si="24"/>
        <v>1.7770951445769516E-3</v>
      </c>
    </row>
    <row r="73" spans="1:12" x14ac:dyDescent="0.25">
      <c r="A73" s="1"/>
      <c r="B73" s="165" t="s">
        <v>125</v>
      </c>
      <c r="C73" s="166">
        <v>969</v>
      </c>
      <c r="D73" s="166">
        <v>233</v>
      </c>
      <c r="E73" s="166">
        <v>95</v>
      </c>
      <c r="F73" s="166">
        <v>1710</v>
      </c>
      <c r="G73" s="166">
        <v>1852</v>
      </c>
      <c r="H73" s="166">
        <v>2964</v>
      </c>
      <c r="I73" s="166">
        <v>2444</v>
      </c>
      <c r="J73" s="181">
        <f t="shared" si="26"/>
        <v>-0.17543859649122806</v>
      </c>
      <c r="K73" s="165">
        <f t="shared" si="25"/>
        <v>-520</v>
      </c>
      <c r="L73" s="167">
        <f t="shared" si="24"/>
        <v>1.1557265921623388E-3</v>
      </c>
    </row>
    <row r="74" spans="1:12" x14ac:dyDescent="0.25">
      <c r="A74" s="1"/>
      <c r="B74" s="165" t="s">
        <v>121</v>
      </c>
      <c r="C74" s="166">
        <v>1028</v>
      </c>
      <c r="D74" s="166">
        <v>590</v>
      </c>
      <c r="E74" s="166">
        <v>608</v>
      </c>
      <c r="F74" s="166">
        <v>1589</v>
      </c>
      <c r="G74" s="166">
        <v>1307</v>
      </c>
      <c r="H74" s="166">
        <v>1695</v>
      </c>
      <c r="I74" s="166">
        <v>1426</v>
      </c>
      <c r="J74" s="181">
        <f t="shared" si="26"/>
        <v>-0.1587020648967552</v>
      </c>
      <c r="K74" s="165">
        <f t="shared" si="25"/>
        <v>-269</v>
      </c>
      <c r="L74" s="167">
        <f t="shared" si="24"/>
        <v>6.7433147316836963E-4</v>
      </c>
    </row>
    <row r="75" spans="1:12" x14ac:dyDescent="0.25">
      <c r="A75" s="1"/>
      <c r="B75" s="165" t="s">
        <v>130</v>
      </c>
      <c r="C75" s="166">
        <v>1281</v>
      </c>
      <c r="D75" s="166">
        <v>833</v>
      </c>
      <c r="E75" s="166">
        <v>1</v>
      </c>
      <c r="F75" s="166">
        <v>1380</v>
      </c>
      <c r="G75" s="166">
        <v>3909</v>
      </c>
      <c r="H75" s="166">
        <v>2827</v>
      </c>
      <c r="I75" s="166">
        <v>1701</v>
      </c>
      <c r="J75" s="181">
        <f t="shared" si="26"/>
        <v>-0.39830208701804037</v>
      </c>
      <c r="K75" s="165">
        <f t="shared" si="25"/>
        <v>-1126</v>
      </c>
      <c r="L75" s="167">
        <f t="shared" si="24"/>
        <v>8.0437435894768349E-4</v>
      </c>
    </row>
    <row r="76" spans="1:12" x14ac:dyDescent="0.25">
      <c r="A76" s="164" t="s">
        <v>146</v>
      </c>
      <c r="B76" s="165" t="s">
        <v>133</v>
      </c>
      <c r="C76" s="166">
        <v>1426</v>
      </c>
      <c r="D76" s="166">
        <v>961</v>
      </c>
      <c r="E76" s="166">
        <v>0</v>
      </c>
      <c r="F76" s="166">
        <v>368</v>
      </c>
      <c r="G76" s="166">
        <v>1031</v>
      </c>
      <c r="H76" s="166">
        <v>2026</v>
      </c>
      <c r="I76" s="166">
        <v>2180</v>
      </c>
      <c r="J76" s="181">
        <f t="shared" si="26"/>
        <v>7.6011846001974304E-2</v>
      </c>
      <c r="K76" s="165">
        <f t="shared" si="25"/>
        <v>154</v>
      </c>
      <c r="L76" s="167">
        <f t="shared" si="24"/>
        <v>1.0308854218141976E-3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9276</v>
      </c>
      <c r="D77" s="171">
        <f t="shared" ref="D77:I77" si="28">D69-SUM(D70:D76)</f>
        <v>5593</v>
      </c>
      <c r="E77" s="171">
        <f t="shared" si="28"/>
        <v>3405</v>
      </c>
      <c r="F77" s="171">
        <f t="shared" si="28"/>
        <v>10423</v>
      </c>
      <c r="G77" s="171">
        <f t="shared" si="28"/>
        <v>22867</v>
      </c>
      <c r="H77" s="171">
        <f t="shared" si="28"/>
        <v>24975</v>
      </c>
      <c r="I77" s="171">
        <f t="shared" si="28"/>
        <v>16706</v>
      </c>
      <c r="J77" s="182">
        <f t="shared" si="26"/>
        <v>-0.33109109109109114</v>
      </c>
      <c r="K77" s="170">
        <f>I77-H77</f>
        <v>-8269</v>
      </c>
      <c r="L77" s="172">
        <f t="shared" si="24"/>
        <v>7.8999870902880659E-3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295122</v>
      </c>
      <c r="D79" s="178">
        <v>183101</v>
      </c>
      <c r="E79" s="178">
        <v>30364</v>
      </c>
      <c r="F79" s="178">
        <v>240241</v>
      </c>
      <c r="G79" s="178">
        <v>297116</v>
      </c>
      <c r="H79" s="178">
        <v>327775</v>
      </c>
      <c r="I79" s="178">
        <v>343207</v>
      </c>
      <c r="J79" s="179">
        <f>IFERROR(I79/H79-1,"-")</f>
        <v>4.7081076958279233E-2</v>
      </c>
      <c r="K79" s="178">
        <f>I79-H79</f>
        <v>15432</v>
      </c>
      <c r="L79" s="179">
        <f t="shared" ref="L79:L91" si="29">I79/I$9</f>
        <v>0.16229683163513087</v>
      </c>
    </row>
    <row r="80" spans="1:12" x14ac:dyDescent="0.25">
      <c r="A80" s="1" t="s">
        <v>98</v>
      </c>
      <c r="B80" s="161" t="s">
        <v>99</v>
      </c>
      <c r="C80" s="162">
        <v>98275</v>
      </c>
      <c r="D80" s="162">
        <v>56011</v>
      </c>
      <c r="E80" s="162">
        <v>13482</v>
      </c>
      <c r="F80" s="162">
        <v>93029</v>
      </c>
      <c r="G80" s="162">
        <v>104273</v>
      </c>
      <c r="H80" s="162">
        <v>99829</v>
      </c>
      <c r="I80" s="162">
        <v>108214</v>
      </c>
      <c r="J80" s="180">
        <f>IFERROR(I80/H80-1,"-")</f>
        <v>8.3993629105770795E-2</v>
      </c>
      <c r="K80" s="161">
        <f t="shared" ref="K80:K90" si="30">I80-H80</f>
        <v>8385</v>
      </c>
      <c r="L80" s="163">
        <f t="shared" si="29"/>
        <v>5.1172584878991546E-2</v>
      </c>
    </row>
    <row r="81" spans="1:12" x14ac:dyDescent="0.25">
      <c r="A81" s="164" t="s">
        <v>105</v>
      </c>
      <c r="B81" s="165" t="s">
        <v>105</v>
      </c>
      <c r="C81" s="166">
        <v>15737</v>
      </c>
      <c r="D81" s="166">
        <v>9469</v>
      </c>
      <c r="E81" s="166">
        <v>6596</v>
      </c>
      <c r="F81" s="166">
        <v>25228</v>
      </c>
      <c r="G81" s="166">
        <v>22192</v>
      </c>
      <c r="H81" s="166">
        <v>21609</v>
      </c>
      <c r="I81" s="166">
        <v>21116</v>
      </c>
      <c r="J81" s="181">
        <f>IFERROR(I81/H81-1,"-")</f>
        <v>-2.2814568004072333E-2</v>
      </c>
      <c r="K81" s="165">
        <f t="shared" si="30"/>
        <v>-493</v>
      </c>
      <c r="L81" s="167">
        <f t="shared" si="29"/>
        <v>9.985402094967245E-3</v>
      </c>
    </row>
    <row r="82" spans="1:12" x14ac:dyDescent="0.25">
      <c r="A82" s="164" t="s">
        <v>102</v>
      </c>
      <c r="B82" s="165" t="s">
        <v>102</v>
      </c>
      <c r="C82" s="166">
        <v>82538</v>
      </c>
      <c r="D82" s="166">
        <v>46542</v>
      </c>
      <c r="E82" s="166">
        <v>6886</v>
      </c>
      <c r="F82" s="166">
        <v>67801</v>
      </c>
      <c r="G82" s="166">
        <v>82081</v>
      </c>
      <c r="H82" s="166">
        <v>78220</v>
      </c>
      <c r="I82" s="166">
        <v>87098</v>
      </c>
      <c r="J82" s="181">
        <f>IFERROR(I82/H82-1,"-")</f>
        <v>0.11350038353362302</v>
      </c>
      <c r="K82" s="165">
        <f t="shared" si="30"/>
        <v>8878</v>
      </c>
      <c r="L82" s="167">
        <f t="shared" si="29"/>
        <v>4.11871827840243E-2</v>
      </c>
    </row>
    <row r="83" spans="1:12" x14ac:dyDescent="0.25">
      <c r="A83" s="1"/>
      <c r="B83" s="161" t="s">
        <v>109</v>
      </c>
      <c r="C83" s="162">
        <v>196847</v>
      </c>
      <c r="D83" s="162">
        <v>127090</v>
      </c>
      <c r="E83" s="162">
        <v>16882</v>
      </c>
      <c r="F83" s="162">
        <v>147212</v>
      </c>
      <c r="G83" s="162">
        <v>192843</v>
      </c>
      <c r="H83" s="162">
        <v>227946</v>
      </c>
      <c r="I83" s="162">
        <v>234993</v>
      </c>
      <c r="J83" s="180">
        <f>IFERROR(I83/H83-1,"-")</f>
        <v>3.0915216761864706E-2</v>
      </c>
      <c r="K83" s="161">
        <f t="shared" si="30"/>
        <v>7047</v>
      </c>
      <c r="L83" s="163">
        <f t="shared" si="29"/>
        <v>0.11112424675613933</v>
      </c>
    </row>
    <row r="84" spans="1:12" s="57" customFormat="1" x14ac:dyDescent="0.25">
      <c r="B84" s="165" t="s">
        <v>112</v>
      </c>
      <c r="C84" s="166">
        <v>29870</v>
      </c>
      <c r="D84" s="166">
        <v>21229</v>
      </c>
      <c r="E84" s="166">
        <v>1209</v>
      </c>
      <c r="F84" s="166">
        <v>23380</v>
      </c>
      <c r="G84" s="166">
        <v>34508</v>
      </c>
      <c r="H84" s="166">
        <v>41935</v>
      </c>
      <c r="I84" s="166">
        <v>42405</v>
      </c>
      <c r="J84" s="181">
        <f t="shared" ref="J84:J91" si="31">IFERROR(I84/H84-1,"-")</f>
        <v>1.1207821628711034E-2</v>
      </c>
      <c r="K84" s="165">
        <f t="shared" si="30"/>
        <v>470</v>
      </c>
      <c r="L84" s="167">
        <f t="shared" si="29"/>
        <v>2.0052612987170204E-2</v>
      </c>
    </row>
    <row r="85" spans="1:12" s="57" customFormat="1" x14ac:dyDescent="0.25">
      <c r="B85" s="165" t="s">
        <v>115</v>
      </c>
      <c r="C85" s="166">
        <v>79812</v>
      </c>
      <c r="D85" s="166">
        <v>46896</v>
      </c>
      <c r="E85" s="166">
        <v>3880</v>
      </c>
      <c r="F85" s="166">
        <v>48943</v>
      </c>
      <c r="G85" s="166">
        <v>63366</v>
      </c>
      <c r="H85" s="166">
        <v>73427</v>
      </c>
      <c r="I85" s="166">
        <v>72352</v>
      </c>
      <c r="J85" s="181">
        <f t="shared" si="31"/>
        <v>-1.4640391136775288E-2</v>
      </c>
      <c r="K85" s="165">
        <f t="shared" si="30"/>
        <v>-1075</v>
      </c>
      <c r="L85" s="167">
        <f t="shared" si="29"/>
        <v>3.4214046806926982E-2</v>
      </c>
    </row>
    <row r="86" spans="1:12" x14ac:dyDescent="0.25">
      <c r="A86" s="1"/>
      <c r="B86" s="165" t="s">
        <v>118</v>
      </c>
      <c r="C86" s="166">
        <v>9605</v>
      </c>
      <c r="D86" s="166">
        <v>6810</v>
      </c>
      <c r="E86" s="166">
        <v>3499</v>
      </c>
      <c r="F86" s="166">
        <v>12985</v>
      </c>
      <c r="G86" s="166">
        <v>16370</v>
      </c>
      <c r="H86" s="166">
        <v>22309</v>
      </c>
      <c r="I86" s="166">
        <v>23090</v>
      </c>
      <c r="J86" s="181">
        <f t="shared" si="31"/>
        <v>3.5008292617329406E-2</v>
      </c>
      <c r="K86" s="165">
        <f t="shared" si="30"/>
        <v>781</v>
      </c>
      <c r="L86" s="167">
        <f t="shared" si="29"/>
        <v>1.0918873573252212E-2</v>
      </c>
    </row>
    <row r="87" spans="1:12" x14ac:dyDescent="0.25">
      <c r="A87" s="1"/>
      <c r="B87" s="165" t="s">
        <v>125</v>
      </c>
      <c r="C87" s="166">
        <v>3071</v>
      </c>
      <c r="D87" s="166">
        <v>1878</v>
      </c>
      <c r="E87" s="166">
        <v>218</v>
      </c>
      <c r="F87" s="166">
        <v>4324</v>
      </c>
      <c r="G87" s="166">
        <v>3824</v>
      </c>
      <c r="H87" s="166">
        <v>5572</v>
      </c>
      <c r="I87" s="166">
        <v>6561</v>
      </c>
      <c r="J87" s="181">
        <f t="shared" si="31"/>
        <v>0.17749461593682692</v>
      </c>
      <c r="K87" s="165">
        <f t="shared" si="30"/>
        <v>989</v>
      </c>
      <c r="L87" s="167">
        <f t="shared" si="29"/>
        <v>3.1025868130839223E-3</v>
      </c>
    </row>
    <row r="88" spans="1:12" x14ac:dyDescent="0.25">
      <c r="A88" s="1"/>
      <c r="B88" s="165" t="s">
        <v>121</v>
      </c>
      <c r="C88" s="166">
        <v>2440</v>
      </c>
      <c r="D88" s="166">
        <v>1330</v>
      </c>
      <c r="E88" s="166">
        <v>228</v>
      </c>
      <c r="F88" s="166">
        <v>2538</v>
      </c>
      <c r="G88" s="166">
        <v>2351</v>
      </c>
      <c r="H88" s="166">
        <v>2906</v>
      </c>
      <c r="I88" s="166">
        <v>3382</v>
      </c>
      <c r="J88" s="181">
        <f t="shared" si="31"/>
        <v>0.16379903647625604</v>
      </c>
      <c r="K88" s="165">
        <f t="shared" si="30"/>
        <v>476</v>
      </c>
      <c r="L88" s="167">
        <f t="shared" si="29"/>
        <v>1.5992910534750532E-3</v>
      </c>
    </row>
    <row r="89" spans="1:12" x14ac:dyDescent="0.25">
      <c r="A89" s="1"/>
      <c r="B89" s="165" t="s">
        <v>130</v>
      </c>
      <c r="C89" s="166">
        <v>5857</v>
      </c>
      <c r="D89" s="166">
        <v>4100</v>
      </c>
      <c r="E89" s="166">
        <v>72</v>
      </c>
      <c r="F89" s="166">
        <v>3965</v>
      </c>
      <c r="G89" s="166">
        <v>6255</v>
      </c>
      <c r="H89" s="166">
        <v>5526</v>
      </c>
      <c r="I89" s="166">
        <v>5578</v>
      </c>
      <c r="J89" s="181">
        <f t="shared" si="31"/>
        <v>9.4100615273253752E-3</v>
      </c>
      <c r="K89" s="165">
        <f t="shared" si="30"/>
        <v>52</v>
      </c>
      <c r="L89" s="167">
        <f t="shared" si="29"/>
        <v>2.637742606825502E-3</v>
      </c>
    </row>
    <row r="90" spans="1:12" x14ac:dyDescent="0.25">
      <c r="A90" s="164" t="s">
        <v>146</v>
      </c>
      <c r="B90" s="165" t="s">
        <v>133</v>
      </c>
      <c r="C90" s="166">
        <v>8483</v>
      </c>
      <c r="D90" s="166">
        <v>6540</v>
      </c>
      <c r="E90" s="166">
        <v>313</v>
      </c>
      <c r="F90" s="166">
        <v>3880</v>
      </c>
      <c r="G90" s="166">
        <v>6731</v>
      </c>
      <c r="H90" s="166">
        <v>7474</v>
      </c>
      <c r="I90" s="166">
        <v>5162</v>
      </c>
      <c r="J90" s="181">
        <f t="shared" si="31"/>
        <v>-0.30933904201230933</v>
      </c>
      <c r="K90" s="165">
        <f t="shared" si="30"/>
        <v>-2312</v>
      </c>
      <c r="L90" s="167">
        <f t="shared" si="29"/>
        <v>2.4410231868829762E-3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57709</v>
      </c>
      <c r="D91" s="171">
        <f t="shared" ref="D91:I91" si="33">D83-SUM(D84:D90)</f>
        <v>38307</v>
      </c>
      <c r="E91" s="171">
        <f t="shared" si="33"/>
        <v>7463</v>
      </c>
      <c r="F91" s="171">
        <f t="shared" si="33"/>
        <v>47197</v>
      </c>
      <c r="G91" s="171">
        <f t="shared" si="33"/>
        <v>59438</v>
      </c>
      <c r="H91" s="171">
        <f t="shared" si="33"/>
        <v>68797</v>
      </c>
      <c r="I91" s="171">
        <f t="shared" si="33"/>
        <v>76463</v>
      </c>
      <c r="J91" s="182">
        <f t="shared" si="31"/>
        <v>0.11142927743942321</v>
      </c>
      <c r="K91" s="170">
        <f>I91-H91</f>
        <v>7666</v>
      </c>
      <c r="L91" s="172">
        <f t="shared" si="29"/>
        <v>3.6158069728522473E-2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20100</v>
      </c>
      <c r="D93" s="178">
        <v>13511</v>
      </c>
      <c r="E93" s="178">
        <v>6917</v>
      </c>
      <c r="F93" s="178">
        <v>17534</v>
      </c>
      <c r="G93" s="178">
        <v>22576</v>
      </c>
      <c r="H93" s="178">
        <v>21474</v>
      </c>
      <c r="I93" s="178">
        <v>20344</v>
      </c>
      <c r="J93" s="179">
        <f>IFERROR(I93/H93-1,"-")</f>
        <v>-5.2621775169973017E-2</v>
      </c>
      <c r="K93" s="178">
        <f>I93-H93</f>
        <v>-1130</v>
      </c>
      <c r="L93" s="179">
        <f t="shared" ref="L93:L105" si="34">I93/I$9</f>
        <v>9.6203362483431362E-3</v>
      </c>
    </row>
    <row r="94" spans="1:12" x14ac:dyDescent="0.25">
      <c r="A94" s="1" t="s">
        <v>98</v>
      </c>
      <c r="B94" s="161" t="s">
        <v>99</v>
      </c>
      <c r="C94" s="162">
        <v>11422</v>
      </c>
      <c r="D94" s="162">
        <v>7669</v>
      </c>
      <c r="E94" s="162">
        <v>3829</v>
      </c>
      <c r="F94" s="162">
        <v>9624</v>
      </c>
      <c r="G94" s="162">
        <v>13402</v>
      </c>
      <c r="H94" s="162">
        <v>10519</v>
      </c>
      <c r="I94" s="162">
        <v>10355</v>
      </c>
      <c r="J94" s="180">
        <f>IFERROR(I94/H94-1,"-")</f>
        <v>-1.5590835630763356E-2</v>
      </c>
      <c r="K94" s="161">
        <f t="shared" ref="K94:K104" si="35">I94-H94</f>
        <v>-164</v>
      </c>
      <c r="L94" s="163">
        <f t="shared" si="34"/>
        <v>4.8967057536174387E-3</v>
      </c>
    </row>
    <row r="95" spans="1:12" x14ac:dyDescent="0.25">
      <c r="A95" s="164" t="s">
        <v>105</v>
      </c>
      <c r="B95" s="165" t="s">
        <v>105</v>
      </c>
      <c r="C95" s="166">
        <v>5317</v>
      </c>
      <c r="D95" s="166">
        <v>4352</v>
      </c>
      <c r="E95" s="166">
        <v>2144</v>
      </c>
      <c r="F95" s="166">
        <v>4668</v>
      </c>
      <c r="G95" s="166">
        <v>3830</v>
      </c>
      <c r="H95" s="166">
        <v>2527</v>
      </c>
      <c r="I95" s="166">
        <v>3051</v>
      </c>
      <c r="J95" s="181">
        <f>IFERROR(I95/H95-1,"-")</f>
        <v>0.20736050652948168</v>
      </c>
      <c r="K95" s="165">
        <f t="shared" si="35"/>
        <v>524</v>
      </c>
      <c r="L95" s="167">
        <f t="shared" si="34"/>
        <v>1.4427667073188609E-3</v>
      </c>
    </row>
    <row r="96" spans="1:12" x14ac:dyDescent="0.25">
      <c r="A96" s="164" t="s">
        <v>102</v>
      </c>
      <c r="B96" s="165" t="s">
        <v>102</v>
      </c>
      <c r="C96" s="166">
        <v>6105</v>
      </c>
      <c r="D96" s="166">
        <v>3317</v>
      </c>
      <c r="E96" s="166">
        <v>1685</v>
      </c>
      <c r="F96" s="166">
        <v>4956</v>
      </c>
      <c r="G96" s="166">
        <v>9572</v>
      </c>
      <c r="H96" s="166">
        <v>7992</v>
      </c>
      <c r="I96" s="166">
        <v>7304</v>
      </c>
      <c r="J96" s="181">
        <f>IFERROR(I96/H96-1,"-")</f>
        <v>-8.6086086086086033E-2</v>
      </c>
      <c r="K96" s="165">
        <f t="shared" si="35"/>
        <v>-688</v>
      </c>
      <c r="L96" s="167">
        <f t="shared" si="34"/>
        <v>3.4539390462985774E-3</v>
      </c>
    </row>
    <row r="97" spans="1:12" x14ac:dyDescent="0.25">
      <c r="A97" s="1"/>
      <c r="B97" s="161" t="s">
        <v>109</v>
      </c>
      <c r="C97" s="162">
        <v>8678</v>
      </c>
      <c r="D97" s="162">
        <v>5842</v>
      </c>
      <c r="E97" s="162">
        <v>3088</v>
      </c>
      <c r="F97" s="162">
        <v>7910</v>
      </c>
      <c r="G97" s="162">
        <v>9174</v>
      </c>
      <c r="H97" s="162">
        <v>10955</v>
      </c>
      <c r="I97" s="162">
        <v>9989</v>
      </c>
      <c r="J97" s="180">
        <f>IFERROR(I97/H97-1,"-")</f>
        <v>-8.8178913738019116E-2</v>
      </c>
      <c r="K97" s="161">
        <f t="shared" si="35"/>
        <v>-966</v>
      </c>
      <c r="L97" s="163">
        <f t="shared" si="34"/>
        <v>4.7236304947256974E-3</v>
      </c>
    </row>
    <row r="98" spans="1:12" s="57" customFormat="1" x14ac:dyDescent="0.25">
      <c r="B98" s="165" t="s">
        <v>112</v>
      </c>
      <c r="C98" s="166">
        <v>1266</v>
      </c>
      <c r="D98" s="166">
        <v>1092</v>
      </c>
      <c r="E98" s="166">
        <v>102</v>
      </c>
      <c r="F98" s="166">
        <v>1172</v>
      </c>
      <c r="G98" s="166">
        <v>1456</v>
      </c>
      <c r="H98" s="166">
        <v>1762</v>
      </c>
      <c r="I98" s="166">
        <v>1433</v>
      </c>
      <c r="J98" s="181">
        <f t="shared" ref="J98:J105" si="36">IFERROR(I98/H98-1,"-")</f>
        <v>-0.18671963677639047</v>
      </c>
      <c r="K98" s="165">
        <f t="shared" si="35"/>
        <v>-329</v>
      </c>
      <c r="L98" s="167">
        <f t="shared" si="34"/>
        <v>6.776416557154794E-4</v>
      </c>
    </row>
    <row r="99" spans="1:12" s="57" customFormat="1" x14ac:dyDescent="0.25">
      <c r="B99" s="165" t="s">
        <v>115</v>
      </c>
      <c r="C99" s="166">
        <v>2254</v>
      </c>
      <c r="D99" s="166">
        <v>1303</v>
      </c>
      <c r="E99" s="166">
        <v>512</v>
      </c>
      <c r="F99" s="166">
        <v>1764</v>
      </c>
      <c r="G99" s="166">
        <v>2011</v>
      </c>
      <c r="H99" s="166">
        <v>2431</v>
      </c>
      <c r="I99" s="166">
        <v>2183</v>
      </c>
      <c r="J99" s="181">
        <f t="shared" si="36"/>
        <v>-0.10201563142739611</v>
      </c>
      <c r="K99" s="165">
        <f t="shared" si="35"/>
        <v>-248</v>
      </c>
      <c r="L99" s="167">
        <f t="shared" si="34"/>
        <v>1.0323040714772446E-3</v>
      </c>
    </row>
    <row r="100" spans="1:12" x14ac:dyDescent="0.25">
      <c r="A100" s="1"/>
      <c r="B100" s="165" t="s">
        <v>118</v>
      </c>
      <c r="C100" s="166">
        <v>1596</v>
      </c>
      <c r="D100" s="166">
        <v>1217</v>
      </c>
      <c r="E100" s="166">
        <v>1367</v>
      </c>
      <c r="F100" s="166">
        <v>1469</v>
      </c>
      <c r="G100" s="166">
        <v>1690</v>
      </c>
      <c r="H100" s="166">
        <v>1755</v>
      </c>
      <c r="I100" s="166">
        <v>1679</v>
      </c>
      <c r="J100" s="181">
        <f t="shared" si="36"/>
        <v>-4.3304843304843299E-2</v>
      </c>
      <c r="K100" s="165">
        <f t="shared" si="35"/>
        <v>-76</v>
      </c>
      <c r="L100" s="167">
        <f t="shared" si="34"/>
        <v>7.9397092808533836E-4</v>
      </c>
    </row>
    <row r="101" spans="1:12" x14ac:dyDescent="0.25">
      <c r="A101" s="1"/>
      <c r="B101" s="165" t="s">
        <v>125</v>
      </c>
      <c r="C101" s="166">
        <v>286</v>
      </c>
      <c r="D101" s="166">
        <v>278</v>
      </c>
      <c r="E101" s="166">
        <v>54</v>
      </c>
      <c r="F101" s="166">
        <v>549</v>
      </c>
      <c r="G101" s="166">
        <v>503</v>
      </c>
      <c r="H101" s="166">
        <v>572</v>
      </c>
      <c r="I101" s="166">
        <v>495</v>
      </c>
      <c r="J101" s="181">
        <f t="shared" si="36"/>
        <v>-0.13461538461538458</v>
      </c>
      <c r="K101" s="165">
        <f t="shared" si="35"/>
        <v>-77</v>
      </c>
      <c r="L101" s="167">
        <f t="shared" si="34"/>
        <v>2.3407719440276503E-4</v>
      </c>
    </row>
    <row r="102" spans="1:12" x14ac:dyDescent="0.25">
      <c r="A102" s="1"/>
      <c r="B102" s="165" t="s">
        <v>121</v>
      </c>
      <c r="C102" s="166">
        <v>264</v>
      </c>
      <c r="D102" s="166">
        <v>141</v>
      </c>
      <c r="E102" s="166">
        <v>87</v>
      </c>
      <c r="F102" s="166">
        <v>337</v>
      </c>
      <c r="G102" s="166">
        <v>243</v>
      </c>
      <c r="H102" s="166">
        <v>485</v>
      </c>
      <c r="I102" s="166">
        <v>463</v>
      </c>
      <c r="J102" s="181">
        <f t="shared" si="36"/>
        <v>-4.5360824742267991E-2</v>
      </c>
      <c r="K102" s="165">
        <f t="shared" si="35"/>
        <v>-22</v>
      </c>
      <c r="L102" s="167">
        <f t="shared" si="34"/>
        <v>2.1894493133026307E-4</v>
      </c>
    </row>
    <row r="103" spans="1:12" x14ac:dyDescent="0.25">
      <c r="A103" s="1"/>
      <c r="B103" s="165" t="s">
        <v>130</v>
      </c>
      <c r="C103" s="166">
        <v>110</v>
      </c>
      <c r="D103" s="166">
        <v>125</v>
      </c>
      <c r="E103" s="166">
        <v>15</v>
      </c>
      <c r="F103" s="166">
        <v>169</v>
      </c>
      <c r="G103" s="166">
        <v>86</v>
      </c>
      <c r="H103" s="166">
        <v>116</v>
      </c>
      <c r="I103" s="166">
        <v>122</v>
      </c>
      <c r="J103" s="181">
        <f t="shared" si="36"/>
        <v>5.1724137931034475E-2</v>
      </c>
      <c r="K103" s="165">
        <f t="shared" si="35"/>
        <v>6</v>
      </c>
      <c r="L103" s="167">
        <f t="shared" si="34"/>
        <v>5.7691752963913808E-5</v>
      </c>
    </row>
    <row r="104" spans="1:12" x14ac:dyDescent="0.25">
      <c r="A104" s="164" t="s">
        <v>146</v>
      </c>
      <c r="B104" s="165" t="s">
        <v>133</v>
      </c>
      <c r="C104" s="166">
        <v>107</v>
      </c>
      <c r="D104" s="166">
        <v>70</v>
      </c>
      <c r="E104" s="166">
        <v>26</v>
      </c>
      <c r="F104" s="166">
        <v>71</v>
      </c>
      <c r="G104" s="166">
        <v>143</v>
      </c>
      <c r="H104" s="166">
        <v>302</v>
      </c>
      <c r="I104" s="166">
        <v>132</v>
      </c>
      <c r="J104" s="181">
        <f t="shared" si="36"/>
        <v>-0.5629139072847682</v>
      </c>
      <c r="K104" s="165">
        <f t="shared" si="35"/>
        <v>-170</v>
      </c>
      <c r="L104" s="167">
        <f t="shared" si="34"/>
        <v>6.2420585174070674E-5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2795</v>
      </c>
      <c r="D105" s="171">
        <f t="shared" ref="D105:I105" si="38">D97-SUM(D98:D104)</f>
        <v>1616</v>
      </c>
      <c r="E105" s="171">
        <f t="shared" si="38"/>
        <v>925</v>
      </c>
      <c r="F105" s="171">
        <f t="shared" si="38"/>
        <v>2379</v>
      </c>
      <c r="G105" s="171">
        <f t="shared" si="38"/>
        <v>3042</v>
      </c>
      <c r="H105" s="171">
        <f t="shared" si="38"/>
        <v>3532</v>
      </c>
      <c r="I105" s="171">
        <f t="shared" si="38"/>
        <v>3482</v>
      </c>
      <c r="J105" s="182">
        <f t="shared" si="36"/>
        <v>-1.4156285390713452E-2</v>
      </c>
      <c r="K105" s="170">
        <f>I105-H105</f>
        <v>-50</v>
      </c>
      <c r="L105" s="172">
        <f t="shared" si="34"/>
        <v>1.6465793755766219E-3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58013</v>
      </c>
      <c r="D107" s="178">
        <v>44636</v>
      </c>
      <c r="E107" s="178">
        <v>16007</v>
      </c>
      <c r="F107" s="178">
        <v>74430</v>
      </c>
      <c r="G107" s="178">
        <v>94963</v>
      </c>
      <c r="H107" s="178">
        <v>90035</v>
      </c>
      <c r="I107" s="178">
        <v>97511</v>
      </c>
      <c r="J107" s="179">
        <f>IFERROR(I107/H107-1,"-")</f>
        <v>8.3034375520630865E-2</v>
      </c>
      <c r="K107" s="178">
        <f>I107-H107</f>
        <v>7476</v>
      </c>
      <c r="L107" s="179">
        <f t="shared" ref="L107:L119" si="39">I107/I$9</f>
        <v>4.6111315764460648E-2</v>
      </c>
    </row>
    <row r="108" spans="1:12" x14ac:dyDescent="0.25">
      <c r="A108" s="1" t="s">
        <v>98</v>
      </c>
      <c r="B108" s="161" t="s">
        <v>99</v>
      </c>
      <c r="C108" s="162">
        <v>7418</v>
      </c>
      <c r="D108" s="162">
        <v>9051</v>
      </c>
      <c r="E108" s="162">
        <v>8595</v>
      </c>
      <c r="F108" s="162">
        <v>12402</v>
      </c>
      <c r="G108" s="162">
        <v>16919</v>
      </c>
      <c r="H108" s="162">
        <v>12986</v>
      </c>
      <c r="I108" s="162">
        <v>14967</v>
      </c>
      <c r="J108" s="180">
        <f>IFERROR(I108/H108-1,"-")</f>
        <v>0.15254889881410749</v>
      </c>
      <c r="K108" s="161">
        <f t="shared" ref="K108:K118" si="40">I108-H108</f>
        <v>1981</v>
      </c>
      <c r="L108" s="163">
        <f t="shared" si="39"/>
        <v>7.0776431689417866E-3</v>
      </c>
    </row>
    <row r="109" spans="1:12" x14ac:dyDescent="0.25">
      <c r="A109" s="164" t="s">
        <v>105</v>
      </c>
      <c r="B109" s="165" t="s">
        <v>105</v>
      </c>
      <c r="C109" s="166">
        <v>2338</v>
      </c>
      <c r="D109" s="166">
        <v>1581</v>
      </c>
      <c r="E109" s="166">
        <v>8163</v>
      </c>
      <c r="F109" s="166">
        <v>5593</v>
      </c>
      <c r="G109" s="166">
        <v>7210</v>
      </c>
      <c r="H109" s="166">
        <v>3439</v>
      </c>
      <c r="I109" s="166">
        <v>4588</v>
      </c>
      <c r="J109" s="181">
        <f>IFERROR(I109/H109-1,"-")</f>
        <v>0.33410875254434425</v>
      </c>
      <c r="K109" s="165">
        <f t="shared" si="40"/>
        <v>1149</v>
      </c>
      <c r="L109" s="167">
        <f t="shared" si="39"/>
        <v>2.1695882180199719E-3</v>
      </c>
    </row>
    <row r="110" spans="1:12" x14ac:dyDescent="0.25">
      <c r="A110" s="164" t="s">
        <v>102</v>
      </c>
      <c r="B110" s="165" t="s">
        <v>102</v>
      </c>
      <c r="C110" s="166">
        <v>5080</v>
      </c>
      <c r="D110" s="166">
        <v>7470</v>
      </c>
      <c r="E110" s="166">
        <v>432</v>
      </c>
      <c r="F110" s="166">
        <v>6809</v>
      </c>
      <c r="G110" s="166">
        <v>9709</v>
      </c>
      <c r="H110" s="166">
        <v>9547</v>
      </c>
      <c r="I110" s="166">
        <v>10379</v>
      </c>
      <c r="J110" s="181">
        <f>IFERROR(I110/H110-1,"-")</f>
        <v>8.7147795118885485E-2</v>
      </c>
      <c r="K110" s="165">
        <f t="shared" si="40"/>
        <v>832</v>
      </c>
      <c r="L110" s="167">
        <f t="shared" si="39"/>
        <v>4.9080549509218146E-3</v>
      </c>
    </row>
    <row r="111" spans="1:12" x14ac:dyDescent="0.25">
      <c r="A111" s="1"/>
      <c r="B111" s="161" t="s">
        <v>109</v>
      </c>
      <c r="C111" s="162">
        <v>50595</v>
      </c>
      <c r="D111" s="162">
        <v>35585</v>
      </c>
      <c r="E111" s="162">
        <v>7412</v>
      </c>
      <c r="F111" s="162">
        <v>62028</v>
      </c>
      <c r="G111" s="162">
        <v>78044</v>
      </c>
      <c r="H111" s="162">
        <v>77049</v>
      </c>
      <c r="I111" s="162">
        <v>82544</v>
      </c>
      <c r="J111" s="180">
        <f>IFERROR(I111/H111-1,"-")</f>
        <v>7.131825202144082E-2</v>
      </c>
      <c r="K111" s="161">
        <f t="shared" si="40"/>
        <v>5495</v>
      </c>
      <c r="L111" s="163">
        <f t="shared" si="39"/>
        <v>3.9033672595518862E-2</v>
      </c>
    </row>
    <row r="112" spans="1:12" s="57" customFormat="1" x14ac:dyDescent="0.25">
      <c r="B112" s="165" t="s">
        <v>112</v>
      </c>
      <c r="C112" s="166">
        <v>26206</v>
      </c>
      <c r="D112" s="166">
        <v>19611</v>
      </c>
      <c r="E112" s="166">
        <v>1903</v>
      </c>
      <c r="F112" s="166">
        <v>33626</v>
      </c>
      <c r="G112" s="166">
        <v>48062</v>
      </c>
      <c r="H112" s="166">
        <v>44675</v>
      </c>
      <c r="I112" s="166">
        <v>45551</v>
      </c>
      <c r="J112" s="181">
        <f t="shared" ref="J112:J119" si="41">IFERROR(I112/H112-1,"-")</f>
        <v>1.9608282036933433E-2</v>
      </c>
      <c r="K112" s="165">
        <f t="shared" si="40"/>
        <v>876</v>
      </c>
      <c r="L112" s="167">
        <f t="shared" si="39"/>
        <v>2.1540303600485557E-2</v>
      </c>
    </row>
    <row r="113" spans="1:12" s="57" customFormat="1" x14ac:dyDescent="0.25">
      <c r="B113" s="165" t="s">
        <v>115</v>
      </c>
      <c r="C113" s="166">
        <v>5485</v>
      </c>
      <c r="D113" s="166">
        <v>2289</v>
      </c>
      <c r="E113" s="166">
        <v>1563</v>
      </c>
      <c r="F113" s="166">
        <v>3625</v>
      </c>
      <c r="G113" s="166">
        <v>4350</v>
      </c>
      <c r="H113" s="166">
        <v>3904</v>
      </c>
      <c r="I113" s="166">
        <v>4616</v>
      </c>
      <c r="J113" s="181">
        <f t="shared" si="41"/>
        <v>0.18237704918032782</v>
      </c>
      <c r="K113" s="165">
        <f t="shared" si="40"/>
        <v>712</v>
      </c>
      <c r="L113" s="167">
        <f t="shared" si="39"/>
        <v>2.182828948208411E-3</v>
      </c>
    </row>
    <row r="114" spans="1:12" x14ac:dyDescent="0.25">
      <c r="A114" s="1"/>
      <c r="B114" s="165" t="s">
        <v>118</v>
      </c>
      <c r="C114" s="166">
        <v>5574</v>
      </c>
      <c r="D114" s="166">
        <v>1751</v>
      </c>
      <c r="E114" s="166">
        <v>1721</v>
      </c>
      <c r="F114" s="166">
        <v>4148</v>
      </c>
      <c r="G114" s="166">
        <v>6969</v>
      </c>
      <c r="H114" s="166">
        <v>4815</v>
      </c>
      <c r="I114" s="166">
        <v>6251</v>
      </c>
      <c r="J114" s="181">
        <f t="shared" si="41"/>
        <v>0.29823468328141223</v>
      </c>
      <c r="K114" s="165">
        <f t="shared" si="40"/>
        <v>1436</v>
      </c>
      <c r="L114" s="167">
        <f t="shared" si="39"/>
        <v>2.9559930145690591E-3</v>
      </c>
    </row>
    <row r="115" spans="1:12" x14ac:dyDescent="0.25">
      <c r="A115" s="1"/>
      <c r="B115" s="165" t="s">
        <v>125</v>
      </c>
      <c r="C115" s="166">
        <v>1341</v>
      </c>
      <c r="D115" s="166">
        <v>686</v>
      </c>
      <c r="E115" s="166">
        <v>111</v>
      </c>
      <c r="F115" s="166">
        <v>3003</v>
      </c>
      <c r="G115" s="166">
        <v>2906</v>
      </c>
      <c r="H115" s="166">
        <v>3140</v>
      </c>
      <c r="I115" s="166">
        <v>3264</v>
      </c>
      <c r="J115" s="181">
        <f t="shared" si="41"/>
        <v>3.9490445859872603E-2</v>
      </c>
      <c r="K115" s="165">
        <f t="shared" si="40"/>
        <v>124</v>
      </c>
      <c r="L115" s="167">
        <f t="shared" si="39"/>
        <v>1.5434908333952023E-3</v>
      </c>
    </row>
    <row r="116" spans="1:12" x14ac:dyDescent="0.25">
      <c r="A116" s="1"/>
      <c r="B116" s="165" t="s">
        <v>121</v>
      </c>
      <c r="C116" s="166">
        <v>1555</v>
      </c>
      <c r="D116" s="166">
        <v>1071</v>
      </c>
      <c r="E116" s="166">
        <v>207</v>
      </c>
      <c r="F116" s="166">
        <v>2726</v>
      </c>
      <c r="G116" s="166">
        <v>2212</v>
      </c>
      <c r="H116" s="166">
        <v>2520</v>
      </c>
      <c r="I116" s="166">
        <v>2372</v>
      </c>
      <c r="J116" s="181">
        <f t="shared" si="41"/>
        <v>-5.8730158730158744E-2</v>
      </c>
      <c r="K116" s="165">
        <f t="shared" si="40"/>
        <v>-148</v>
      </c>
      <c r="L116" s="167">
        <f t="shared" si="39"/>
        <v>1.1216790002492095E-3</v>
      </c>
    </row>
    <row r="117" spans="1:12" x14ac:dyDescent="0.25">
      <c r="A117" s="1"/>
      <c r="B117" s="165" t="s">
        <v>130</v>
      </c>
      <c r="C117" s="166">
        <v>525</v>
      </c>
      <c r="D117" s="166">
        <v>440</v>
      </c>
      <c r="E117" s="166">
        <v>4</v>
      </c>
      <c r="F117" s="166">
        <v>541</v>
      </c>
      <c r="G117" s="166">
        <v>800</v>
      </c>
      <c r="H117" s="166">
        <v>1154</v>
      </c>
      <c r="I117" s="166">
        <v>934</v>
      </c>
      <c r="J117" s="181">
        <f t="shared" si="41"/>
        <v>-0.19064124783362213</v>
      </c>
      <c r="K117" s="165">
        <f t="shared" si="40"/>
        <v>-220</v>
      </c>
      <c r="L117" s="167">
        <f t="shared" si="39"/>
        <v>4.4167292842865161E-4</v>
      </c>
    </row>
    <row r="118" spans="1:12" x14ac:dyDescent="0.25">
      <c r="A118" s="164" t="s">
        <v>146</v>
      </c>
      <c r="B118" s="165" t="s">
        <v>133</v>
      </c>
      <c r="C118" s="166">
        <v>980</v>
      </c>
      <c r="D118" s="166">
        <v>1160</v>
      </c>
      <c r="E118" s="166">
        <v>4</v>
      </c>
      <c r="F118" s="166">
        <v>791</v>
      </c>
      <c r="G118" s="166">
        <v>559</v>
      </c>
      <c r="H118" s="166">
        <v>1352</v>
      </c>
      <c r="I118" s="166">
        <v>797</v>
      </c>
      <c r="J118" s="181">
        <f t="shared" si="41"/>
        <v>-0.41050295857988162</v>
      </c>
      <c r="K118" s="165">
        <f t="shared" si="40"/>
        <v>-555</v>
      </c>
      <c r="L118" s="167">
        <f t="shared" si="39"/>
        <v>3.7688792714950253E-4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8929</v>
      </c>
      <c r="D119" s="171">
        <f t="shared" ref="D119:I119" si="43">D111-SUM(D112:D118)</f>
        <v>8577</v>
      </c>
      <c r="E119" s="171">
        <f t="shared" si="43"/>
        <v>1899</v>
      </c>
      <c r="F119" s="171">
        <f t="shared" si="43"/>
        <v>13568</v>
      </c>
      <c r="G119" s="171">
        <f t="shared" si="43"/>
        <v>12186</v>
      </c>
      <c r="H119" s="171">
        <f t="shared" si="43"/>
        <v>15489</v>
      </c>
      <c r="I119" s="171">
        <f t="shared" si="43"/>
        <v>18759</v>
      </c>
      <c r="J119" s="182">
        <f t="shared" si="41"/>
        <v>0.21111756730582987</v>
      </c>
      <c r="K119" s="170">
        <f>I119-H119</f>
        <v>3270</v>
      </c>
      <c r="L119" s="172">
        <f t="shared" si="39"/>
        <v>8.870816343033272E-3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83988</v>
      </c>
      <c r="D121" s="178">
        <v>55825</v>
      </c>
      <c r="E121" s="178">
        <v>33575</v>
      </c>
      <c r="F121" s="178">
        <v>72145</v>
      </c>
      <c r="G121" s="178">
        <v>94906</v>
      </c>
      <c r="H121" s="178">
        <v>93060</v>
      </c>
      <c r="I121" s="178">
        <v>102316</v>
      </c>
      <c r="J121" s="179">
        <f>IFERROR(I121/H121-1,"-")</f>
        <v>9.9462712228669758E-2</v>
      </c>
      <c r="K121" s="178">
        <f>I121-H121</f>
        <v>9256</v>
      </c>
      <c r="L121" s="179">
        <f t="shared" ref="L121:L133" si="44">I121/I$9</f>
        <v>4.8383519641441025E-2</v>
      </c>
    </row>
    <row r="122" spans="1:12" x14ac:dyDescent="0.25">
      <c r="A122" s="1" t="s">
        <v>98</v>
      </c>
      <c r="B122" s="161" t="s">
        <v>99</v>
      </c>
      <c r="C122" s="162">
        <v>39755</v>
      </c>
      <c r="D122" s="162">
        <v>28023</v>
      </c>
      <c r="E122" s="162">
        <v>20437</v>
      </c>
      <c r="F122" s="162">
        <v>38992</v>
      </c>
      <c r="G122" s="162">
        <v>51752</v>
      </c>
      <c r="H122" s="162">
        <v>49827</v>
      </c>
      <c r="I122" s="162">
        <v>56290</v>
      </c>
      <c r="J122" s="180">
        <f>IFERROR(I122/H122-1,"-")</f>
        <v>0.12970879242177946</v>
      </c>
      <c r="K122" s="161">
        <f t="shared" ref="K122:K132" si="45">I122-H122</f>
        <v>6463</v>
      </c>
      <c r="L122" s="163">
        <f t="shared" si="44"/>
        <v>2.6618596510973019E-2</v>
      </c>
    </row>
    <row r="123" spans="1:12" x14ac:dyDescent="0.25">
      <c r="A123" s="164" t="s">
        <v>105</v>
      </c>
      <c r="B123" s="165" t="s">
        <v>105</v>
      </c>
      <c r="C123" s="166">
        <v>18498</v>
      </c>
      <c r="D123" s="166">
        <v>14178</v>
      </c>
      <c r="E123" s="166">
        <v>10772</v>
      </c>
      <c r="F123" s="166">
        <v>18595</v>
      </c>
      <c r="G123" s="166">
        <v>23547</v>
      </c>
      <c r="H123" s="166">
        <v>21592</v>
      </c>
      <c r="I123" s="166">
        <v>26667</v>
      </c>
      <c r="J123" s="181">
        <f>IFERROR(I123/H123-1,"-")</f>
        <v>0.23504075583549455</v>
      </c>
      <c r="K123" s="165">
        <f t="shared" si="45"/>
        <v>5075</v>
      </c>
      <c r="L123" s="167">
        <f t="shared" si="44"/>
        <v>1.2610376854825325E-2</v>
      </c>
    </row>
    <row r="124" spans="1:12" x14ac:dyDescent="0.25">
      <c r="A124" s="164" t="s">
        <v>102</v>
      </c>
      <c r="B124" s="165" t="s">
        <v>102</v>
      </c>
      <c r="C124" s="166">
        <v>21257</v>
      </c>
      <c r="D124" s="166">
        <v>13845</v>
      </c>
      <c r="E124" s="166">
        <v>9665</v>
      </c>
      <c r="F124" s="166">
        <v>20397</v>
      </c>
      <c r="G124" s="166">
        <v>28205</v>
      </c>
      <c r="H124" s="166">
        <v>28235</v>
      </c>
      <c r="I124" s="166">
        <v>29623</v>
      </c>
      <c r="J124" s="181">
        <f>IFERROR(I124/H124-1,"-")</f>
        <v>4.9158845404639662E-2</v>
      </c>
      <c r="K124" s="165">
        <f t="shared" si="45"/>
        <v>1388</v>
      </c>
      <c r="L124" s="167">
        <f t="shared" si="44"/>
        <v>1.4008219656147694E-2</v>
      </c>
    </row>
    <row r="125" spans="1:12" x14ac:dyDescent="0.25">
      <c r="A125" s="1"/>
      <c r="B125" s="161" t="s">
        <v>109</v>
      </c>
      <c r="C125" s="162">
        <v>44233</v>
      </c>
      <c r="D125" s="162">
        <v>27802</v>
      </c>
      <c r="E125" s="162">
        <v>13138</v>
      </c>
      <c r="F125" s="162">
        <v>33153</v>
      </c>
      <c r="G125" s="162">
        <v>43154</v>
      </c>
      <c r="H125" s="162">
        <v>43233</v>
      </c>
      <c r="I125" s="162">
        <v>46026</v>
      </c>
      <c r="J125" s="180">
        <f>IFERROR(I125/H125-1,"-")</f>
        <v>6.4603427936992475E-2</v>
      </c>
      <c r="K125" s="161">
        <f t="shared" si="45"/>
        <v>2793</v>
      </c>
      <c r="L125" s="163">
        <f t="shared" si="44"/>
        <v>2.1764923130468006E-2</v>
      </c>
    </row>
    <row r="126" spans="1:12" s="57" customFormat="1" x14ac:dyDescent="0.25">
      <c r="B126" s="165" t="s">
        <v>112</v>
      </c>
      <c r="C126" s="166">
        <v>4821</v>
      </c>
      <c r="D126" s="166">
        <v>3076</v>
      </c>
      <c r="E126" s="166">
        <v>380</v>
      </c>
      <c r="F126" s="166">
        <v>3428</v>
      </c>
      <c r="G126" s="166">
        <v>5037</v>
      </c>
      <c r="H126" s="166">
        <v>5398</v>
      </c>
      <c r="I126" s="166">
        <v>4971</v>
      </c>
      <c r="J126" s="181">
        <f t="shared" ref="J126:J133" si="46">IFERROR(I126/H126-1,"-")</f>
        <v>-7.9103371619118179E-2</v>
      </c>
      <c r="K126" s="165">
        <f t="shared" si="45"/>
        <v>-427</v>
      </c>
      <c r="L126" s="167">
        <f t="shared" si="44"/>
        <v>2.3507024916689799E-3</v>
      </c>
    </row>
    <row r="127" spans="1:12" s="57" customFormat="1" x14ac:dyDescent="0.25">
      <c r="B127" s="165" t="s">
        <v>115</v>
      </c>
      <c r="C127" s="166">
        <v>5214</v>
      </c>
      <c r="D127" s="166">
        <v>3190</v>
      </c>
      <c r="E127" s="166">
        <v>1455</v>
      </c>
      <c r="F127" s="166">
        <v>4249</v>
      </c>
      <c r="G127" s="166">
        <v>7179</v>
      </c>
      <c r="H127" s="166">
        <v>6868</v>
      </c>
      <c r="I127" s="166">
        <v>7718</v>
      </c>
      <c r="J127" s="181">
        <f t="shared" si="46"/>
        <v>0.12376237623762387</v>
      </c>
      <c r="K127" s="165">
        <f t="shared" si="45"/>
        <v>850</v>
      </c>
      <c r="L127" s="167">
        <f t="shared" si="44"/>
        <v>3.6497126997990718E-3</v>
      </c>
    </row>
    <row r="128" spans="1:12" x14ac:dyDescent="0.25">
      <c r="A128" s="1"/>
      <c r="B128" s="165" t="s">
        <v>118</v>
      </c>
      <c r="C128" s="166">
        <v>2726</v>
      </c>
      <c r="D128" s="166">
        <v>2062</v>
      </c>
      <c r="E128" s="166">
        <v>1785</v>
      </c>
      <c r="F128" s="166">
        <v>3286</v>
      </c>
      <c r="G128" s="166">
        <v>3688</v>
      </c>
      <c r="H128" s="166">
        <v>3390</v>
      </c>
      <c r="I128" s="166">
        <v>3485</v>
      </c>
      <c r="J128" s="181">
        <f t="shared" si="46"/>
        <v>2.8023598820059004E-2</v>
      </c>
      <c r="K128" s="165">
        <f t="shared" si="45"/>
        <v>95</v>
      </c>
      <c r="L128" s="167">
        <f t="shared" si="44"/>
        <v>1.647998025239669E-3</v>
      </c>
    </row>
    <row r="129" spans="1:12" x14ac:dyDescent="0.25">
      <c r="A129" s="1"/>
      <c r="B129" s="165" t="s">
        <v>125</v>
      </c>
      <c r="C129" s="166">
        <v>759</v>
      </c>
      <c r="D129" s="166">
        <v>560</v>
      </c>
      <c r="E129" s="166">
        <v>186</v>
      </c>
      <c r="F129" s="166">
        <v>978</v>
      </c>
      <c r="G129" s="166">
        <v>1045</v>
      </c>
      <c r="H129" s="166">
        <v>1076</v>
      </c>
      <c r="I129" s="166">
        <v>1155</v>
      </c>
      <c r="J129" s="181">
        <f t="shared" si="46"/>
        <v>7.3420074349442421E-2</v>
      </c>
      <c r="K129" s="165">
        <f t="shared" si="45"/>
        <v>79</v>
      </c>
      <c r="L129" s="167">
        <f t="shared" si="44"/>
        <v>5.4618012027311846E-4</v>
      </c>
    </row>
    <row r="130" spans="1:12" x14ac:dyDescent="0.25">
      <c r="A130" s="1"/>
      <c r="B130" s="165" t="s">
        <v>121</v>
      </c>
      <c r="C130" s="166">
        <v>576</v>
      </c>
      <c r="D130" s="166">
        <v>480</v>
      </c>
      <c r="E130" s="166">
        <v>153</v>
      </c>
      <c r="F130" s="166">
        <v>715</v>
      </c>
      <c r="G130" s="166">
        <v>829</v>
      </c>
      <c r="H130" s="166">
        <v>811</v>
      </c>
      <c r="I130" s="166">
        <v>919</v>
      </c>
      <c r="J130" s="181">
        <f t="shared" si="46"/>
        <v>0.13316892725030827</v>
      </c>
      <c r="K130" s="165">
        <f t="shared" si="45"/>
        <v>108</v>
      </c>
      <c r="L130" s="167">
        <f t="shared" si="44"/>
        <v>4.3457968011341631E-4</v>
      </c>
    </row>
    <row r="131" spans="1:12" x14ac:dyDescent="0.25">
      <c r="A131" s="1"/>
      <c r="B131" s="165" t="s">
        <v>130</v>
      </c>
      <c r="C131" s="166">
        <v>1026</v>
      </c>
      <c r="D131" s="166">
        <v>673</v>
      </c>
      <c r="E131" s="166">
        <v>17</v>
      </c>
      <c r="F131" s="166">
        <v>543</v>
      </c>
      <c r="G131" s="166">
        <v>765</v>
      </c>
      <c r="H131" s="166">
        <v>870</v>
      </c>
      <c r="I131" s="166">
        <v>695</v>
      </c>
      <c r="J131" s="181">
        <f t="shared" si="46"/>
        <v>-0.20114942528735635</v>
      </c>
      <c r="K131" s="165">
        <f t="shared" si="45"/>
        <v>-175</v>
      </c>
      <c r="L131" s="167">
        <f t="shared" si="44"/>
        <v>3.2865383860590242E-4</v>
      </c>
    </row>
    <row r="132" spans="1:12" x14ac:dyDescent="0.25">
      <c r="A132" s="164" t="s">
        <v>146</v>
      </c>
      <c r="B132" s="165" t="s">
        <v>133</v>
      </c>
      <c r="C132" s="166">
        <v>1558</v>
      </c>
      <c r="D132" s="166">
        <v>1018</v>
      </c>
      <c r="E132" s="166">
        <v>94</v>
      </c>
      <c r="F132" s="166">
        <v>962</v>
      </c>
      <c r="G132" s="166">
        <v>1420</v>
      </c>
      <c r="H132" s="166">
        <v>1355</v>
      </c>
      <c r="I132" s="166">
        <v>1321</v>
      </c>
      <c r="J132" s="181">
        <f t="shared" si="46"/>
        <v>-2.5092250922509218E-2</v>
      </c>
      <c r="K132" s="165">
        <f t="shared" si="45"/>
        <v>-34</v>
      </c>
      <c r="L132" s="167">
        <f t="shared" si="44"/>
        <v>6.2467873496172249E-4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27553</v>
      </c>
      <c r="D133" s="171">
        <f t="shared" ref="D133:I133" si="48">D125-SUM(D126:D132)</f>
        <v>16743</v>
      </c>
      <c r="E133" s="171">
        <f t="shared" si="48"/>
        <v>9068</v>
      </c>
      <c r="F133" s="171">
        <f t="shared" si="48"/>
        <v>18992</v>
      </c>
      <c r="G133" s="171">
        <f t="shared" si="48"/>
        <v>23191</v>
      </c>
      <c r="H133" s="171">
        <f t="shared" si="48"/>
        <v>23465</v>
      </c>
      <c r="I133" s="171">
        <f t="shared" si="48"/>
        <v>25762</v>
      </c>
      <c r="J133" s="182">
        <f t="shared" si="46"/>
        <v>9.7890475175793634E-2</v>
      </c>
      <c r="K133" s="170">
        <f>I133-H133</f>
        <v>2297</v>
      </c>
      <c r="L133" s="172">
        <f t="shared" si="44"/>
        <v>1.2182417539806128E-2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97092</v>
      </c>
      <c r="D135" s="178">
        <v>65963</v>
      </c>
      <c r="E135" s="178">
        <v>25757</v>
      </c>
      <c r="F135" s="178">
        <v>98992</v>
      </c>
      <c r="G135" s="178">
        <v>108701</v>
      </c>
      <c r="H135" s="178">
        <v>115706</v>
      </c>
      <c r="I135" s="178">
        <v>112386</v>
      </c>
      <c r="J135" s="179">
        <f>IFERROR(I135/H135-1,"-")</f>
        <v>-2.8693412614730462E-2</v>
      </c>
      <c r="K135" s="178">
        <f>I135-H135</f>
        <v>-3320</v>
      </c>
      <c r="L135" s="179">
        <f t="shared" ref="L135:L147" si="49">I135/I$9</f>
        <v>5.3145453677068993E-2</v>
      </c>
    </row>
    <row r="136" spans="1:12" x14ac:dyDescent="0.25">
      <c r="A136" s="1" t="s">
        <v>98</v>
      </c>
      <c r="B136" s="161" t="s">
        <v>99</v>
      </c>
      <c r="C136" s="162">
        <v>13072</v>
      </c>
      <c r="D136" s="162">
        <v>2995</v>
      </c>
      <c r="E136" s="162">
        <v>14339</v>
      </c>
      <c r="F136" s="162">
        <v>7276</v>
      </c>
      <c r="G136" s="162">
        <v>9404</v>
      </c>
      <c r="H136" s="162">
        <v>6632</v>
      </c>
      <c r="I136" s="162">
        <v>5177</v>
      </c>
      <c r="J136" s="180">
        <f>IFERROR(I136/H136-1,"-")</f>
        <v>-0.21939083232810619</v>
      </c>
      <c r="K136" s="161">
        <f t="shared" ref="K136:K146" si="50">I136-H136</f>
        <v>-1455</v>
      </c>
      <c r="L136" s="163">
        <f t="shared" si="49"/>
        <v>2.4481164351982114E-3</v>
      </c>
    </row>
    <row r="137" spans="1:12" x14ac:dyDescent="0.25">
      <c r="A137" s="164" t="s">
        <v>105</v>
      </c>
      <c r="B137" s="165" t="s">
        <v>105</v>
      </c>
      <c r="C137" s="166">
        <v>7755</v>
      </c>
      <c r="D137" s="166">
        <v>1936</v>
      </c>
      <c r="E137" s="166">
        <v>12667</v>
      </c>
      <c r="F137" s="166">
        <v>4598</v>
      </c>
      <c r="G137" s="166">
        <v>6199</v>
      </c>
      <c r="H137" s="166">
        <v>3880</v>
      </c>
      <c r="I137" s="166">
        <v>2051</v>
      </c>
      <c r="J137" s="181">
        <f>IFERROR(I137/H137-1,"-")</f>
        <v>-0.47139175257731958</v>
      </c>
      <c r="K137" s="165">
        <f t="shared" si="50"/>
        <v>-1829</v>
      </c>
      <c r="L137" s="167">
        <f t="shared" si="49"/>
        <v>9.69883486303174E-4</v>
      </c>
    </row>
    <row r="138" spans="1:12" x14ac:dyDescent="0.25">
      <c r="A138" s="164" t="s">
        <v>102</v>
      </c>
      <c r="B138" s="165" t="s">
        <v>102</v>
      </c>
      <c r="C138" s="166">
        <v>5317</v>
      </c>
      <c r="D138" s="166">
        <v>1059</v>
      </c>
      <c r="E138" s="166">
        <v>1672</v>
      </c>
      <c r="F138" s="166">
        <v>2678</v>
      </c>
      <c r="G138" s="166">
        <v>3205</v>
      </c>
      <c r="H138" s="166">
        <v>2752</v>
      </c>
      <c r="I138" s="166">
        <v>3126</v>
      </c>
      <c r="J138" s="181">
        <f>IFERROR(I138/H138-1,"-")</f>
        <v>0.13590116279069764</v>
      </c>
      <c r="K138" s="165">
        <f t="shared" si="50"/>
        <v>374</v>
      </c>
      <c r="L138" s="167">
        <f t="shared" si="49"/>
        <v>1.4782329488950375E-3</v>
      </c>
    </row>
    <row r="139" spans="1:12" x14ac:dyDescent="0.25">
      <c r="A139" s="1"/>
      <c r="B139" s="161" t="s">
        <v>109</v>
      </c>
      <c r="C139" s="162">
        <v>84020</v>
      </c>
      <c r="D139" s="162">
        <v>62968</v>
      </c>
      <c r="E139" s="162">
        <v>11418</v>
      </c>
      <c r="F139" s="162">
        <v>91716</v>
      </c>
      <c r="G139" s="162">
        <v>99297</v>
      </c>
      <c r="H139" s="162">
        <v>109074</v>
      </c>
      <c r="I139" s="162">
        <v>107209</v>
      </c>
      <c r="J139" s="180">
        <f>IFERROR(I139/H139-1,"-")</f>
        <v>-1.7098483598291025E-2</v>
      </c>
      <c r="K139" s="161">
        <f t="shared" si="50"/>
        <v>-1865</v>
      </c>
      <c r="L139" s="163">
        <f t="shared" si="49"/>
        <v>5.0697337241870782E-2</v>
      </c>
    </row>
    <row r="140" spans="1:12" s="57" customFormat="1" x14ac:dyDescent="0.25">
      <c r="B140" s="165" t="s">
        <v>112</v>
      </c>
      <c r="C140" s="166">
        <v>37458</v>
      </c>
      <c r="D140" s="166">
        <v>28766</v>
      </c>
      <c r="E140" s="166">
        <v>432</v>
      </c>
      <c r="F140" s="166">
        <v>35795</v>
      </c>
      <c r="G140" s="166">
        <v>37197</v>
      </c>
      <c r="H140" s="166">
        <v>43781</v>
      </c>
      <c r="I140" s="166">
        <v>45363</v>
      </c>
      <c r="J140" s="181">
        <f t="shared" ref="J140:J147" si="51">IFERROR(I140/H140-1,"-")</f>
        <v>3.6134396199264618E-2</v>
      </c>
      <c r="K140" s="165">
        <f t="shared" si="50"/>
        <v>1582</v>
      </c>
      <c r="L140" s="167">
        <f t="shared" si="49"/>
        <v>2.1451401554934607E-2</v>
      </c>
    </row>
    <row r="141" spans="1:12" s="57" customFormat="1" x14ac:dyDescent="0.25">
      <c r="B141" s="165" t="s">
        <v>115</v>
      </c>
      <c r="C141" s="166">
        <v>5903</v>
      </c>
      <c r="D141" s="166">
        <v>4028</v>
      </c>
      <c r="E141" s="166">
        <v>1238</v>
      </c>
      <c r="F141" s="166">
        <v>6746</v>
      </c>
      <c r="G141" s="166">
        <v>8886</v>
      </c>
      <c r="H141" s="166">
        <v>10992</v>
      </c>
      <c r="I141" s="166">
        <v>9839</v>
      </c>
      <c r="J141" s="181">
        <f t="shared" si="51"/>
        <v>-0.10489446870451236</v>
      </c>
      <c r="K141" s="165">
        <f t="shared" si="50"/>
        <v>-1153</v>
      </c>
      <c r="L141" s="167">
        <f t="shared" si="49"/>
        <v>4.6526980115733441E-3</v>
      </c>
    </row>
    <row r="142" spans="1:12" x14ac:dyDescent="0.25">
      <c r="A142" s="1"/>
      <c r="B142" s="165" t="s">
        <v>118</v>
      </c>
      <c r="C142" s="166">
        <v>7707</v>
      </c>
      <c r="D142" s="166">
        <v>4260</v>
      </c>
      <c r="E142" s="166">
        <v>3712</v>
      </c>
      <c r="F142" s="166">
        <v>10664</v>
      </c>
      <c r="G142" s="166">
        <v>9691</v>
      </c>
      <c r="H142" s="166">
        <v>10950</v>
      </c>
      <c r="I142" s="166">
        <v>9275</v>
      </c>
      <c r="J142" s="181">
        <f t="shared" si="51"/>
        <v>-0.15296803652968038</v>
      </c>
      <c r="K142" s="165">
        <f t="shared" si="50"/>
        <v>-1675</v>
      </c>
      <c r="L142" s="167">
        <f t="shared" si="49"/>
        <v>4.3859918749204968E-3</v>
      </c>
    </row>
    <row r="143" spans="1:12" x14ac:dyDescent="0.25">
      <c r="A143" s="1"/>
      <c r="B143" s="165" t="s">
        <v>125</v>
      </c>
      <c r="C143" s="166">
        <v>1740</v>
      </c>
      <c r="D143" s="166">
        <v>933</v>
      </c>
      <c r="E143" s="166">
        <v>146</v>
      </c>
      <c r="F143" s="166">
        <v>3918</v>
      </c>
      <c r="G143" s="166">
        <v>3812</v>
      </c>
      <c r="H143" s="166">
        <v>2886</v>
      </c>
      <c r="I143" s="166">
        <v>2730</v>
      </c>
      <c r="J143" s="181">
        <f t="shared" si="51"/>
        <v>-5.4054054054054057E-2</v>
      </c>
      <c r="K143" s="165">
        <f t="shared" si="50"/>
        <v>-156</v>
      </c>
      <c r="L143" s="167">
        <f t="shared" si="49"/>
        <v>1.2909711933728255E-3</v>
      </c>
    </row>
    <row r="144" spans="1:12" x14ac:dyDescent="0.25">
      <c r="A144" s="1"/>
      <c r="B144" s="165" t="s">
        <v>121</v>
      </c>
      <c r="C144" s="166">
        <v>1737</v>
      </c>
      <c r="D144" s="166">
        <v>1112</v>
      </c>
      <c r="E144" s="166">
        <v>270</v>
      </c>
      <c r="F144" s="166">
        <v>2235</v>
      </c>
      <c r="G144" s="166">
        <v>1875</v>
      </c>
      <c r="H144" s="166">
        <v>2309</v>
      </c>
      <c r="I144" s="166">
        <v>1949</v>
      </c>
      <c r="J144" s="181">
        <f t="shared" si="51"/>
        <v>-0.15591165006496321</v>
      </c>
      <c r="K144" s="165">
        <f t="shared" si="50"/>
        <v>-360</v>
      </c>
      <c r="L144" s="167">
        <f t="shared" si="49"/>
        <v>9.2164939775957384E-4</v>
      </c>
    </row>
    <row r="145" spans="1:12" x14ac:dyDescent="0.25">
      <c r="A145" s="1"/>
      <c r="B145" s="165" t="s">
        <v>130</v>
      </c>
      <c r="C145" s="166">
        <v>1809</v>
      </c>
      <c r="D145" s="166">
        <v>2356</v>
      </c>
      <c r="E145" s="166">
        <v>26</v>
      </c>
      <c r="F145" s="166">
        <v>2250</v>
      </c>
      <c r="G145" s="166">
        <v>2734</v>
      </c>
      <c r="H145" s="166">
        <v>2465</v>
      </c>
      <c r="I145" s="166">
        <v>2661</v>
      </c>
      <c r="J145" s="181">
        <f t="shared" si="51"/>
        <v>7.9513184584178553E-2</v>
      </c>
      <c r="K145" s="165">
        <f t="shared" si="50"/>
        <v>196</v>
      </c>
      <c r="L145" s="167">
        <f t="shared" si="49"/>
        <v>1.258342251122743E-3</v>
      </c>
    </row>
    <row r="146" spans="1:12" x14ac:dyDescent="0.25">
      <c r="A146" s="164" t="s">
        <v>146</v>
      </c>
      <c r="B146" s="165" t="s">
        <v>133</v>
      </c>
      <c r="C146" s="166">
        <v>5357</v>
      </c>
      <c r="D146" s="166">
        <v>4700</v>
      </c>
      <c r="E146" s="166">
        <v>46</v>
      </c>
      <c r="F146" s="166">
        <v>1087</v>
      </c>
      <c r="G146" s="166">
        <v>1972</v>
      </c>
      <c r="H146" s="166">
        <v>1825</v>
      </c>
      <c r="I146" s="166">
        <v>1304</v>
      </c>
      <c r="J146" s="181">
        <f t="shared" si="51"/>
        <v>-0.28547945205479452</v>
      </c>
      <c r="K146" s="165">
        <f t="shared" si="50"/>
        <v>-521</v>
      </c>
      <c r="L146" s="167">
        <f t="shared" si="49"/>
        <v>6.1663972020445574E-4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22309</v>
      </c>
      <c r="D147" s="171">
        <f t="shared" ref="D147:I147" si="53">D139-SUM(D140:D146)</f>
        <v>16813</v>
      </c>
      <c r="E147" s="171">
        <f t="shared" si="53"/>
        <v>5548</v>
      </c>
      <c r="F147" s="171">
        <f t="shared" si="53"/>
        <v>29021</v>
      </c>
      <c r="G147" s="171">
        <f t="shared" si="53"/>
        <v>33130</v>
      </c>
      <c r="H147" s="171">
        <f t="shared" si="53"/>
        <v>33866</v>
      </c>
      <c r="I147" s="171">
        <f t="shared" si="53"/>
        <v>34088</v>
      </c>
      <c r="J147" s="182">
        <f t="shared" si="51"/>
        <v>6.555247150534349E-3</v>
      </c>
      <c r="K147" s="170">
        <f>I147-H147</f>
        <v>222</v>
      </c>
      <c r="L147" s="172">
        <f t="shared" si="49"/>
        <v>1.6119643237982737E-2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50019</v>
      </c>
      <c r="D149" s="178">
        <v>29561</v>
      </c>
      <c r="E149" s="178">
        <v>12564</v>
      </c>
      <c r="F149" s="178">
        <v>41661</v>
      </c>
      <c r="G149" s="178">
        <v>48217</v>
      </c>
      <c r="H149" s="178">
        <v>50827</v>
      </c>
      <c r="I149" s="178">
        <v>47485</v>
      </c>
      <c r="J149" s="179">
        <f>IFERROR(I149/H149-1,"-")</f>
        <v>-6.5752454404155225E-2</v>
      </c>
      <c r="K149" s="178">
        <f>I149-H149</f>
        <v>-3342</v>
      </c>
      <c r="L149" s="179">
        <f t="shared" ref="L149:L161" si="54">I149/I$9</f>
        <v>2.2454859749929897E-2</v>
      </c>
    </row>
    <row r="150" spans="1:12" x14ac:dyDescent="0.25">
      <c r="A150" s="1" t="s">
        <v>98</v>
      </c>
      <c r="B150" s="161" t="s">
        <v>99</v>
      </c>
      <c r="C150" s="162">
        <v>17590</v>
      </c>
      <c r="D150" s="162">
        <v>10044</v>
      </c>
      <c r="E150" s="162">
        <v>8200</v>
      </c>
      <c r="F150" s="162">
        <v>19248</v>
      </c>
      <c r="G150" s="162">
        <v>20140</v>
      </c>
      <c r="H150" s="162">
        <v>18943</v>
      </c>
      <c r="I150" s="162">
        <v>16172</v>
      </c>
      <c r="J150" s="180">
        <f>IFERROR(I150/H150-1,"-")</f>
        <v>-0.14628094810748038</v>
      </c>
      <c r="K150" s="161">
        <f t="shared" ref="K150:K160" si="55">I150-H150</f>
        <v>-2771</v>
      </c>
      <c r="L150" s="163">
        <f t="shared" si="54"/>
        <v>7.6474674502656891E-3</v>
      </c>
    </row>
    <row r="151" spans="1:12" x14ac:dyDescent="0.25">
      <c r="A151" s="164" t="s">
        <v>105</v>
      </c>
      <c r="B151" s="165" t="s">
        <v>105</v>
      </c>
      <c r="C151" s="166">
        <v>9826</v>
      </c>
      <c r="D151" s="166">
        <v>4891</v>
      </c>
      <c r="E151" s="166">
        <v>7190</v>
      </c>
      <c r="F151" s="166">
        <v>13107</v>
      </c>
      <c r="G151" s="166">
        <v>13883</v>
      </c>
      <c r="H151" s="166">
        <v>13713</v>
      </c>
      <c r="I151" s="166">
        <v>10728</v>
      </c>
      <c r="J151" s="181">
        <f>IFERROR(I151/H151-1,"-")</f>
        <v>-0.21767665718661122</v>
      </c>
      <c r="K151" s="165">
        <f t="shared" si="55"/>
        <v>-2985</v>
      </c>
      <c r="L151" s="167">
        <f t="shared" si="54"/>
        <v>5.0730911950562898E-3</v>
      </c>
    </row>
    <row r="152" spans="1:12" x14ac:dyDescent="0.25">
      <c r="A152" s="164" t="s">
        <v>102</v>
      </c>
      <c r="B152" s="165" t="s">
        <v>102</v>
      </c>
      <c r="C152" s="166">
        <v>7764</v>
      </c>
      <c r="D152" s="166">
        <v>5153</v>
      </c>
      <c r="E152" s="166">
        <v>1010</v>
      </c>
      <c r="F152" s="166">
        <v>6141</v>
      </c>
      <c r="G152" s="166">
        <v>6257</v>
      </c>
      <c r="H152" s="166">
        <v>5230</v>
      </c>
      <c r="I152" s="166">
        <v>5444</v>
      </c>
      <c r="J152" s="181">
        <f>IFERROR(I152/H152-1,"-")</f>
        <v>4.0917782026768545E-2</v>
      </c>
      <c r="K152" s="165">
        <f t="shared" si="55"/>
        <v>214</v>
      </c>
      <c r="L152" s="167">
        <f t="shared" si="54"/>
        <v>2.5743762552093998E-3</v>
      </c>
    </row>
    <row r="153" spans="1:12" x14ac:dyDescent="0.25">
      <c r="A153" s="1"/>
      <c r="B153" s="161" t="s">
        <v>109</v>
      </c>
      <c r="C153" s="162">
        <v>32429</v>
      </c>
      <c r="D153" s="162">
        <v>19517</v>
      </c>
      <c r="E153" s="162">
        <v>4364</v>
      </c>
      <c r="F153" s="162">
        <v>22413</v>
      </c>
      <c r="G153" s="162">
        <v>28077</v>
      </c>
      <c r="H153" s="162">
        <v>31884</v>
      </c>
      <c r="I153" s="162">
        <v>31313</v>
      </c>
      <c r="J153" s="180">
        <f>IFERROR(I153/H153-1,"-")</f>
        <v>-1.7908668924852544E-2</v>
      </c>
      <c r="K153" s="161">
        <f t="shared" si="55"/>
        <v>-571</v>
      </c>
      <c r="L153" s="163">
        <f t="shared" si="54"/>
        <v>1.4807392299664206E-2</v>
      </c>
    </row>
    <row r="154" spans="1:12" s="57" customFormat="1" x14ac:dyDescent="0.25">
      <c r="B154" s="165" t="s">
        <v>112</v>
      </c>
      <c r="C154" s="166">
        <v>10172</v>
      </c>
      <c r="D154" s="166">
        <v>5840</v>
      </c>
      <c r="E154" s="166">
        <v>165</v>
      </c>
      <c r="F154" s="166">
        <v>7485</v>
      </c>
      <c r="G154" s="166">
        <v>9164</v>
      </c>
      <c r="H154" s="166">
        <v>9757</v>
      </c>
      <c r="I154" s="166">
        <v>7359</v>
      </c>
      <c r="J154" s="181">
        <f t="shared" ref="J154:J161" si="56">IFERROR(I154/H154-1,"-")</f>
        <v>-0.24577226606538893</v>
      </c>
      <c r="K154" s="165">
        <f t="shared" si="55"/>
        <v>-2398</v>
      </c>
      <c r="L154" s="167">
        <f t="shared" si="54"/>
        <v>3.4799476234544401E-3</v>
      </c>
    </row>
    <row r="155" spans="1:12" s="57" customFormat="1" x14ac:dyDescent="0.25">
      <c r="B155" s="165" t="s">
        <v>115</v>
      </c>
      <c r="C155" s="166">
        <v>9273</v>
      </c>
      <c r="D155" s="166">
        <v>5801</v>
      </c>
      <c r="E155" s="166">
        <v>1003</v>
      </c>
      <c r="F155" s="166">
        <v>5795</v>
      </c>
      <c r="G155" s="166">
        <v>6402</v>
      </c>
      <c r="H155" s="166">
        <v>7021</v>
      </c>
      <c r="I155" s="166">
        <v>6658</v>
      </c>
      <c r="J155" s="181">
        <f t="shared" si="56"/>
        <v>-5.1702036746902102E-2</v>
      </c>
      <c r="K155" s="165">
        <f t="shared" si="55"/>
        <v>-363</v>
      </c>
      <c r="L155" s="167">
        <f t="shared" si="54"/>
        <v>3.1484564855224439E-3</v>
      </c>
    </row>
    <row r="156" spans="1:12" x14ac:dyDescent="0.25">
      <c r="A156" s="1"/>
      <c r="B156" s="165" t="s">
        <v>118</v>
      </c>
      <c r="C156" s="166">
        <v>3724</v>
      </c>
      <c r="D156" s="166">
        <v>2092</v>
      </c>
      <c r="E156" s="166">
        <v>1107</v>
      </c>
      <c r="F156" s="166">
        <v>2386</v>
      </c>
      <c r="G156" s="166">
        <v>3640</v>
      </c>
      <c r="H156" s="166">
        <v>4344</v>
      </c>
      <c r="I156" s="166">
        <v>6777</v>
      </c>
      <c r="J156" s="181">
        <f t="shared" si="56"/>
        <v>0.56008287292817682</v>
      </c>
      <c r="K156" s="165">
        <f t="shared" si="55"/>
        <v>2433</v>
      </c>
      <c r="L156" s="167">
        <f t="shared" si="54"/>
        <v>3.2047295888233103E-3</v>
      </c>
    </row>
    <row r="157" spans="1:12" x14ac:dyDescent="0.25">
      <c r="A157" s="1"/>
      <c r="B157" s="165" t="s">
        <v>125</v>
      </c>
      <c r="C157" s="166">
        <v>747</v>
      </c>
      <c r="D157" s="166">
        <v>599</v>
      </c>
      <c r="E157" s="166">
        <v>139</v>
      </c>
      <c r="F157" s="166">
        <v>668</v>
      </c>
      <c r="G157" s="166">
        <v>927</v>
      </c>
      <c r="H157" s="166">
        <v>1272</v>
      </c>
      <c r="I157" s="166">
        <v>1246</v>
      </c>
      <c r="J157" s="181">
        <f t="shared" si="56"/>
        <v>-2.0440251572327095E-2</v>
      </c>
      <c r="K157" s="165">
        <f t="shared" si="55"/>
        <v>-26</v>
      </c>
      <c r="L157" s="167">
        <f t="shared" si="54"/>
        <v>5.8921249338554594E-4</v>
      </c>
    </row>
    <row r="158" spans="1:12" x14ac:dyDescent="0.25">
      <c r="A158" s="1"/>
      <c r="B158" s="165" t="s">
        <v>121</v>
      </c>
      <c r="C158" s="166">
        <v>1153</v>
      </c>
      <c r="D158" s="166">
        <v>736</v>
      </c>
      <c r="E158" s="166">
        <v>145</v>
      </c>
      <c r="F158" s="166">
        <v>1015</v>
      </c>
      <c r="G158" s="166">
        <v>1368</v>
      </c>
      <c r="H158" s="166">
        <v>1269</v>
      </c>
      <c r="I158" s="166">
        <v>1137</v>
      </c>
      <c r="J158" s="181">
        <f t="shared" si="56"/>
        <v>-0.10401891252955087</v>
      </c>
      <c r="K158" s="165">
        <f t="shared" si="55"/>
        <v>-132</v>
      </c>
      <c r="L158" s="167">
        <f t="shared" si="54"/>
        <v>5.3766822229483612E-4</v>
      </c>
    </row>
    <row r="159" spans="1:12" x14ac:dyDescent="0.25">
      <c r="A159" s="1"/>
      <c r="B159" s="165" t="s">
        <v>130</v>
      </c>
      <c r="C159" s="166">
        <v>349</v>
      </c>
      <c r="D159" s="166">
        <v>432</v>
      </c>
      <c r="E159" s="166">
        <v>21</v>
      </c>
      <c r="F159" s="166">
        <v>277</v>
      </c>
      <c r="G159" s="166">
        <v>441</v>
      </c>
      <c r="H159" s="166">
        <v>347</v>
      </c>
      <c r="I159" s="166">
        <v>313</v>
      </c>
      <c r="J159" s="181">
        <f t="shared" si="56"/>
        <v>-9.7982708933717633E-2</v>
      </c>
      <c r="K159" s="165">
        <f t="shared" si="55"/>
        <v>-34</v>
      </c>
      <c r="L159" s="167">
        <f t="shared" si="54"/>
        <v>1.4801244817791E-4</v>
      </c>
    </row>
    <row r="160" spans="1:12" x14ac:dyDescent="0.25">
      <c r="A160" s="164" t="s">
        <v>146</v>
      </c>
      <c r="B160" s="165" t="s">
        <v>133</v>
      </c>
      <c r="C160" s="166">
        <v>784</v>
      </c>
      <c r="D160" s="166">
        <v>575</v>
      </c>
      <c r="E160" s="166">
        <v>34</v>
      </c>
      <c r="F160" s="166">
        <v>474</v>
      </c>
      <c r="G160" s="166">
        <v>658</v>
      </c>
      <c r="H160" s="166">
        <v>586</v>
      </c>
      <c r="I160" s="166">
        <v>454</v>
      </c>
      <c r="J160" s="181">
        <f t="shared" si="56"/>
        <v>-0.22525597269624575</v>
      </c>
      <c r="K160" s="165">
        <f t="shared" si="55"/>
        <v>-132</v>
      </c>
      <c r="L160" s="167">
        <f t="shared" si="54"/>
        <v>2.1468898234112187E-4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6227</v>
      </c>
      <c r="D161" s="171">
        <f t="shared" ref="D161:I161" si="58">D153-SUM(D154:D160)</f>
        <v>3442</v>
      </c>
      <c r="E161" s="171">
        <f t="shared" si="58"/>
        <v>1750</v>
      </c>
      <c r="F161" s="171">
        <f t="shared" si="58"/>
        <v>4313</v>
      </c>
      <c r="G161" s="171">
        <f t="shared" si="58"/>
        <v>5477</v>
      </c>
      <c r="H161" s="171">
        <f t="shared" si="58"/>
        <v>7288</v>
      </c>
      <c r="I161" s="171">
        <f t="shared" si="58"/>
        <v>7369</v>
      </c>
      <c r="J161" s="182">
        <f t="shared" si="56"/>
        <v>1.1114160263446804E-2</v>
      </c>
      <c r="K161" s="170">
        <f>I161-H161</f>
        <v>81</v>
      </c>
      <c r="L161" s="172">
        <f t="shared" si="54"/>
        <v>3.4846764556645971E-3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23106-E6A3-4D5F-994D-9AF123D80D0A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41236-1978-49EA-82EF-98705A4B9EB4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46163</v>
      </c>
      <c r="D9" s="121">
        <v>-7.8546049742504676E-2</v>
      </c>
      <c r="E9" s="120">
        <v>9068</v>
      </c>
      <c r="F9" s="121">
        <f t="shared" ref="F9:L21" si="4">IFERROR(E9/C9-1,"-")</f>
        <v>-0.80356562615081339</v>
      </c>
      <c r="G9" s="120">
        <v>40065</v>
      </c>
      <c r="H9" s="121">
        <f t="shared" si="4"/>
        <v>3.4182840758711954</v>
      </c>
      <c r="I9" s="120">
        <v>59578</v>
      </c>
      <c r="J9" s="121">
        <f t="shared" si="4"/>
        <v>0.48703357044802198</v>
      </c>
      <c r="K9" s="120">
        <v>62651</v>
      </c>
      <c r="L9" s="121">
        <f t="shared" si="4"/>
        <v>5.1579442075934123E-2</v>
      </c>
      <c r="M9" s="120">
        <v>57077</v>
      </c>
      <c r="N9" s="121">
        <f>IFERROR(M9/K9-1,"-")</f>
        <v>-8.8969050773331615E-2</v>
      </c>
    </row>
    <row r="10" spans="1:15" x14ac:dyDescent="0.25">
      <c r="A10" s="1" t="s">
        <v>74</v>
      </c>
      <c r="B10" s="119" t="s">
        <v>75</v>
      </c>
      <c r="C10" s="120">
        <v>51846</v>
      </c>
      <c r="D10" s="121">
        <v>9.6411275826337128E-2</v>
      </c>
      <c r="E10" s="120">
        <v>15142</v>
      </c>
      <c r="F10" s="121">
        <f t="shared" si="4"/>
        <v>-0.70794275353932801</v>
      </c>
      <c r="G10" s="120">
        <v>41909</v>
      </c>
      <c r="H10" s="121">
        <f t="shared" si="4"/>
        <v>1.7677321357812708</v>
      </c>
      <c r="I10" s="120">
        <v>52194</v>
      </c>
      <c r="J10" s="121">
        <f t="shared" si="4"/>
        <v>0.24541267985396931</v>
      </c>
      <c r="K10" s="120">
        <v>55957</v>
      </c>
      <c r="L10" s="121">
        <f t="shared" si="4"/>
        <v>7.2096409548990215E-2</v>
      </c>
      <c r="M10" s="120">
        <v>52638</v>
      </c>
      <c r="N10" s="121">
        <f t="shared" ref="N10:N12" si="5">IFERROR(M10/K10-1,"-")</f>
        <v>-5.9313401361759888E-2</v>
      </c>
    </row>
    <row r="11" spans="1:15" x14ac:dyDescent="0.25">
      <c r="A11" s="1" t="s">
        <v>76</v>
      </c>
      <c r="B11" s="119" t="s">
        <v>77</v>
      </c>
      <c r="C11" s="120">
        <v>20252</v>
      </c>
      <c r="D11" s="121">
        <v>-0.59010686528497414</v>
      </c>
      <c r="E11" s="120">
        <v>22329</v>
      </c>
      <c r="F11" s="121">
        <f t="shared" si="4"/>
        <v>0.1025577720718942</v>
      </c>
      <c r="G11" s="120">
        <v>47103</v>
      </c>
      <c r="H11" s="121">
        <f t="shared" si="4"/>
        <v>1.1094988579873708</v>
      </c>
      <c r="I11" s="120">
        <v>58354</v>
      </c>
      <c r="J11" s="121">
        <f t="shared" si="4"/>
        <v>0.23885952062501326</v>
      </c>
      <c r="K11" s="120">
        <v>58643</v>
      </c>
      <c r="L11" s="121">
        <f t="shared" si="4"/>
        <v>4.9525311032663222E-3</v>
      </c>
      <c r="M11" s="120">
        <v>56752</v>
      </c>
      <c r="N11" s="121">
        <f t="shared" si="5"/>
        <v>-3.2245962860017352E-2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19557</v>
      </c>
      <c r="F12" s="121" t="str">
        <f t="shared" si="4"/>
        <v>-</v>
      </c>
      <c r="G12" s="120">
        <v>43531</v>
      </c>
      <c r="H12" s="121">
        <f t="shared" si="4"/>
        <v>1.2258526358848494</v>
      </c>
      <c r="I12" s="120">
        <v>42717</v>
      </c>
      <c r="J12" s="121">
        <f t="shared" si="4"/>
        <v>-1.8699317727596476E-2</v>
      </c>
      <c r="K12" s="120">
        <v>46133</v>
      </c>
      <c r="L12" s="121">
        <f t="shared" si="4"/>
        <v>7.9968162558232025E-2</v>
      </c>
      <c r="M12" s="120">
        <v>47123</v>
      </c>
      <c r="N12" s="121">
        <f t="shared" si="5"/>
        <v>2.1459692627836979E-2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24025</v>
      </c>
      <c r="F13" s="121" t="str">
        <f t="shared" si="4"/>
        <v>-</v>
      </c>
      <c r="G13" s="120">
        <v>44866</v>
      </c>
      <c r="H13" s="121">
        <f t="shared" si="4"/>
        <v>0.8674713839750261</v>
      </c>
      <c r="I13" s="120">
        <v>42611</v>
      </c>
      <c r="J13" s="121">
        <f t="shared" si="4"/>
        <v>-5.0260776534569618E-2</v>
      </c>
      <c r="K13" s="120">
        <v>38316</v>
      </c>
      <c r="L13" s="121">
        <f t="shared" si="4"/>
        <v>-0.10079556921921573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26795</v>
      </c>
      <c r="F14" s="121" t="str">
        <f t="shared" si="4"/>
        <v>-</v>
      </c>
      <c r="G14" s="120">
        <v>40470</v>
      </c>
      <c r="H14" s="121">
        <f t="shared" si="4"/>
        <v>0.51035640977794361</v>
      </c>
      <c r="I14" s="120">
        <v>38639</v>
      </c>
      <c r="J14" s="121">
        <f t="shared" si="4"/>
        <v>-4.5243390165554787E-2</v>
      </c>
      <c r="K14" s="120">
        <v>40074</v>
      </c>
      <c r="L14" s="121">
        <f t="shared" si="4"/>
        <v>3.7138642304407554E-2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31224</v>
      </c>
      <c r="F15" s="121" t="str">
        <f t="shared" si="4"/>
        <v>-</v>
      </c>
      <c r="G15" s="120">
        <v>43286</v>
      </c>
      <c r="H15" s="121">
        <f t="shared" si="4"/>
        <v>0.38630540609787345</v>
      </c>
      <c r="I15" s="120">
        <v>40407</v>
      </c>
      <c r="J15" s="121">
        <f t="shared" si="4"/>
        <v>-6.651111213787364E-2</v>
      </c>
      <c r="K15" s="120">
        <v>45242</v>
      </c>
      <c r="L15" s="121">
        <f t="shared" si="4"/>
        <v>0.11965748508921714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15225</v>
      </c>
      <c r="D16" s="121">
        <v>-0.60673141499199257</v>
      </c>
      <c r="E16" s="120">
        <v>36151</v>
      </c>
      <c r="F16" s="121">
        <f t="shared" si="4"/>
        <v>1.3744499178981937</v>
      </c>
      <c r="G16" s="120">
        <v>41695</v>
      </c>
      <c r="H16" s="121">
        <f t="shared" si="4"/>
        <v>0.15335675361677414</v>
      </c>
      <c r="I16" s="120">
        <v>43373</v>
      </c>
      <c r="J16" s="121">
        <f t="shared" si="4"/>
        <v>4.0244633649118677E-2</v>
      </c>
      <c r="K16" s="120">
        <v>42595</v>
      </c>
      <c r="L16" s="121">
        <f t="shared" si="4"/>
        <v>-1.7937426509579746E-2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14501</v>
      </c>
      <c r="D17" s="121">
        <v>-0.602396424556497</v>
      </c>
      <c r="E17" s="120">
        <v>36202</v>
      </c>
      <c r="F17" s="121">
        <f t="shared" si="4"/>
        <v>1.4965174815529965</v>
      </c>
      <c r="G17" s="120">
        <v>42224</v>
      </c>
      <c r="H17" s="121">
        <f t="shared" si="4"/>
        <v>0.16634440086183089</v>
      </c>
      <c r="I17" s="120">
        <v>40151</v>
      </c>
      <c r="J17" s="121">
        <f t="shared" si="4"/>
        <v>-4.9095301250473677E-2</v>
      </c>
      <c r="K17" s="120">
        <v>43154</v>
      </c>
      <c r="L17" s="121">
        <f t="shared" si="4"/>
        <v>7.479265771711785E-2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17308</v>
      </c>
      <c r="D18" s="121">
        <v>-0.56855120151560468</v>
      </c>
      <c r="E18" s="120">
        <v>42785</v>
      </c>
      <c r="F18" s="121">
        <f t="shared" si="4"/>
        <v>1.471978275941761</v>
      </c>
      <c r="G18" s="120">
        <v>48246</v>
      </c>
      <c r="H18" s="121">
        <f t="shared" si="4"/>
        <v>0.12763819095477391</v>
      </c>
      <c r="I18" s="120">
        <v>49321</v>
      </c>
      <c r="J18" s="121">
        <f t="shared" si="4"/>
        <v>2.2281639928698693E-2</v>
      </c>
      <c r="K18" s="120">
        <v>43124</v>
      </c>
      <c r="L18" s="121">
        <f t="shared" si="4"/>
        <v>-0.1256462764339733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14807</v>
      </c>
      <c r="D19" s="121">
        <v>-0.68922889644461227</v>
      </c>
      <c r="E19" s="120">
        <v>49146</v>
      </c>
      <c r="F19" s="121">
        <f t="shared" si="4"/>
        <v>2.319105828324441</v>
      </c>
      <c r="G19" s="120">
        <v>56046</v>
      </c>
      <c r="H19" s="121">
        <f t="shared" si="4"/>
        <v>0.14039799780246609</v>
      </c>
      <c r="I19" s="120">
        <v>55991</v>
      </c>
      <c r="J19" s="121">
        <f t="shared" si="4"/>
        <v>-9.8133675909073403E-4</v>
      </c>
      <c r="K19" s="120">
        <v>53169</v>
      </c>
      <c r="L19" s="121">
        <f t="shared" si="4"/>
        <v>-5.0400957296708349E-2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13546</v>
      </c>
      <c r="D20" s="121">
        <v>-0.72325168038899212</v>
      </c>
      <c r="E20" s="120">
        <v>46745</v>
      </c>
      <c r="F20" s="121">
        <f t="shared" si="4"/>
        <v>2.4508341945961907</v>
      </c>
      <c r="G20" s="120">
        <v>54058</v>
      </c>
      <c r="H20" s="121">
        <f t="shared" si="4"/>
        <v>0.15644453952294368</v>
      </c>
      <c r="I20" s="120">
        <v>53126</v>
      </c>
      <c r="J20" s="121">
        <f t="shared" si="4"/>
        <v>-1.7240741425875949E-2</v>
      </c>
      <c r="K20" s="120">
        <v>55215</v>
      </c>
      <c r="L20" s="121">
        <f t="shared" si="4"/>
        <v>3.9321612769642078E-2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216673</v>
      </c>
      <c r="D21" s="124">
        <v>-0.56961248378645191</v>
      </c>
      <c r="E21" s="123">
        <v>359169</v>
      </c>
      <c r="F21" s="124">
        <f t="shared" si="4"/>
        <v>0.65765462240334505</v>
      </c>
      <c r="G21" s="123">
        <v>543499</v>
      </c>
      <c r="H21" s="124">
        <f t="shared" si="4"/>
        <v>0.51321244316742254</v>
      </c>
      <c r="I21" s="123">
        <v>576462</v>
      </c>
      <c r="J21" s="124">
        <f t="shared" si="4"/>
        <v>6.0649605611049928E-2</v>
      </c>
      <c r="K21" s="123">
        <v>584273</v>
      </c>
      <c r="L21" s="124">
        <f t="shared" si="4"/>
        <v>1.3549895743344642E-2</v>
      </c>
      <c r="M21" s="123">
        <v>213590</v>
      </c>
      <c r="N21" s="124">
        <v>-4.3843784693621712E-2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250</v>
      </c>
      <c r="G30" s="118" t="s">
        <v>71</v>
      </c>
      <c r="H30" s="117" t="s">
        <v>250</v>
      </c>
      <c r="I30" s="118" t="s">
        <v>71</v>
      </c>
      <c r="J30" s="117" t="s">
        <v>250</v>
      </c>
      <c r="K30" s="118" t="s">
        <v>71</v>
      </c>
      <c r="L30" s="117" t="s">
        <v>250</v>
      </c>
      <c r="M30" s="118" t="s">
        <v>71</v>
      </c>
      <c r="N30" s="117" t="s">
        <v>274</v>
      </c>
    </row>
    <row r="31" spans="1:15" x14ac:dyDescent="0.25">
      <c r="B31" s="119" t="s">
        <v>73</v>
      </c>
      <c r="C31" s="120">
        <v>18094</v>
      </c>
      <c r="D31" s="121">
        <v>-2.9083494312084124E-2</v>
      </c>
      <c r="E31" s="120">
        <v>4627</v>
      </c>
      <c r="F31" s="121">
        <f t="shared" ref="F31:L43" si="6">IFERROR(E31/C31-1,"-")</f>
        <v>-0.74427987178070076</v>
      </c>
      <c r="G31" s="120">
        <v>15015</v>
      </c>
      <c r="H31" s="121">
        <f t="shared" si="6"/>
        <v>2.2450832072617248</v>
      </c>
      <c r="I31" s="120">
        <v>21636</v>
      </c>
      <c r="J31" s="121">
        <f t="shared" si="6"/>
        <v>0.44095904095904093</v>
      </c>
      <c r="K31" s="120">
        <v>25181</v>
      </c>
      <c r="L31" s="121">
        <f t="shared" si="6"/>
        <v>0.16384729155111843</v>
      </c>
      <c r="M31" s="120">
        <v>23120</v>
      </c>
      <c r="N31" s="121">
        <f t="shared" ref="N31:N34" si="7">IFERROR(M31/K31-1,"-")</f>
        <v>-8.1847424645566047E-2</v>
      </c>
    </row>
    <row r="32" spans="1:15" x14ac:dyDescent="0.25">
      <c r="B32" s="119" t="s">
        <v>75</v>
      </c>
      <c r="C32" s="120">
        <v>23371</v>
      </c>
      <c r="D32" s="121">
        <v>0.24825081450622233</v>
      </c>
      <c r="E32" s="120">
        <v>9380</v>
      </c>
      <c r="F32" s="121">
        <f t="shared" si="6"/>
        <v>-0.59864789696632581</v>
      </c>
      <c r="G32" s="120">
        <v>18026</v>
      </c>
      <c r="H32" s="121">
        <f t="shared" si="6"/>
        <v>0.92174840085287846</v>
      </c>
      <c r="I32" s="120">
        <v>23651</v>
      </c>
      <c r="J32" s="121">
        <f t="shared" si="6"/>
        <v>0.31204926217685558</v>
      </c>
      <c r="K32" s="120">
        <v>24442</v>
      </c>
      <c r="L32" s="121">
        <f t="shared" si="6"/>
        <v>3.3444674643778205E-2</v>
      </c>
      <c r="M32" s="120">
        <v>23832</v>
      </c>
      <c r="N32" s="121">
        <f t="shared" si="7"/>
        <v>-2.4957041158661375E-2</v>
      </c>
    </row>
    <row r="33" spans="2:15" x14ac:dyDescent="0.25">
      <c r="B33" s="119" t="s">
        <v>77</v>
      </c>
      <c r="C33" s="120">
        <v>9500</v>
      </c>
      <c r="D33" s="121">
        <v>-0.5267038660821044</v>
      </c>
      <c r="E33" s="120">
        <v>12289</v>
      </c>
      <c r="F33" s="121">
        <f t="shared" si="6"/>
        <v>0.29357894736842116</v>
      </c>
      <c r="G33" s="120">
        <v>22226</v>
      </c>
      <c r="H33" s="121">
        <f t="shared" si="6"/>
        <v>0.80860932541297093</v>
      </c>
      <c r="I33" s="120">
        <v>30146</v>
      </c>
      <c r="J33" s="121">
        <f t="shared" si="6"/>
        <v>0.35633942229820925</v>
      </c>
      <c r="K33" s="120">
        <v>25658</v>
      </c>
      <c r="L33" s="121">
        <f t="shared" si="6"/>
        <v>-0.14887547269952894</v>
      </c>
      <c r="M33" s="120">
        <v>30942</v>
      </c>
      <c r="N33" s="121">
        <f t="shared" si="7"/>
        <v>0.20593966793982377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11550</v>
      </c>
      <c r="F34" s="121" t="str">
        <f t="shared" si="6"/>
        <v>-</v>
      </c>
      <c r="G34" s="120">
        <v>22061</v>
      </c>
      <c r="H34" s="121">
        <f t="shared" si="6"/>
        <v>0.91004329004328999</v>
      </c>
      <c r="I34" s="120">
        <v>25115</v>
      </c>
      <c r="J34" s="121">
        <f t="shared" si="6"/>
        <v>0.13843434114500708</v>
      </c>
      <c r="K34" s="120">
        <v>22776</v>
      </c>
      <c r="L34" s="121">
        <f t="shared" si="6"/>
        <v>-9.3131594664543127E-2</v>
      </c>
      <c r="M34" s="120">
        <v>26836</v>
      </c>
      <c r="N34" s="121">
        <f t="shared" si="7"/>
        <v>0.17825781524411655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15346</v>
      </c>
      <c r="F35" s="121" t="str">
        <f t="shared" si="6"/>
        <v>-</v>
      </c>
      <c r="G35" s="120">
        <v>26282</v>
      </c>
      <c r="H35" s="121">
        <f t="shared" si="6"/>
        <v>0.71262869803206041</v>
      </c>
      <c r="I35" s="120">
        <v>28209</v>
      </c>
      <c r="J35" s="121">
        <f t="shared" si="6"/>
        <v>7.3320143063693832E-2</v>
      </c>
      <c r="K35" s="120">
        <v>24741</v>
      </c>
      <c r="L35" s="121">
        <f t="shared" si="6"/>
        <v>-0.12293948739763905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18447</v>
      </c>
      <c r="F36" s="121" t="str">
        <f t="shared" si="6"/>
        <v>-</v>
      </c>
      <c r="G36" s="120">
        <v>24304</v>
      </c>
      <c r="H36" s="121">
        <f t="shared" si="6"/>
        <v>0.31750420122513145</v>
      </c>
      <c r="I36" s="120">
        <v>25871</v>
      </c>
      <c r="J36" s="121">
        <f t="shared" si="6"/>
        <v>6.4474983541803921E-2</v>
      </c>
      <c r="K36" s="120">
        <v>28215</v>
      </c>
      <c r="L36" s="121">
        <f t="shared" si="6"/>
        <v>9.0603378300027071E-2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20547</v>
      </c>
      <c r="F37" s="121" t="str">
        <f t="shared" si="6"/>
        <v>-</v>
      </c>
      <c r="G37" s="120">
        <v>25584</v>
      </c>
      <c r="H37" s="121">
        <f t="shared" si="6"/>
        <v>0.24514527668272734</v>
      </c>
      <c r="I37" s="120">
        <v>25078</v>
      </c>
      <c r="J37" s="121">
        <f t="shared" si="6"/>
        <v>-1.9777986241400924E-2</v>
      </c>
      <c r="K37" s="120">
        <v>30089</v>
      </c>
      <c r="L37" s="121">
        <f t="shared" si="6"/>
        <v>0.19981657229444139</v>
      </c>
      <c r="M37" s="120"/>
      <c r="N37" s="121"/>
    </row>
    <row r="38" spans="2:15" x14ac:dyDescent="0.25">
      <c r="B38" s="119" t="s">
        <v>87</v>
      </c>
      <c r="C38" s="120">
        <v>9653</v>
      </c>
      <c r="D38" s="121">
        <v>-0.51242549752500255</v>
      </c>
      <c r="E38" s="120">
        <v>22058</v>
      </c>
      <c r="F38" s="121">
        <f t="shared" si="6"/>
        <v>1.2850927172899618</v>
      </c>
      <c r="G38" s="120">
        <v>20956</v>
      </c>
      <c r="H38" s="121">
        <f t="shared" si="6"/>
        <v>-4.9959198476743127E-2</v>
      </c>
      <c r="I38" s="120">
        <v>22168</v>
      </c>
      <c r="J38" s="121">
        <f t="shared" si="6"/>
        <v>5.7835464783355661E-2</v>
      </c>
      <c r="K38" s="120">
        <v>21698</v>
      </c>
      <c r="L38" s="121">
        <f t="shared" si="6"/>
        <v>-2.1201732226633019E-2</v>
      </c>
      <c r="M38" s="120"/>
      <c r="N38" s="121"/>
    </row>
    <row r="39" spans="2:15" x14ac:dyDescent="0.25">
      <c r="B39" s="119" t="s">
        <v>89</v>
      </c>
      <c r="C39" s="120">
        <v>9944</v>
      </c>
      <c r="D39" s="121">
        <v>-0.45130497158307126</v>
      </c>
      <c r="E39" s="120">
        <v>22567</v>
      </c>
      <c r="F39" s="121">
        <f t="shared" si="6"/>
        <v>1.2694086886564762</v>
      </c>
      <c r="G39" s="120">
        <v>24548</v>
      </c>
      <c r="H39" s="121">
        <f t="shared" si="6"/>
        <v>8.7783046040678769E-2</v>
      </c>
      <c r="I39" s="120">
        <v>23087</v>
      </c>
      <c r="J39" s="121">
        <f t="shared" si="6"/>
        <v>-5.9516050187387926E-2</v>
      </c>
      <c r="K39" s="120">
        <v>27092</v>
      </c>
      <c r="L39" s="121">
        <f t="shared" si="6"/>
        <v>0.17347424957768443</v>
      </c>
      <c r="M39" s="120"/>
      <c r="N39" s="121"/>
    </row>
    <row r="40" spans="2:15" x14ac:dyDescent="0.25">
      <c r="B40" s="119" t="s">
        <v>91</v>
      </c>
      <c r="C40" s="120">
        <v>12162</v>
      </c>
      <c r="D40" s="121">
        <v>-0.40147637795275593</v>
      </c>
      <c r="E40" s="120">
        <v>24014</v>
      </c>
      <c r="F40" s="121">
        <f t="shared" si="6"/>
        <v>0.97451077125472785</v>
      </c>
      <c r="G40" s="120">
        <v>26214</v>
      </c>
      <c r="H40" s="121">
        <f t="shared" si="6"/>
        <v>9.1613225618389249E-2</v>
      </c>
      <c r="I40" s="120">
        <v>28464</v>
      </c>
      <c r="J40" s="121">
        <f t="shared" si="6"/>
        <v>8.583199816891729E-2</v>
      </c>
      <c r="K40" s="120">
        <v>24346</v>
      </c>
      <c r="L40" s="121">
        <f t="shared" si="6"/>
        <v>-0.14467397414277683</v>
      </c>
      <c r="M40" s="120"/>
      <c r="N40" s="121"/>
    </row>
    <row r="41" spans="2:15" x14ac:dyDescent="0.25">
      <c r="B41" s="119" t="s">
        <v>93</v>
      </c>
      <c r="C41" s="120">
        <v>9442</v>
      </c>
      <c r="D41" s="121">
        <v>-0.57268283852280955</v>
      </c>
      <c r="E41" s="120">
        <v>24464</v>
      </c>
      <c r="F41" s="121">
        <f t="shared" si="6"/>
        <v>1.5909764880321964</v>
      </c>
      <c r="G41" s="120">
        <v>25866</v>
      </c>
      <c r="H41" s="121">
        <f t="shared" si="6"/>
        <v>5.7308698495748933E-2</v>
      </c>
      <c r="I41" s="120">
        <v>26745</v>
      </c>
      <c r="J41" s="121">
        <f t="shared" si="6"/>
        <v>3.3982834609139312E-2</v>
      </c>
      <c r="K41" s="120">
        <v>29114</v>
      </c>
      <c r="L41" s="121">
        <f t="shared" si="6"/>
        <v>8.8577304169003446E-2</v>
      </c>
      <c r="M41" s="120"/>
      <c r="N41" s="121"/>
    </row>
    <row r="42" spans="2:15" x14ac:dyDescent="0.25">
      <c r="B42" s="119" t="s">
        <v>95</v>
      </c>
      <c r="C42" s="120">
        <v>7829</v>
      </c>
      <c r="D42" s="121">
        <v>-0.61874847820793766</v>
      </c>
      <c r="E42" s="120">
        <v>21342</v>
      </c>
      <c r="F42" s="121">
        <f t="shared" si="6"/>
        <v>1.7260186486141271</v>
      </c>
      <c r="G42" s="120">
        <v>20862</v>
      </c>
      <c r="H42" s="121">
        <f t="shared" si="6"/>
        <v>-2.2490863086870982E-2</v>
      </c>
      <c r="I42" s="120">
        <v>22180</v>
      </c>
      <c r="J42" s="121">
        <f t="shared" si="6"/>
        <v>6.3177068353944987E-2</v>
      </c>
      <c r="K42" s="120">
        <v>25047</v>
      </c>
      <c r="L42" s="121">
        <f t="shared" si="6"/>
        <v>0.12926059513074839</v>
      </c>
      <c r="M42" s="120"/>
      <c r="N42" s="121"/>
    </row>
    <row r="43" spans="2:15" ht="15.75" x14ac:dyDescent="0.25">
      <c r="B43" s="122" t="s">
        <v>32</v>
      </c>
      <c r="C43" s="123">
        <v>116562</v>
      </c>
      <c r="D43" s="124">
        <v>-0.50485115204241149</v>
      </c>
      <c r="E43" s="123">
        <v>206631</v>
      </c>
      <c r="F43" s="124">
        <f t="shared" si="6"/>
        <v>0.77271323415864512</v>
      </c>
      <c r="G43" s="123">
        <v>271944</v>
      </c>
      <c r="H43" s="124">
        <f t="shared" si="6"/>
        <v>0.31608519534822954</v>
      </c>
      <c r="I43" s="123">
        <v>302350</v>
      </c>
      <c r="J43" s="124">
        <f t="shared" si="6"/>
        <v>0.11180978436736977</v>
      </c>
      <c r="K43" s="123">
        <v>308399</v>
      </c>
      <c r="L43" s="124">
        <f t="shared" si="6"/>
        <v>2.0006614850339055E-2</v>
      </c>
      <c r="M43" s="123">
        <v>104730</v>
      </c>
      <c r="N43" s="124">
        <v>6.805225532088488E-2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250</v>
      </c>
      <c r="G52" s="118" t="s">
        <v>71</v>
      </c>
      <c r="H52" s="117" t="s">
        <v>250</v>
      </c>
      <c r="I52" s="118" t="s">
        <v>71</v>
      </c>
      <c r="J52" s="117" t="s">
        <v>250</v>
      </c>
      <c r="K52" s="118" t="s">
        <v>71</v>
      </c>
      <c r="L52" s="117" t="s">
        <v>250</v>
      </c>
      <c r="M52" s="118" t="s">
        <v>71</v>
      </c>
      <c r="N52" s="117" t="s">
        <v>274</v>
      </c>
    </row>
    <row r="53" spans="1:15" x14ac:dyDescent="0.25">
      <c r="A53" s="1">
        <v>1</v>
      </c>
      <c r="B53" s="119" t="s">
        <v>73</v>
      </c>
      <c r="C53" s="120">
        <v>9493</v>
      </c>
      <c r="D53" s="121">
        <v>-8.3952523400559698E-2</v>
      </c>
      <c r="E53" s="120">
        <v>2921</v>
      </c>
      <c r="F53" s="121">
        <f>IFERROR(E53/C53-1,"-")</f>
        <v>-0.69229958917096801</v>
      </c>
      <c r="G53" s="120">
        <v>9522</v>
      </c>
      <c r="H53" s="121">
        <f>IFERROR(G53/E53-1,"-")</f>
        <v>2.2598425196850394</v>
      </c>
      <c r="I53" s="120">
        <v>11784</v>
      </c>
      <c r="J53" s="121">
        <f>IFERROR(I53/G53-1,"-")</f>
        <v>0.23755513547574036</v>
      </c>
      <c r="K53" s="120">
        <v>14922</v>
      </c>
      <c r="L53" s="121">
        <f>IFERROR(K53/I53-1,"-")</f>
        <v>0.2662932790224033</v>
      </c>
      <c r="M53" s="120">
        <v>14862</v>
      </c>
      <c r="N53" s="121">
        <f t="shared" ref="N53:N56" si="8">IFERROR(M53/K53-1,"-")</f>
        <v>-4.0209087253719744E-3</v>
      </c>
    </row>
    <row r="54" spans="1:15" x14ac:dyDescent="0.25">
      <c r="A54" s="1">
        <v>2</v>
      </c>
      <c r="B54" s="119" t="s">
        <v>75</v>
      </c>
      <c r="C54" s="120">
        <v>12705</v>
      </c>
      <c r="D54" s="121">
        <v>0.15437034344902778</v>
      </c>
      <c r="E54" s="120">
        <v>5092</v>
      </c>
      <c r="F54" s="121">
        <f t="shared" ref="F54:L65" si="9">IFERROR(E54/C54-1,"-")</f>
        <v>-0.59921290830381735</v>
      </c>
      <c r="G54" s="120">
        <v>10749</v>
      </c>
      <c r="H54" s="121">
        <f t="shared" si="9"/>
        <v>1.1109583660644149</v>
      </c>
      <c r="I54" s="120">
        <v>13893</v>
      </c>
      <c r="J54" s="121">
        <f t="shared" si="9"/>
        <v>0.2924923248674296</v>
      </c>
      <c r="K54" s="120">
        <v>15680</v>
      </c>
      <c r="L54" s="121">
        <f t="shared" si="9"/>
        <v>0.12862592672568929</v>
      </c>
      <c r="M54" s="120">
        <v>14169</v>
      </c>
      <c r="N54" s="121">
        <f t="shared" si="8"/>
        <v>-9.636479591836733E-2</v>
      </c>
    </row>
    <row r="55" spans="1:15" x14ac:dyDescent="0.25">
      <c r="A55" s="1">
        <v>3</v>
      </c>
      <c r="B55" s="119" t="s">
        <v>77</v>
      </c>
      <c r="C55" s="120">
        <v>5294</v>
      </c>
      <c r="D55" s="121">
        <v>-0.56055449489499454</v>
      </c>
      <c r="E55" s="120">
        <v>5922</v>
      </c>
      <c r="F55" s="121">
        <f t="shared" si="9"/>
        <v>0.11862485833018521</v>
      </c>
      <c r="G55" s="120">
        <v>12631</v>
      </c>
      <c r="H55" s="121">
        <f t="shared" si="9"/>
        <v>1.1328942924687606</v>
      </c>
      <c r="I55" s="120">
        <v>18087</v>
      </c>
      <c r="J55" s="121">
        <f t="shared" si="9"/>
        <v>0.43195313118517942</v>
      </c>
      <c r="K55" s="120">
        <v>14870</v>
      </c>
      <c r="L55" s="121">
        <f t="shared" si="9"/>
        <v>-0.17786255321501632</v>
      </c>
      <c r="M55" s="120">
        <v>17196</v>
      </c>
      <c r="N55" s="121">
        <f t="shared" si="8"/>
        <v>0.15642232683254886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6402</v>
      </c>
      <c r="F56" s="121" t="str">
        <f t="shared" si="9"/>
        <v>-</v>
      </c>
      <c r="G56" s="120">
        <v>10238</v>
      </c>
      <c r="H56" s="121">
        <f t="shared" si="9"/>
        <v>0.59918775382692901</v>
      </c>
      <c r="I56" s="120">
        <v>14354</v>
      </c>
      <c r="J56" s="121">
        <f t="shared" si="9"/>
        <v>0.40203164680601677</v>
      </c>
      <c r="K56" s="120">
        <v>13713</v>
      </c>
      <c r="L56" s="121">
        <f t="shared" si="9"/>
        <v>-4.4656541730528021E-2</v>
      </c>
      <c r="M56" s="120">
        <v>14757</v>
      </c>
      <c r="N56" s="121">
        <f t="shared" si="8"/>
        <v>7.613213738788005E-2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7617</v>
      </c>
      <c r="F57" s="121" t="str">
        <f t="shared" si="9"/>
        <v>-</v>
      </c>
      <c r="G57" s="120">
        <v>14454</v>
      </c>
      <c r="H57" s="121">
        <f t="shared" si="9"/>
        <v>0.89759747932256784</v>
      </c>
      <c r="I57" s="120">
        <v>16688</v>
      </c>
      <c r="J57" s="121">
        <f t="shared" si="9"/>
        <v>0.15455929154559289</v>
      </c>
      <c r="K57" s="120">
        <v>14967</v>
      </c>
      <c r="L57" s="121">
        <f t="shared" si="9"/>
        <v>-0.10312799616490886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8838</v>
      </c>
      <c r="F58" s="121" t="str">
        <f t="shared" si="9"/>
        <v>-</v>
      </c>
      <c r="G58" s="120">
        <v>12044</v>
      </c>
      <c r="H58" s="121">
        <f t="shared" si="9"/>
        <v>0.36275175379045033</v>
      </c>
      <c r="I58" s="120">
        <v>14668</v>
      </c>
      <c r="J58" s="121">
        <f t="shared" si="9"/>
        <v>0.21786781800066413</v>
      </c>
      <c r="K58" s="120">
        <v>15572</v>
      </c>
      <c r="L58" s="121">
        <f t="shared" si="9"/>
        <v>6.1630760839923582E-2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11856</v>
      </c>
      <c r="F59" s="121" t="str">
        <f t="shared" si="9"/>
        <v>-</v>
      </c>
      <c r="G59" s="120">
        <v>12331</v>
      </c>
      <c r="H59" s="121">
        <f t="shared" si="9"/>
        <v>4.0064102564102644E-2</v>
      </c>
      <c r="I59" s="120">
        <v>16466</v>
      </c>
      <c r="J59" s="121">
        <f t="shared" si="9"/>
        <v>0.3353337117833104</v>
      </c>
      <c r="K59" s="120">
        <v>13056</v>
      </c>
      <c r="L59" s="121">
        <f t="shared" si="9"/>
        <v>-0.20709340459127901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7712</v>
      </c>
      <c r="D60" s="121">
        <v>-0.10895436164067018</v>
      </c>
      <c r="E60" s="120">
        <v>12416</v>
      </c>
      <c r="F60" s="121">
        <f t="shared" si="9"/>
        <v>0.60995850622406644</v>
      </c>
      <c r="G60" s="120">
        <v>9178</v>
      </c>
      <c r="H60" s="121">
        <f t="shared" si="9"/>
        <v>-0.26079252577319589</v>
      </c>
      <c r="I60" s="120">
        <v>13548</v>
      </c>
      <c r="J60" s="121">
        <f t="shared" si="9"/>
        <v>0.47613859228590116</v>
      </c>
      <c r="K60" s="120">
        <v>9705</v>
      </c>
      <c r="L60" s="121">
        <f t="shared" si="9"/>
        <v>-0.28365810451727191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7090</v>
      </c>
      <c r="D61" s="121">
        <v>-0.28549833719641238</v>
      </c>
      <c r="E61" s="120">
        <v>12801</v>
      </c>
      <c r="F61" s="121">
        <f t="shared" si="9"/>
        <v>0.80550070521861783</v>
      </c>
      <c r="G61" s="120">
        <v>13050</v>
      </c>
      <c r="H61" s="121">
        <f t="shared" si="9"/>
        <v>1.9451605343332456E-2</v>
      </c>
      <c r="I61" s="120">
        <v>15730</v>
      </c>
      <c r="J61" s="121">
        <f t="shared" si="9"/>
        <v>0.20536398467432959</v>
      </c>
      <c r="K61" s="120">
        <v>13601</v>
      </c>
      <c r="L61" s="121">
        <f t="shared" si="9"/>
        <v>-0.13534647171010805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7680</v>
      </c>
      <c r="D62" s="121">
        <v>-0.25825767819200307</v>
      </c>
      <c r="E62" s="120">
        <v>12385</v>
      </c>
      <c r="F62" s="121">
        <f t="shared" si="9"/>
        <v>0.61263020833333326</v>
      </c>
      <c r="G62" s="120">
        <v>14337</v>
      </c>
      <c r="H62" s="121">
        <f t="shared" si="9"/>
        <v>0.157610012111425</v>
      </c>
      <c r="I62" s="120">
        <v>16623</v>
      </c>
      <c r="J62" s="121">
        <f t="shared" si="9"/>
        <v>0.15944758317639685</v>
      </c>
      <c r="K62" s="120">
        <v>16019</v>
      </c>
      <c r="L62" s="121">
        <f t="shared" si="9"/>
        <v>-3.6335198219334619E-2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5836</v>
      </c>
      <c r="D63" s="121">
        <v>-0.53971133370139601</v>
      </c>
      <c r="E63" s="120">
        <v>13540</v>
      </c>
      <c r="F63" s="121">
        <f t="shared" si="9"/>
        <v>1.3200822481151473</v>
      </c>
      <c r="G63" s="120">
        <v>14216</v>
      </c>
      <c r="H63" s="121">
        <f t="shared" si="9"/>
        <v>4.9926144756277768E-2</v>
      </c>
      <c r="I63" s="120">
        <v>17852</v>
      </c>
      <c r="J63" s="121">
        <f t="shared" si="9"/>
        <v>0.25576814856499719</v>
      </c>
      <c r="K63" s="120">
        <v>19160</v>
      </c>
      <c r="L63" s="121">
        <f t="shared" si="9"/>
        <v>7.3269101501232337E-2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4463</v>
      </c>
      <c r="D64" s="121">
        <v>-0.54403351042092352</v>
      </c>
      <c r="E64" s="120">
        <v>10372</v>
      </c>
      <c r="F64" s="121">
        <f t="shared" si="9"/>
        <v>1.3239973112256331</v>
      </c>
      <c r="G64" s="120">
        <v>10635</v>
      </c>
      <c r="H64" s="121">
        <f t="shared" si="9"/>
        <v>2.5356729656768273E-2</v>
      </c>
      <c r="I64" s="120">
        <v>11703</v>
      </c>
      <c r="J64" s="121">
        <f t="shared" si="9"/>
        <v>0.10042313117066293</v>
      </c>
      <c r="K64" s="120">
        <v>13225</v>
      </c>
      <c r="L64" s="121">
        <f t="shared" si="9"/>
        <v>0.13005212338716565</v>
      </c>
      <c r="M64" s="120"/>
      <c r="N64" s="121"/>
    </row>
    <row r="65" spans="1:15" ht="15.75" x14ac:dyDescent="0.25">
      <c r="B65" s="122" t="s">
        <v>32</v>
      </c>
      <c r="C65" s="123">
        <v>71188</v>
      </c>
      <c r="D65" s="124">
        <v>-0.42911216789497741</v>
      </c>
      <c r="E65" s="123">
        <v>110162</v>
      </c>
      <c r="F65" s="124">
        <f t="shared" si="9"/>
        <v>0.54747991234477711</v>
      </c>
      <c r="G65" s="123">
        <v>143385</v>
      </c>
      <c r="H65" s="124">
        <f t="shared" si="9"/>
        <v>0.30158312303698187</v>
      </c>
      <c r="I65" s="123">
        <v>181396</v>
      </c>
      <c r="J65" s="124">
        <f t="shared" si="9"/>
        <v>0.26509746486731522</v>
      </c>
      <c r="K65" s="123">
        <v>174490</v>
      </c>
      <c r="L65" s="124">
        <f t="shared" si="9"/>
        <v>-3.807140179496793E-2</v>
      </c>
      <c r="M65" s="123">
        <v>60984</v>
      </c>
      <c r="N65" s="124">
        <v>3.0396215257244341E-2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250</v>
      </c>
      <c r="G74" s="118" t="s">
        <v>71</v>
      </c>
      <c r="H74" s="117" t="s">
        <v>250</v>
      </c>
      <c r="I74" s="118" t="s">
        <v>71</v>
      </c>
      <c r="J74" s="117" t="s">
        <v>250</v>
      </c>
      <c r="K74" s="118" t="s">
        <v>71</v>
      </c>
      <c r="L74" s="117" t="s">
        <v>250</v>
      </c>
      <c r="M74" s="118" t="s">
        <v>71</v>
      </c>
      <c r="N74" s="117" t="s">
        <v>274</v>
      </c>
    </row>
    <row r="75" spans="1:15" x14ac:dyDescent="0.25">
      <c r="A75" s="1">
        <v>1</v>
      </c>
      <c r="B75" s="119" t="s">
        <v>73</v>
      </c>
      <c r="C75" s="120">
        <v>8601</v>
      </c>
      <c r="D75" s="121">
        <v>3.9647044602925119E-2</v>
      </c>
      <c r="E75" s="120">
        <v>1706</v>
      </c>
      <c r="F75" s="121">
        <f>IFERROR(E75/C75-1,"-")</f>
        <v>-0.80165097081734682</v>
      </c>
      <c r="G75" s="120">
        <v>5493</v>
      </c>
      <c r="H75" s="121">
        <f>IFERROR(G75/E75-1,"-")</f>
        <v>2.2198124267291912</v>
      </c>
      <c r="I75" s="120">
        <v>9852</v>
      </c>
      <c r="J75" s="121">
        <f>IFERROR(I75/G75-1,"-")</f>
        <v>0.79355543418896768</v>
      </c>
      <c r="K75" s="120">
        <v>10259</v>
      </c>
      <c r="L75" s="121">
        <f>IFERROR(K75/I75-1,"-")</f>
        <v>4.1311408850994713E-2</v>
      </c>
      <c r="M75" s="120">
        <v>8258</v>
      </c>
      <c r="N75" s="121">
        <f t="shared" ref="N75:N78" si="10">IFERROR(M75/K75-1,"-")</f>
        <v>-0.19504825031679496</v>
      </c>
    </row>
    <row r="76" spans="1:15" x14ac:dyDescent="0.25">
      <c r="A76" s="1">
        <v>2</v>
      </c>
      <c r="B76" s="119" t="s">
        <v>75</v>
      </c>
      <c r="C76" s="120">
        <v>10666</v>
      </c>
      <c r="D76" s="121">
        <v>0.38214331994298312</v>
      </c>
      <c r="E76" s="120">
        <v>4288</v>
      </c>
      <c r="F76" s="121">
        <f t="shared" ref="F76:L87" si="11">IFERROR(E76/C76-1,"-")</f>
        <v>-0.59797487342958933</v>
      </c>
      <c r="G76" s="120">
        <v>7277</v>
      </c>
      <c r="H76" s="121">
        <f t="shared" si="11"/>
        <v>0.69706156716417911</v>
      </c>
      <c r="I76" s="120">
        <v>9758</v>
      </c>
      <c r="J76" s="121">
        <f t="shared" si="11"/>
        <v>0.34093719939535516</v>
      </c>
      <c r="K76" s="120">
        <v>8762</v>
      </c>
      <c r="L76" s="121">
        <f t="shared" si="11"/>
        <v>-0.10207009633121544</v>
      </c>
      <c r="M76" s="120">
        <v>9663</v>
      </c>
      <c r="N76" s="121">
        <f t="shared" si="10"/>
        <v>0.10283040401734755</v>
      </c>
    </row>
    <row r="77" spans="1:15" x14ac:dyDescent="0.25">
      <c r="A77" s="1">
        <v>3</v>
      </c>
      <c r="B77" s="119" t="s">
        <v>77</v>
      </c>
      <c r="C77" s="120">
        <v>4206</v>
      </c>
      <c r="D77" s="121">
        <v>-0.47588785046728976</v>
      </c>
      <c r="E77" s="120">
        <v>6367</v>
      </c>
      <c r="F77" s="121">
        <f t="shared" si="11"/>
        <v>0.51378982406086537</v>
      </c>
      <c r="G77" s="120">
        <v>9595</v>
      </c>
      <c r="H77" s="121">
        <f t="shared" si="11"/>
        <v>0.50698916287105389</v>
      </c>
      <c r="I77" s="120">
        <v>12059</v>
      </c>
      <c r="J77" s="121">
        <f t="shared" si="11"/>
        <v>0.25680041688379363</v>
      </c>
      <c r="K77" s="120">
        <v>10788</v>
      </c>
      <c r="L77" s="121">
        <f t="shared" si="11"/>
        <v>-0.1053984575835476</v>
      </c>
      <c r="M77" s="120">
        <v>13746</v>
      </c>
      <c r="N77" s="121">
        <f t="shared" si="10"/>
        <v>0.27419354838709675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5148</v>
      </c>
      <c r="F78" s="121" t="str">
        <f t="shared" si="11"/>
        <v>-</v>
      </c>
      <c r="G78" s="120">
        <v>11823</v>
      </c>
      <c r="H78" s="121">
        <f t="shared" si="11"/>
        <v>1.2966200466200468</v>
      </c>
      <c r="I78" s="120">
        <v>10761</v>
      </c>
      <c r="J78" s="121">
        <f t="shared" si="11"/>
        <v>-8.9824917533620874E-2</v>
      </c>
      <c r="K78" s="120">
        <v>9063</v>
      </c>
      <c r="L78" s="121">
        <f t="shared" si="11"/>
        <v>-0.15779202676331194</v>
      </c>
      <c r="M78" s="120">
        <v>12079</v>
      </c>
      <c r="N78" s="121">
        <f t="shared" si="10"/>
        <v>0.33278163963367535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7729</v>
      </c>
      <c r="F79" s="121" t="str">
        <f t="shared" si="11"/>
        <v>-</v>
      </c>
      <c r="G79" s="120">
        <v>11828</v>
      </c>
      <c r="H79" s="121">
        <f t="shared" si="11"/>
        <v>0.53034027687928575</v>
      </c>
      <c r="I79" s="120">
        <v>11521</v>
      </c>
      <c r="J79" s="121">
        <f t="shared" si="11"/>
        <v>-2.5955360162326691E-2</v>
      </c>
      <c r="K79" s="120">
        <v>9774</v>
      </c>
      <c r="L79" s="121">
        <f t="shared" si="11"/>
        <v>-0.1516361426959465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9609</v>
      </c>
      <c r="F80" s="121" t="str">
        <f t="shared" si="11"/>
        <v>-</v>
      </c>
      <c r="G80" s="120">
        <v>12260</v>
      </c>
      <c r="H80" s="121">
        <f t="shared" si="11"/>
        <v>0.27588718909355814</v>
      </c>
      <c r="I80" s="120">
        <v>11203</v>
      </c>
      <c r="J80" s="121">
        <f t="shared" si="11"/>
        <v>-8.6215334420880918E-2</v>
      </c>
      <c r="K80" s="120">
        <v>12643</v>
      </c>
      <c r="L80" s="121">
        <f t="shared" si="11"/>
        <v>0.12853699901812021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8691</v>
      </c>
      <c r="F81" s="121" t="str">
        <f t="shared" si="11"/>
        <v>-</v>
      </c>
      <c r="G81" s="120">
        <v>13253</v>
      </c>
      <c r="H81" s="121">
        <f t="shared" si="11"/>
        <v>0.52491082729260152</v>
      </c>
      <c r="I81" s="120">
        <v>8612</v>
      </c>
      <c r="J81" s="121">
        <f t="shared" si="11"/>
        <v>-0.3501848638044216</v>
      </c>
      <c r="K81" s="120">
        <v>17033</v>
      </c>
      <c r="L81" s="121">
        <f t="shared" si="11"/>
        <v>0.97782164421737106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1941</v>
      </c>
      <c r="D82" s="121">
        <v>-0.82580992551377541</v>
      </c>
      <c r="E82" s="120">
        <v>9642</v>
      </c>
      <c r="F82" s="121">
        <f t="shared" si="11"/>
        <v>3.9675425038639878</v>
      </c>
      <c r="G82" s="120">
        <v>11778</v>
      </c>
      <c r="H82" s="121">
        <f t="shared" si="11"/>
        <v>0.22153080273802117</v>
      </c>
      <c r="I82" s="120">
        <v>8620</v>
      </c>
      <c r="J82" s="121">
        <f t="shared" si="11"/>
        <v>-0.26812701647138737</v>
      </c>
      <c r="K82" s="120">
        <v>11993</v>
      </c>
      <c r="L82" s="121">
        <f t="shared" si="11"/>
        <v>0.39129930394431556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2854</v>
      </c>
      <c r="D83" s="121">
        <v>-0.65195121951219515</v>
      </c>
      <c r="E83" s="120">
        <v>9766</v>
      </c>
      <c r="F83" s="121">
        <f t="shared" si="11"/>
        <v>2.4218640504555009</v>
      </c>
      <c r="G83" s="120">
        <v>11498</v>
      </c>
      <c r="H83" s="121">
        <f t="shared" si="11"/>
        <v>0.17734998976039318</v>
      </c>
      <c r="I83" s="120">
        <v>7357</v>
      </c>
      <c r="J83" s="121">
        <f t="shared" si="11"/>
        <v>-0.36014959123325796</v>
      </c>
      <c r="K83" s="120">
        <v>13491</v>
      </c>
      <c r="L83" s="121">
        <f t="shared" si="11"/>
        <v>0.83376376240315353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4482</v>
      </c>
      <c r="D84" s="121">
        <v>-0.55027092113184828</v>
      </c>
      <c r="E84" s="120">
        <v>11629</v>
      </c>
      <c r="F84" s="121">
        <f t="shared" si="11"/>
        <v>1.5946006247211066</v>
      </c>
      <c r="G84" s="120">
        <v>11877</v>
      </c>
      <c r="H84" s="121">
        <f t="shared" si="11"/>
        <v>2.1325995356436422E-2</v>
      </c>
      <c r="I84" s="120">
        <v>11841</v>
      </c>
      <c r="J84" s="121">
        <f t="shared" si="11"/>
        <v>-3.0310684516291486E-3</v>
      </c>
      <c r="K84" s="120">
        <v>8327</v>
      </c>
      <c r="L84" s="121">
        <f t="shared" si="11"/>
        <v>-0.29676547588886071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3606</v>
      </c>
      <c r="D85" s="121">
        <v>-0.61707550175215031</v>
      </c>
      <c r="E85" s="120">
        <v>10924</v>
      </c>
      <c r="F85" s="121">
        <f t="shared" si="11"/>
        <v>2.0293954520244037</v>
      </c>
      <c r="G85" s="120">
        <v>11650</v>
      </c>
      <c r="H85" s="121">
        <f t="shared" si="11"/>
        <v>6.6459172464298888E-2</v>
      </c>
      <c r="I85" s="120">
        <v>8893</v>
      </c>
      <c r="J85" s="121">
        <f t="shared" si="11"/>
        <v>-0.23665236051502148</v>
      </c>
      <c r="K85" s="120">
        <v>9954</v>
      </c>
      <c r="L85" s="121">
        <f t="shared" si="11"/>
        <v>0.11930732036433156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3366</v>
      </c>
      <c r="D86" s="121">
        <v>-0.68679631525076767</v>
      </c>
      <c r="E86" s="120">
        <v>10970</v>
      </c>
      <c r="F86" s="121">
        <f t="shared" si="11"/>
        <v>2.2590612002376709</v>
      </c>
      <c r="G86" s="120">
        <v>10227</v>
      </c>
      <c r="H86" s="121">
        <f t="shared" si="11"/>
        <v>-6.7730173199635368E-2</v>
      </c>
      <c r="I86" s="120">
        <v>10477</v>
      </c>
      <c r="J86" s="121">
        <f t="shared" si="11"/>
        <v>2.4445096313679526E-2</v>
      </c>
      <c r="K86" s="120">
        <v>11822</v>
      </c>
      <c r="L86" s="121">
        <f t="shared" si="11"/>
        <v>0.12837644363844603</v>
      </c>
      <c r="M86" s="120"/>
      <c r="N86" s="121"/>
    </row>
    <row r="87" spans="1:15" ht="15.75" x14ac:dyDescent="0.25">
      <c r="B87" s="122" t="s">
        <v>32</v>
      </c>
      <c r="C87" s="123">
        <v>45374</v>
      </c>
      <c r="D87" s="124">
        <v>-0.59015815953247652</v>
      </c>
      <c r="E87" s="123">
        <v>96469</v>
      </c>
      <c r="F87" s="124">
        <f t="shared" si="11"/>
        <v>1.126085423370212</v>
      </c>
      <c r="G87" s="123">
        <v>128559</v>
      </c>
      <c r="H87" s="124">
        <f t="shared" si="11"/>
        <v>0.33264572038686002</v>
      </c>
      <c r="I87" s="123">
        <v>120954</v>
      </c>
      <c r="J87" s="124">
        <f t="shared" si="11"/>
        <v>-5.9155718386110667E-2</v>
      </c>
      <c r="K87" s="123">
        <v>133909</v>
      </c>
      <c r="L87" s="124">
        <f t="shared" si="11"/>
        <v>0.10710683400300947</v>
      </c>
      <c r="M87" s="123">
        <v>43746</v>
      </c>
      <c r="N87" s="124">
        <v>0.12538588186869726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277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250</v>
      </c>
      <c r="G96" s="118" t="s">
        <v>71</v>
      </c>
      <c r="H96" s="117" t="s">
        <v>250</v>
      </c>
      <c r="I96" s="118" t="s">
        <v>71</v>
      </c>
      <c r="J96" s="117" t="s">
        <v>250</v>
      </c>
      <c r="K96" s="118" t="s">
        <v>71</v>
      </c>
      <c r="L96" s="117" t="s">
        <v>250</v>
      </c>
      <c r="M96" s="118" t="s">
        <v>71</v>
      </c>
      <c r="N96" s="117" t="s">
        <v>274</v>
      </c>
    </row>
    <row r="97" spans="2:14" x14ac:dyDescent="0.25">
      <c r="B97" s="119" t="s">
        <v>73</v>
      </c>
      <c r="C97" s="120">
        <v>28069</v>
      </c>
      <c r="D97" s="121">
        <v>-0.1078443837009726</v>
      </c>
      <c r="E97" s="120">
        <v>4441</v>
      </c>
      <c r="F97" s="121">
        <f t="shared" ref="F97:L109" si="12">IFERROR(E97/C97-1,"-")</f>
        <v>-0.84178274965264177</v>
      </c>
      <c r="G97" s="120">
        <v>25050</v>
      </c>
      <c r="H97" s="121">
        <f t="shared" si="12"/>
        <v>4.6406214816482771</v>
      </c>
      <c r="I97" s="120">
        <v>37942</v>
      </c>
      <c r="J97" s="121">
        <f t="shared" si="12"/>
        <v>0.51465069860279433</v>
      </c>
      <c r="K97" s="120">
        <v>37470</v>
      </c>
      <c r="L97" s="121">
        <f t="shared" si="12"/>
        <v>-1.2440040061145963E-2</v>
      </c>
      <c r="M97" s="120">
        <v>33957</v>
      </c>
      <c r="N97" s="121">
        <f t="shared" ref="N97:N100" si="13">IFERROR(M97/K97-1,"-")</f>
        <v>-9.375500400320258E-2</v>
      </c>
    </row>
    <row r="98" spans="2:14" x14ac:dyDescent="0.25">
      <c r="B98" s="119" t="s">
        <v>75</v>
      </c>
      <c r="C98" s="120">
        <v>28475</v>
      </c>
      <c r="D98" s="121">
        <v>-3.1158101106287805E-3</v>
      </c>
      <c r="E98" s="120">
        <v>5762</v>
      </c>
      <c r="F98" s="121">
        <f t="shared" si="12"/>
        <v>-0.79764705882352938</v>
      </c>
      <c r="G98" s="120">
        <v>23883</v>
      </c>
      <c r="H98" s="121">
        <f t="shared" si="12"/>
        <v>3.1449149600833044</v>
      </c>
      <c r="I98" s="120">
        <v>28543</v>
      </c>
      <c r="J98" s="121">
        <f t="shared" si="12"/>
        <v>0.19511786626470706</v>
      </c>
      <c r="K98" s="120">
        <v>31515</v>
      </c>
      <c r="L98" s="121">
        <f t="shared" si="12"/>
        <v>0.10412360298497014</v>
      </c>
      <c r="M98" s="120">
        <v>28806</v>
      </c>
      <c r="N98" s="121">
        <f t="shared" si="13"/>
        <v>-8.5959067110899623E-2</v>
      </c>
    </row>
    <row r="99" spans="2:14" x14ac:dyDescent="0.25">
      <c r="B99" s="119" t="s">
        <v>77</v>
      </c>
      <c r="C99" s="120">
        <v>10752</v>
      </c>
      <c r="D99" s="121">
        <v>-0.6334878647395692</v>
      </c>
      <c r="E99" s="120">
        <v>10040</v>
      </c>
      <c r="F99" s="121">
        <f t="shared" si="12"/>
        <v>-6.6220238095238138E-2</v>
      </c>
      <c r="G99" s="120">
        <v>24877</v>
      </c>
      <c r="H99" s="121">
        <f t="shared" si="12"/>
        <v>1.4777888446215139</v>
      </c>
      <c r="I99" s="120">
        <v>28208</v>
      </c>
      <c r="J99" s="121">
        <f t="shared" si="12"/>
        <v>0.13389878200747685</v>
      </c>
      <c r="K99" s="120">
        <v>32985</v>
      </c>
      <c r="L99" s="121">
        <f t="shared" si="12"/>
        <v>0.16934912081678966</v>
      </c>
      <c r="M99" s="120">
        <v>25810</v>
      </c>
      <c r="N99" s="121">
        <f t="shared" si="13"/>
        <v>-0.21752311656813705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8007</v>
      </c>
      <c r="F100" s="121" t="str">
        <f t="shared" si="12"/>
        <v>-</v>
      </c>
      <c r="G100" s="120">
        <v>21470</v>
      </c>
      <c r="H100" s="121">
        <f t="shared" si="12"/>
        <v>1.6814037716997627</v>
      </c>
      <c r="I100" s="120">
        <v>17602</v>
      </c>
      <c r="J100" s="121">
        <f t="shared" si="12"/>
        <v>-0.18015836050302747</v>
      </c>
      <c r="K100" s="120">
        <v>23357</v>
      </c>
      <c r="L100" s="121">
        <f t="shared" si="12"/>
        <v>0.32695148278604713</v>
      </c>
      <c r="M100" s="120">
        <v>20287</v>
      </c>
      <c r="N100" s="121">
        <f t="shared" si="13"/>
        <v>-0.13143811277133188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8679</v>
      </c>
      <c r="F101" s="121" t="str">
        <f t="shared" si="12"/>
        <v>-</v>
      </c>
      <c r="G101" s="120">
        <v>18584</v>
      </c>
      <c r="H101" s="121">
        <f t="shared" si="12"/>
        <v>1.1412605138840881</v>
      </c>
      <c r="I101" s="120">
        <v>14402</v>
      </c>
      <c r="J101" s="121">
        <f t="shared" si="12"/>
        <v>-0.22503228583727941</v>
      </c>
      <c r="K101" s="120">
        <v>13575</v>
      </c>
      <c r="L101" s="121">
        <f t="shared" si="12"/>
        <v>-5.7422580197194817E-2</v>
      </c>
      <c r="M101" s="120"/>
      <c r="N101" s="121"/>
    </row>
    <row r="102" spans="2:14" x14ac:dyDescent="0.25">
      <c r="B102" s="119" t="s">
        <v>83</v>
      </c>
      <c r="C102" s="120">
        <v>0</v>
      </c>
      <c r="D102" s="121">
        <v>-1</v>
      </c>
      <c r="E102" s="120">
        <v>8348</v>
      </c>
      <c r="F102" s="121" t="str">
        <f t="shared" si="12"/>
        <v>-</v>
      </c>
      <c r="G102" s="120">
        <v>16166</v>
      </c>
      <c r="H102" s="121">
        <f t="shared" si="12"/>
        <v>0.93651173933876386</v>
      </c>
      <c r="I102" s="120">
        <v>12768</v>
      </c>
      <c r="J102" s="121">
        <f t="shared" si="12"/>
        <v>-0.21019423481380672</v>
      </c>
      <c r="K102" s="120">
        <v>11859</v>
      </c>
      <c r="L102" s="121">
        <f t="shared" si="12"/>
        <v>-7.1193609022556337E-2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10677</v>
      </c>
      <c r="F103" s="121" t="str">
        <f t="shared" si="12"/>
        <v>-</v>
      </c>
      <c r="G103" s="120">
        <v>17702</v>
      </c>
      <c r="H103" s="121">
        <f t="shared" si="12"/>
        <v>0.65795635478130565</v>
      </c>
      <c r="I103" s="120">
        <v>15329</v>
      </c>
      <c r="J103" s="121">
        <f t="shared" si="12"/>
        <v>-0.13405264941814488</v>
      </c>
      <c r="K103" s="120">
        <v>15153</v>
      </c>
      <c r="L103" s="121">
        <f t="shared" si="12"/>
        <v>-1.148150564289907E-2</v>
      </c>
      <c r="M103" s="120"/>
      <c r="N103" s="121"/>
    </row>
    <row r="104" spans="2:14" x14ac:dyDescent="0.25">
      <c r="B104" s="119" t="s">
        <v>87</v>
      </c>
      <c r="C104" s="120">
        <v>5572</v>
      </c>
      <c r="D104" s="121">
        <v>-0.70543455275956868</v>
      </c>
      <c r="E104" s="120">
        <v>14093</v>
      </c>
      <c r="F104" s="121">
        <f t="shared" si="12"/>
        <v>1.5292534099066764</v>
      </c>
      <c r="G104" s="120">
        <v>20739</v>
      </c>
      <c r="H104" s="121">
        <f t="shared" si="12"/>
        <v>0.47158163627332716</v>
      </c>
      <c r="I104" s="120">
        <v>21205</v>
      </c>
      <c r="J104" s="121">
        <f t="shared" si="12"/>
        <v>2.2469742996287234E-2</v>
      </c>
      <c r="K104" s="120">
        <v>20897</v>
      </c>
      <c r="L104" s="121">
        <f t="shared" si="12"/>
        <v>-1.4524876208441451E-2</v>
      </c>
      <c r="M104" s="120"/>
      <c r="N104" s="121"/>
    </row>
    <row r="105" spans="2:14" x14ac:dyDescent="0.25">
      <c r="B105" s="119" t="s">
        <v>89</v>
      </c>
      <c r="C105" s="120">
        <v>4557</v>
      </c>
      <c r="D105" s="121">
        <v>-0.75163505559189014</v>
      </c>
      <c r="E105" s="120">
        <v>13635</v>
      </c>
      <c r="F105" s="121">
        <f t="shared" si="12"/>
        <v>1.9921000658327848</v>
      </c>
      <c r="G105" s="120">
        <v>17676</v>
      </c>
      <c r="H105" s="121">
        <f t="shared" si="12"/>
        <v>0.29636963696369634</v>
      </c>
      <c r="I105" s="120">
        <v>17064</v>
      </c>
      <c r="J105" s="121">
        <f t="shared" si="12"/>
        <v>-3.4623217922606919E-2</v>
      </c>
      <c r="K105" s="120">
        <v>16062</v>
      </c>
      <c r="L105" s="121">
        <f t="shared" si="12"/>
        <v>-5.8720112517580914E-2</v>
      </c>
      <c r="M105" s="120"/>
      <c r="N105" s="121"/>
    </row>
    <row r="106" spans="2:14" x14ac:dyDescent="0.25">
      <c r="B106" s="119" t="s">
        <v>91</v>
      </c>
      <c r="C106" s="120">
        <v>5146</v>
      </c>
      <c r="D106" s="121">
        <v>-0.74004849464538291</v>
      </c>
      <c r="E106" s="120">
        <v>18771</v>
      </c>
      <c r="F106" s="121">
        <f t="shared" si="12"/>
        <v>2.6476875242907112</v>
      </c>
      <c r="G106" s="120">
        <v>22032</v>
      </c>
      <c r="H106" s="121">
        <f t="shared" si="12"/>
        <v>0.17372542752117637</v>
      </c>
      <c r="I106" s="120">
        <v>20857</v>
      </c>
      <c r="J106" s="121">
        <f t="shared" si="12"/>
        <v>-5.3331517792302052E-2</v>
      </c>
      <c r="K106" s="120">
        <v>18778</v>
      </c>
      <c r="L106" s="121">
        <f t="shared" si="12"/>
        <v>-9.9678764923047392E-2</v>
      </c>
      <c r="M106" s="120"/>
      <c r="N106" s="121"/>
    </row>
    <row r="107" spans="2:14" x14ac:dyDescent="0.25">
      <c r="B107" s="119" t="s">
        <v>93</v>
      </c>
      <c r="C107" s="120">
        <v>5365</v>
      </c>
      <c r="D107" s="121">
        <v>-0.79001956947162433</v>
      </c>
      <c r="E107" s="120">
        <v>24682</v>
      </c>
      <c r="F107" s="121">
        <f t="shared" si="12"/>
        <v>3.6005591798695251</v>
      </c>
      <c r="G107" s="120">
        <v>30180</v>
      </c>
      <c r="H107" s="121">
        <f t="shared" si="12"/>
        <v>0.22275342354752459</v>
      </c>
      <c r="I107" s="120">
        <v>29246</v>
      </c>
      <c r="J107" s="121">
        <f t="shared" si="12"/>
        <v>-3.0947647448641535E-2</v>
      </c>
      <c r="K107" s="120">
        <v>24055</v>
      </c>
      <c r="L107" s="121">
        <f t="shared" si="12"/>
        <v>-0.1774943582028311</v>
      </c>
      <c r="M107" s="120"/>
      <c r="N107" s="121"/>
    </row>
    <row r="108" spans="2:14" x14ac:dyDescent="0.25">
      <c r="B108" s="119" t="s">
        <v>95</v>
      </c>
      <c r="C108" s="120">
        <v>5717</v>
      </c>
      <c r="D108" s="121">
        <v>-0.79878220470223849</v>
      </c>
      <c r="E108" s="120">
        <v>25403</v>
      </c>
      <c r="F108" s="121">
        <f t="shared" si="12"/>
        <v>3.4434143781703694</v>
      </c>
      <c r="G108" s="120">
        <v>33196</v>
      </c>
      <c r="H108" s="121">
        <f t="shared" si="12"/>
        <v>0.30677479037908917</v>
      </c>
      <c r="I108" s="120">
        <v>30946</v>
      </c>
      <c r="J108" s="121">
        <f t="shared" si="12"/>
        <v>-6.7779250512109868E-2</v>
      </c>
      <c r="K108" s="120">
        <v>30168</v>
      </c>
      <c r="L108" s="121">
        <f t="shared" si="12"/>
        <v>-2.5140567440056882E-2</v>
      </c>
      <c r="M108" s="120"/>
      <c r="N108" s="121"/>
    </row>
    <row r="109" spans="2:14" ht="15.75" x14ac:dyDescent="0.25">
      <c r="B109" s="122" t="s">
        <v>32</v>
      </c>
      <c r="C109" s="123">
        <v>100111</v>
      </c>
      <c r="D109" s="124">
        <v>-0.62649190945755873</v>
      </c>
      <c r="E109" s="123">
        <v>152538</v>
      </c>
      <c r="F109" s="124">
        <f t="shared" si="12"/>
        <v>0.52368870553685398</v>
      </c>
      <c r="G109" s="123">
        <v>271555</v>
      </c>
      <c r="H109" s="124">
        <f t="shared" si="12"/>
        <v>0.78024492257666944</v>
      </c>
      <c r="I109" s="123">
        <v>274112</v>
      </c>
      <c r="J109" s="124">
        <f t="shared" si="12"/>
        <v>9.4161403767192287E-3</v>
      </c>
      <c r="K109" s="123">
        <v>275874</v>
      </c>
      <c r="L109" s="124">
        <f t="shared" si="12"/>
        <v>6.4280294186318532E-3</v>
      </c>
      <c r="M109" s="123">
        <v>108860</v>
      </c>
      <c r="N109" s="124">
        <v>-0.13139227780127183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278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250</v>
      </c>
      <c r="G118" s="118" t="s">
        <v>71</v>
      </c>
      <c r="H118" s="117" t="s">
        <v>250</v>
      </c>
      <c r="I118" s="118" t="s">
        <v>71</v>
      </c>
      <c r="J118" s="117" t="s">
        <v>250</v>
      </c>
      <c r="K118" s="118" t="s">
        <v>71</v>
      </c>
      <c r="L118" s="117" t="s">
        <v>250</v>
      </c>
      <c r="M118" s="118" t="s">
        <v>71</v>
      </c>
      <c r="N118" s="117" t="s">
        <v>274</v>
      </c>
    </row>
    <row r="119" spans="1:15" x14ac:dyDescent="0.25">
      <c r="B119" s="119" t="s">
        <v>73</v>
      </c>
      <c r="C119" s="120">
        <v>4037</v>
      </c>
      <c r="D119" s="121">
        <v>-2.2518159806295346E-2</v>
      </c>
      <c r="E119" s="120">
        <v>105</v>
      </c>
      <c r="F119" s="121">
        <f t="shared" ref="F119:L131" si="14">IFERROR(E119/C119-1,"-")</f>
        <v>-0.97399058706960617</v>
      </c>
      <c r="G119" s="120">
        <v>3433</v>
      </c>
      <c r="H119" s="121">
        <f t="shared" si="14"/>
        <v>31.695238095238096</v>
      </c>
      <c r="I119" s="120">
        <v>5079</v>
      </c>
      <c r="J119" s="121">
        <f t="shared" si="14"/>
        <v>0.47946402563355672</v>
      </c>
      <c r="K119" s="120">
        <v>5741</v>
      </c>
      <c r="L119" s="121">
        <f t="shared" si="14"/>
        <v>0.13034061823193532</v>
      </c>
      <c r="M119" s="120">
        <v>5027</v>
      </c>
      <c r="N119" s="121">
        <f t="shared" ref="N119:N122" si="15">IFERROR(M119/K119-1,"-")</f>
        <v>-0.12436857690297853</v>
      </c>
    </row>
    <row r="120" spans="1:15" x14ac:dyDescent="0.25">
      <c r="B120" s="119" t="s">
        <v>75</v>
      </c>
      <c r="C120" s="120">
        <v>3425</v>
      </c>
      <c r="D120" s="121">
        <v>-0.18335717691940867</v>
      </c>
      <c r="E120" s="120">
        <v>159</v>
      </c>
      <c r="F120" s="121">
        <f t="shared" si="14"/>
        <v>-0.95357664233576644</v>
      </c>
      <c r="G120" s="120">
        <v>3574</v>
      </c>
      <c r="H120" s="121">
        <f t="shared" si="14"/>
        <v>21.477987421383649</v>
      </c>
      <c r="I120" s="120">
        <v>3403</v>
      </c>
      <c r="J120" s="121">
        <f t="shared" si="14"/>
        <v>-4.7845551203133718E-2</v>
      </c>
      <c r="K120" s="120">
        <v>4850</v>
      </c>
      <c r="L120" s="121">
        <f t="shared" si="14"/>
        <v>0.42521304731119591</v>
      </c>
      <c r="M120" s="120">
        <v>3993</v>
      </c>
      <c r="N120" s="121">
        <f t="shared" si="15"/>
        <v>-0.17670103092783507</v>
      </c>
    </row>
    <row r="121" spans="1:15" x14ac:dyDescent="0.25">
      <c r="B121" s="119" t="s">
        <v>77</v>
      </c>
      <c r="C121" s="120">
        <v>1454</v>
      </c>
      <c r="D121" s="121">
        <v>-0.63161895110210287</v>
      </c>
      <c r="E121" s="120">
        <v>623</v>
      </c>
      <c r="F121" s="121">
        <f t="shared" si="14"/>
        <v>-0.57152682255845944</v>
      </c>
      <c r="G121" s="120">
        <v>3753</v>
      </c>
      <c r="H121" s="121">
        <f t="shared" si="14"/>
        <v>5.0240770465489568</v>
      </c>
      <c r="I121" s="120">
        <v>3286</v>
      </c>
      <c r="J121" s="121">
        <f t="shared" si="14"/>
        <v>-0.12443378630428992</v>
      </c>
      <c r="K121" s="120">
        <v>4425</v>
      </c>
      <c r="L121" s="121">
        <f t="shared" si="14"/>
        <v>0.34662203286670734</v>
      </c>
      <c r="M121" s="120">
        <v>2634</v>
      </c>
      <c r="N121" s="121">
        <f t="shared" si="15"/>
        <v>-0.40474576271186435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255</v>
      </c>
      <c r="F122" s="121" t="str">
        <f t="shared" si="14"/>
        <v>-</v>
      </c>
      <c r="G122" s="120">
        <v>2500</v>
      </c>
      <c r="H122" s="121">
        <f t="shared" si="14"/>
        <v>8.8039215686274517</v>
      </c>
      <c r="I122" s="120">
        <v>2023</v>
      </c>
      <c r="J122" s="121">
        <f t="shared" si="14"/>
        <v>-0.19079999999999997</v>
      </c>
      <c r="K122" s="120">
        <v>3860</v>
      </c>
      <c r="L122" s="121">
        <f t="shared" si="14"/>
        <v>0.90805734058329213</v>
      </c>
      <c r="M122" s="120">
        <v>2256</v>
      </c>
      <c r="N122" s="121">
        <f t="shared" si="15"/>
        <v>-0.41554404145077717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352</v>
      </c>
      <c r="F123" s="121" t="str">
        <f t="shared" si="14"/>
        <v>-</v>
      </c>
      <c r="G123" s="120">
        <v>1644</v>
      </c>
      <c r="H123" s="121">
        <f t="shared" si="14"/>
        <v>3.6704545454545459</v>
      </c>
      <c r="I123" s="120">
        <v>1553</v>
      </c>
      <c r="J123" s="121">
        <f t="shared" si="14"/>
        <v>-5.5352798053527996E-2</v>
      </c>
      <c r="K123" s="120">
        <v>1323</v>
      </c>
      <c r="L123" s="121">
        <f t="shared" si="14"/>
        <v>-0.14810045074050227</v>
      </c>
      <c r="M123" s="120"/>
      <c r="N123" s="121"/>
    </row>
    <row r="124" spans="1:15" x14ac:dyDescent="0.25">
      <c r="B124" s="119" t="s">
        <v>83</v>
      </c>
      <c r="C124" s="120">
        <v>0</v>
      </c>
      <c r="D124" s="121">
        <v>-1</v>
      </c>
      <c r="E124" s="120">
        <v>363</v>
      </c>
      <c r="F124" s="121" t="str">
        <f t="shared" si="14"/>
        <v>-</v>
      </c>
      <c r="G124" s="120">
        <v>2004</v>
      </c>
      <c r="H124" s="121">
        <f t="shared" si="14"/>
        <v>4.5206611570247937</v>
      </c>
      <c r="I124" s="120">
        <v>1777</v>
      </c>
      <c r="J124" s="121">
        <f t="shared" si="14"/>
        <v>-0.11327345309381243</v>
      </c>
      <c r="K124" s="120">
        <v>1481</v>
      </c>
      <c r="L124" s="121">
        <f t="shared" si="14"/>
        <v>-0.16657287563308942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433</v>
      </c>
      <c r="F125" s="121" t="str">
        <f t="shared" si="14"/>
        <v>-</v>
      </c>
      <c r="G125" s="120">
        <v>2896</v>
      </c>
      <c r="H125" s="121">
        <f t="shared" si="14"/>
        <v>5.6882217090069283</v>
      </c>
      <c r="I125" s="120">
        <v>1965</v>
      </c>
      <c r="J125" s="121">
        <f t="shared" si="14"/>
        <v>-0.32147790055248615</v>
      </c>
      <c r="K125" s="120">
        <v>1886</v>
      </c>
      <c r="L125" s="121">
        <f t="shared" si="14"/>
        <v>-4.0203562340966892E-2</v>
      </c>
      <c r="M125" s="120"/>
      <c r="N125" s="121"/>
    </row>
    <row r="126" spans="1:15" x14ac:dyDescent="0.25">
      <c r="B126" s="119" t="s">
        <v>87</v>
      </c>
      <c r="C126" s="120">
        <v>231</v>
      </c>
      <c r="D126" s="121">
        <v>-0.89715048975957257</v>
      </c>
      <c r="E126" s="120">
        <v>874</v>
      </c>
      <c r="F126" s="121">
        <f t="shared" si="14"/>
        <v>2.7835497835497836</v>
      </c>
      <c r="G126" s="120">
        <v>2814</v>
      </c>
      <c r="H126" s="121">
        <f t="shared" si="14"/>
        <v>2.2196796338672771</v>
      </c>
      <c r="I126" s="120">
        <v>4366</v>
      </c>
      <c r="J126" s="121">
        <f t="shared" si="14"/>
        <v>0.55152807391613368</v>
      </c>
      <c r="K126" s="120">
        <v>2083</v>
      </c>
      <c r="L126" s="121">
        <f t="shared" si="14"/>
        <v>-0.52290426019239578</v>
      </c>
      <c r="M126" s="120"/>
      <c r="N126" s="121"/>
    </row>
    <row r="127" spans="1:15" x14ac:dyDescent="0.25">
      <c r="B127" s="119" t="s">
        <v>89</v>
      </c>
      <c r="C127" s="120">
        <v>271</v>
      </c>
      <c r="D127" s="121">
        <v>-0.87377736376339077</v>
      </c>
      <c r="E127" s="120">
        <v>1015</v>
      </c>
      <c r="F127" s="121">
        <f t="shared" si="14"/>
        <v>2.7453874538745389</v>
      </c>
      <c r="G127" s="120">
        <v>2245</v>
      </c>
      <c r="H127" s="121">
        <f t="shared" si="14"/>
        <v>1.2118226600985222</v>
      </c>
      <c r="I127" s="120">
        <v>4909</v>
      </c>
      <c r="J127" s="121">
        <f t="shared" si="14"/>
        <v>1.1866369710467706</v>
      </c>
      <c r="K127" s="120">
        <v>2363</v>
      </c>
      <c r="L127" s="121">
        <f t="shared" si="14"/>
        <v>-0.51863923405988999</v>
      </c>
      <c r="M127" s="120"/>
      <c r="N127" s="121"/>
    </row>
    <row r="128" spans="1:15" x14ac:dyDescent="0.25">
      <c r="A128" s="125"/>
      <c r="B128" s="119" t="s">
        <v>91</v>
      </c>
      <c r="C128" s="120">
        <v>273</v>
      </c>
      <c r="D128" s="121">
        <v>-0.86811594202898545</v>
      </c>
      <c r="E128" s="120">
        <v>2145</v>
      </c>
      <c r="F128" s="121">
        <f t="shared" si="14"/>
        <v>6.8571428571428568</v>
      </c>
      <c r="G128" s="120">
        <v>2166</v>
      </c>
      <c r="H128" s="121">
        <f t="shared" si="14"/>
        <v>9.7902097902098362E-3</v>
      </c>
      <c r="I128" s="120">
        <v>4936</v>
      </c>
      <c r="J128" s="121">
        <f t="shared" si="14"/>
        <v>1.2788550323176362</v>
      </c>
      <c r="K128" s="120">
        <v>1826</v>
      </c>
      <c r="L128" s="121">
        <f t="shared" si="14"/>
        <v>-0.63006482982171796</v>
      </c>
      <c r="M128" s="120"/>
      <c r="N128" s="121"/>
    </row>
    <row r="129" spans="2:15" x14ac:dyDescent="0.25">
      <c r="B129" s="119" t="s">
        <v>93</v>
      </c>
      <c r="C129" s="120">
        <v>586</v>
      </c>
      <c r="D129" s="121">
        <v>-0.8125399872040947</v>
      </c>
      <c r="E129" s="120">
        <v>2512</v>
      </c>
      <c r="F129" s="121">
        <f t="shared" si="14"/>
        <v>3.2866894197952217</v>
      </c>
      <c r="G129" s="120">
        <v>2705</v>
      </c>
      <c r="H129" s="121">
        <f t="shared" si="14"/>
        <v>7.6831210191082855E-2</v>
      </c>
      <c r="I129" s="120">
        <v>3283</v>
      </c>
      <c r="J129" s="121">
        <f t="shared" si="14"/>
        <v>0.21367837338262485</v>
      </c>
      <c r="K129" s="120">
        <v>2998</v>
      </c>
      <c r="L129" s="121">
        <f t="shared" si="14"/>
        <v>-8.6810843740481314E-2</v>
      </c>
      <c r="M129" s="120"/>
      <c r="N129" s="121"/>
    </row>
    <row r="130" spans="2:15" x14ac:dyDescent="0.25">
      <c r="B130" s="119" t="s">
        <v>95</v>
      </c>
      <c r="C130" s="120">
        <v>669</v>
      </c>
      <c r="D130" s="121">
        <v>-0.81421827270202718</v>
      </c>
      <c r="E130" s="120">
        <v>2281</v>
      </c>
      <c r="F130" s="121">
        <f t="shared" si="14"/>
        <v>2.4095665171898357</v>
      </c>
      <c r="G130" s="120">
        <v>3617</v>
      </c>
      <c r="H130" s="121">
        <f t="shared" si="14"/>
        <v>0.58570802279701883</v>
      </c>
      <c r="I130" s="120">
        <v>3687</v>
      </c>
      <c r="J130" s="121">
        <f t="shared" si="14"/>
        <v>1.9353055017970799E-2</v>
      </c>
      <c r="K130" s="120">
        <v>3685</v>
      </c>
      <c r="L130" s="121">
        <f t="shared" si="14"/>
        <v>-5.4244643341472276E-4</v>
      </c>
      <c r="M130" s="120"/>
      <c r="N130" s="121"/>
    </row>
    <row r="131" spans="2:15" ht="15.75" x14ac:dyDescent="0.25">
      <c r="B131" s="122" t="s">
        <v>32</v>
      </c>
      <c r="C131" s="123">
        <v>11431</v>
      </c>
      <c r="D131" s="124">
        <v>-0.65360606060606052</v>
      </c>
      <c r="E131" s="123">
        <v>11117</v>
      </c>
      <c r="F131" s="124">
        <f t="shared" si="14"/>
        <v>-2.7469162802904346E-2</v>
      </c>
      <c r="G131" s="123">
        <v>33351</v>
      </c>
      <c r="H131" s="124">
        <f t="shared" si="14"/>
        <v>2</v>
      </c>
      <c r="I131" s="123">
        <v>40267</v>
      </c>
      <c r="J131" s="124">
        <f t="shared" si="14"/>
        <v>0.2073700938502594</v>
      </c>
      <c r="K131" s="123">
        <v>36521</v>
      </c>
      <c r="L131" s="124">
        <f t="shared" si="14"/>
        <v>-9.3029031216628977E-2</v>
      </c>
      <c r="M131" s="123">
        <v>13910</v>
      </c>
      <c r="N131" s="124">
        <v>-0.26308539944903586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279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250</v>
      </c>
      <c r="G140" s="118" t="s">
        <v>71</v>
      </c>
      <c r="H140" s="117" t="s">
        <v>250</v>
      </c>
      <c r="I140" s="118" t="s">
        <v>71</v>
      </c>
      <c r="J140" s="117" t="s">
        <v>250</v>
      </c>
      <c r="K140" s="118" t="s">
        <v>71</v>
      </c>
      <c r="L140" s="117" t="s">
        <v>250</v>
      </c>
      <c r="M140" s="118" t="s">
        <v>71</v>
      </c>
      <c r="N140" s="117" t="s">
        <v>274</v>
      </c>
    </row>
    <row r="141" spans="2:15" x14ac:dyDescent="0.25">
      <c r="B141" s="119" t="s">
        <v>73</v>
      </c>
      <c r="C141" s="120">
        <v>4131</v>
      </c>
      <c r="D141" s="121">
        <v>-0.1395542595292647</v>
      </c>
      <c r="E141" s="120">
        <v>492</v>
      </c>
      <c r="F141" s="121">
        <f t="shared" ref="F141:L153" si="16">IFERROR(E141/C141-1,"-")</f>
        <v>-0.8809005083514887</v>
      </c>
      <c r="G141" s="120">
        <v>3311</v>
      </c>
      <c r="H141" s="121">
        <f t="shared" si="16"/>
        <v>5.7296747967479673</v>
      </c>
      <c r="I141" s="120">
        <v>6542</v>
      </c>
      <c r="J141" s="121">
        <f t="shared" si="16"/>
        <v>0.97583811537299914</v>
      </c>
      <c r="K141" s="120">
        <v>6067</v>
      </c>
      <c r="L141" s="121">
        <f t="shared" si="16"/>
        <v>-7.2607765209416031E-2</v>
      </c>
      <c r="M141" s="120">
        <v>6090</v>
      </c>
      <c r="N141" s="121">
        <f t="shared" ref="N141:N144" si="17">IFERROR(M141/K141-1,"-")</f>
        <v>3.791000494478336E-3</v>
      </c>
    </row>
    <row r="142" spans="2:15" x14ac:dyDescent="0.25">
      <c r="B142" s="119" t="s">
        <v>75</v>
      </c>
      <c r="C142" s="120">
        <v>3220</v>
      </c>
      <c r="D142" s="121">
        <v>-1.3480392156862697E-2</v>
      </c>
      <c r="E142" s="120">
        <v>621</v>
      </c>
      <c r="F142" s="121">
        <f t="shared" si="16"/>
        <v>-0.80714285714285716</v>
      </c>
      <c r="G142" s="120">
        <v>2826</v>
      </c>
      <c r="H142" s="121">
        <f t="shared" si="16"/>
        <v>3.5507246376811592</v>
      </c>
      <c r="I142" s="120">
        <v>4664</v>
      </c>
      <c r="J142" s="121">
        <f t="shared" si="16"/>
        <v>0.65038924274593057</v>
      </c>
      <c r="K142" s="120">
        <v>4561</v>
      </c>
      <c r="L142" s="121">
        <f t="shared" si="16"/>
        <v>-2.2084048027444236E-2</v>
      </c>
      <c r="M142" s="120">
        <v>4794</v>
      </c>
      <c r="N142" s="121">
        <f t="shared" si="17"/>
        <v>5.1085288313966304E-2</v>
      </c>
    </row>
    <row r="143" spans="2:15" x14ac:dyDescent="0.25">
      <c r="B143" s="119" t="s">
        <v>77</v>
      </c>
      <c r="C143" s="120">
        <v>1575</v>
      </c>
      <c r="D143" s="121">
        <v>-0.56322795341098164</v>
      </c>
      <c r="E143" s="120">
        <v>979</v>
      </c>
      <c r="F143" s="121">
        <f t="shared" si="16"/>
        <v>-0.37841269841269842</v>
      </c>
      <c r="G143" s="120">
        <v>3699</v>
      </c>
      <c r="H143" s="121">
        <f t="shared" si="16"/>
        <v>2.7783452502553625</v>
      </c>
      <c r="I143" s="120">
        <v>5403</v>
      </c>
      <c r="J143" s="121">
        <f t="shared" si="16"/>
        <v>0.46066504460665048</v>
      </c>
      <c r="K143" s="120">
        <v>5795</v>
      </c>
      <c r="L143" s="121">
        <f t="shared" si="16"/>
        <v>7.2552285767166325E-2</v>
      </c>
      <c r="M143" s="120">
        <v>4786</v>
      </c>
      <c r="N143" s="121">
        <f t="shared" si="17"/>
        <v>-0.17411561691113031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1047</v>
      </c>
      <c r="F144" s="121" t="str">
        <f t="shared" si="16"/>
        <v>-</v>
      </c>
      <c r="G144" s="120">
        <v>3126</v>
      </c>
      <c r="H144" s="121">
        <f t="shared" si="16"/>
        <v>1.9856733524355299</v>
      </c>
      <c r="I144" s="120">
        <v>3248</v>
      </c>
      <c r="J144" s="121">
        <f t="shared" si="16"/>
        <v>3.902751119641712E-2</v>
      </c>
      <c r="K144" s="120">
        <v>3013</v>
      </c>
      <c r="L144" s="121">
        <f t="shared" si="16"/>
        <v>-7.2352216748768461E-2</v>
      </c>
      <c r="M144" s="120">
        <v>3430</v>
      </c>
      <c r="N144" s="121">
        <f t="shared" si="17"/>
        <v>0.13840026551609697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704</v>
      </c>
      <c r="F145" s="121" t="str">
        <f t="shared" si="16"/>
        <v>-</v>
      </c>
      <c r="G145" s="120">
        <v>1982</v>
      </c>
      <c r="H145" s="121">
        <f t="shared" si="16"/>
        <v>1.8153409090909092</v>
      </c>
      <c r="I145" s="120">
        <v>1617</v>
      </c>
      <c r="J145" s="121">
        <f t="shared" si="16"/>
        <v>-0.18415741675075681</v>
      </c>
      <c r="K145" s="120">
        <v>1644</v>
      </c>
      <c r="L145" s="121">
        <f t="shared" si="16"/>
        <v>1.6697588126159513E-2</v>
      </c>
      <c r="M145" s="120"/>
      <c r="N145" s="121"/>
    </row>
    <row r="146" spans="1:15" x14ac:dyDescent="0.25">
      <c r="B146" s="119" t="s">
        <v>83</v>
      </c>
      <c r="C146" s="120">
        <v>0</v>
      </c>
      <c r="D146" s="121">
        <v>-1</v>
      </c>
      <c r="E146" s="120">
        <v>1002</v>
      </c>
      <c r="F146" s="121" t="str">
        <f t="shared" si="16"/>
        <v>-</v>
      </c>
      <c r="G146" s="120">
        <v>1123</v>
      </c>
      <c r="H146" s="121">
        <f t="shared" si="16"/>
        <v>0.12075848303393211</v>
      </c>
      <c r="I146" s="120">
        <v>1064</v>
      </c>
      <c r="J146" s="121">
        <f t="shared" si="16"/>
        <v>-5.2537845057880728E-2</v>
      </c>
      <c r="K146" s="120">
        <v>1312</v>
      </c>
      <c r="L146" s="121">
        <f t="shared" si="16"/>
        <v>0.23308270676691722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1279</v>
      </c>
      <c r="F147" s="121" t="str">
        <f t="shared" si="16"/>
        <v>-</v>
      </c>
      <c r="G147" s="120">
        <v>2041</v>
      </c>
      <c r="H147" s="121">
        <f t="shared" si="16"/>
        <v>0.59577795152462865</v>
      </c>
      <c r="I147" s="120">
        <v>1913</v>
      </c>
      <c r="J147" s="121">
        <f t="shared" si="16"/>
        <v>-6.2714355707986336E-2</v>
      </c>
      <c r="K147" s="120">
        <v>1547</v>
      </c>
      <c r="L147" s="121">
        <f t="shared" si="16"/>
        <v>-0.19132253005750133</v>
      </c>
      <c r="M147" s="120"/>
      <c r="N147" s="121"/>
    </row>
    <row r="148" spans="1:15" x14ac:dyDescent="0.25">
      <c r="B148" s="119" t="s">
        <v>87</v>
      </c>
      <c r="C148" s="120">
        <v>423</v>
      </c>
      <c r="D148" s="121">
        <v>-0.77818563188253798</v>
      </c>
      <c r="E148" s="120">
        <v>1631</v>
      </c>
      <c r="F148" s="121">
        <f t="shared" si="16"/>
        <v>2.855791962174941</v>
      </c>
      <c r="G148" s="120">
        <v>1858</v>
      </c>
      <c r="H148" s="121">
        <f t="shared" si="16"/>
        <v>0.13917841814837528</v>
      </c>
      <c r="I148" s="120">
        <v>2985</v>
      </c>
      <c r="J148" s="121">
        <f t="shared" si="16"/>
        <v>0.60656620021528518</v>
      </c>
      <c r="K148" s="120">
        <v>2860</v>
      </c>
      <c r="L148" s="121">
        <f t="shared" si="16"/>
        <v>-4.1876046901172526E-2</v>
      </c>
      <c r="M148" s="120"/>
      <c r="N148" s="121"/>
    </row>
    <row r="149" spans="1:15" x14ac:dyDescent="0.25">
      <c r="B149" s="119" t="s">
        <v>89</v>
      </c>
      <c r="C149" s="120">
        <v>265</v>
      </c>
      <c r="D149" s="121">
        <v>-0.82392026578073096</v>
      </c>
      <c r="E149" s="120">
        <v>1556</v>
      </c>
      <c r="F149" s="121">
        <f t="shared" si="16"/>
        <v>4.8716981132075468</v>
      </c>
      <c r="G149" s="120">
        <v>1872</v>
      </c>
      <c r="H149" s="121">
        <f t="shared" si="16"/>
        <v>0.20308483290488422</v>
      </c>
      <c r="I149" s="120">
        <v>2184</v>
      </c>
      <c r="J149" s="121">
        <f t="shared" si="16"/>
        <v>0.16666666666666674</v>
      </c>
      <c r="K149" s="120">
        <v>2212</v>
      </c>
      <c r="L149" s="121">
        <f t="shared" si="16"/>
        <v>1.2820512820512775E-2</v>
      </c>
      <c r="M149" s="120"/>
      <c r="N149" s="121"/>
    </row>
    <row r="150" spans="1:15" x14ac:dyDescent="0.25">
      <c r="A150" s="125"/>
      <c r="B150" s="119" t="s">
        <v>91</v>
      </c>
      <c r="C150" s="120">
        <v>260</v>
      </c>
      <c r="D150" s="121">
        <v>-0.8940936863543788</v>
      </c>
      <c r="E150" s="120">
        <v>3109</v>
      </c>
      <c r="F150" s="121">
        <f t="shared" si="16"/>
        <v>10.957692307692307</v>
      </c>
      <c r="G150" s="120">
        <v>2874</v>
      </c>
      <c r="H150" s="121">
        <f t="shared" si="16"/>
        <v>-7.5587005467996127E-2</v>
      </c>
      <c r="I150" s="120">
        <v>3162</v>
      </c>
      <c r="J150" s="121">
        <f t="shared" si="16"/>
        <v>0.10020876826722347</v>
      </c>
      <c r="K150" s="120">
        <v>3189</v>
      </c>
      <c r="L150" s="121">
        <f t="shared" si="16"/>
        <v>8.5388994307400434E-3</v>
      </c>
      <c r="M150" s="120"/>
      <c r="N150" s="121"/>
    </row>
    <row r="151" spans="1:15" x14ac:dyDescent="0.25">
      <c r="B151" s="119" t="s">
        <v>93</v>
      </c>
      <c r="C151" s="120">
        <v>688</v>
      </c>
      <c r="D151" s="121">
        <v>-0.80167195157105797</v>
      </c>
      <c r="E151" s="120">
        <v>4992</v>
      </c>
      <c r="F151" s="121">
        <f t="shared" si="16"/>
        <v>6.2558139534883717</v>
      </c>
      <c r="G151" s="120">
        <v>4788</v>
      </c>
      <c r="H151" s="121">
        <f t="shared" si="16"/>
        <v>-4.0865384615384581E-2</v>
      </c>
      <c r="I151" s="120">
        <v>4616</v>
      </c>
      <c r="J151" s="121">
        <f t="shared" si="16"/>
        <v>-3.5923141186299135E-2</v>
      </c>
      <c r="K151" s="120">
        <v>4412</v>
      </c>
      <c r="L151" s="121">
        <f t="shared" si="16"/>
        <v>-4.4194107452339648E-2</v>
      </c>
      <c r="M151" s="120"/>
      <c r="N151" s="121"/>
    </row>
    <row r="152" spans="1:15" x14ac:dyDescent="0.25">
      <c r="B152" s="119" t="s">
        <v>95</v>
      </c>
      <c r="C152" s="120">
        <v>611</v>
      </c>
      <c r="D152" s="121">
        <v>-0.83848797250859108</v>
      </c>
      <c r="E152" s="120">
        <v>6016</v>
      </c>
      <c r="F152" s="121">
        <f t="shared" si="16"/>
        <v>8.8461538461538467</v>
      </c>
      <c r="G152" s="120">
        <v>5291</v>
      </c>
      <c r="H152" s="121">
        <f t="shared" si="16"/>
        <v>-0.12051196808510634</v>
      </c>
      <c r="I152" s="120">
        <v>6047</v>
      </c>
      <c r="J152" s="121">
        <f t="shared" si="16"/>
        <v>0.14288414288414297</v>
      </c>
      <c r="K152" s="120">
        <v>5549</v>
      </c>
      <c r="L152" s="121">
        <f t="shared" si="16"/>
        <v>-8.2354886720687914E-2</v>
      </c>
      <c r="M152" s="120"/>
      <c r="N152" s="121"/>
    </row>
    <row r="153" spans="1:15" ht="15.75" x14ac:dyDescent="0.25">
      <c r="B153" s="122" t="s">
        <v>32</v>
      </c>
      <c r="C153" s="123">
        <v>11548</v>
      </c>
      <c r="D153" s="124">
        <v>-0.62585452778227768</v>
      </c>
      <c r="E153" s="123">
        <v>23428</v>
      </c>
      <c r="F153" s="124">
        <f t="shared" si="16"/>
        <v>1.028749567024593</v>
      </c>
      <c r="G153" s="123">
        <v>34791</v>
      </c>
      <c r="H153" s="124">
        <f t="shared" si="16"/>
        <v>0.48501792726651871</v>
      </c>
      <c r="I153" s="123">
        <v>43445</v>
      </c>
      <c r="J153" s="124">
        <f t="shared" si="16"/>
        <v>0.24874249087407674</v>
      </c>
      <c r="K153" s="123">
        <v>42161</v>
      </c>
      <c r="L153" s="124">
        <f t="shared" si="16"/>
        <v>-2.9554609276096211E-2</v>
      </c>
      <c r="M153" s="123">
        <v>19100</v>
      </c>
      <c r="N153" s="124">
        <v>-1.7287507717637429E-2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280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250</v>
      </c>
      <c r="G162" s="118" t="s">
        <v>71</v>
      </c>
      <c r="H162" s="117" t="s">
        <v>250</v>
      </c>
      <c r="I162" s="118" t="s">
        <v>71</v>
      </c>
      <c r="J162" s="117" t="s">
        <v>250</v>
      </c>
      <c r="K162" s="118" t="s">
        <v>71</v>
      </c>
      <c r="L162" s="117" t="s">
        <v>250</v>
      </c>
      <c r="M162" s="118" t="s">
        <v>71</v>
      </c>
      <c r="N162" s="117" t="s">
        <v>274</v>
      </c>
    </row>
    <row r="163" spans="2:14" x14ac:dyDescent="0.25">
      <c r="B163" s="119" t="s">
        <v>73</v>
      </c>
      <c r="C163" s="120">
        <v>1856</v>
      </c>
      <c r="D163" s="121">
        <v>2.598120508568269E-2</v>
      </c>
      <c r="E163" s="120">
        <v>580</v>
      </c>
      <c r="F163" s="121">
        <f t="shared" ref="F163:L175" si="18">IFERROR(E163/C163-1,"-")</f>
        <v>-0.6875</v>
      </c>
      <c r="G163" s="120">
        <v>1697</v>
      </c>
      <c r="H163" s="121">
        <f t="shared" si="18"/>
        <v>1.9258620689655173</v>
      </c>
      <c r="I163" s="120">
        <v>3344</v>
      </c>
      <c r="J163" s="121">
        <f t="shared" si="18"/>
        <v>0.97053624042427811</v>
      </c>
      <c r="K163" s="120">
        <v>2895</v>
      </c>
      <c r="L163" s="121">
        <f t="shared" si="18"/>
        <v>-0.13427033492822971</v>
      </c>
      <c r="M163" s="120">
        <v>2278</v>
      </c>
      <c r="N163" s="121">
        <f t="shared" ref="N163:N166" si="19">IFERROR(M163/K163-1,"-")</f>
        <v>-0.21312607944732298</v>
      </c>
    </row>
    <row r="164" spans="2:14" x14ac:dyDescent="0.25">
      <c r="B164" s="119" t="s">
        <v>75</v>
      </c>
      <c r="C164" s="120">
        <v>2151</v>
      </c>
      <c r="D164" s="121">
        <v>-2.7576853526220635E-2</v>
      </c>
      <c r="E164" s="120">
        <v>656</v>
      </c>
      <c r="F164" s="121">
        <f t="shared" si="18"/>
        <v>-0.69502556950255689</v>
      </c>
      <c r="G164" s="120">
        <v>2208</v>
      </c>
      <c r="H164" s="121">
        <f t="shared" si="18"/>
        <v>2.3658536585365852</v>
      </c>
      <c r="I164" s="120">
        <v>2356</v>
      </c>
      <c r="J164" s="121">
        <f t="shared" si="18"/>
        <v>6.7028985507246341E-2</v>
      </c>
      <c r="K164" s="120">
        <v>2461</v>
      </c>
      <c r="L164" s="121">
        <f t="shared" si="18"/>
        <v>4.4567062818336112E-2</v>
      </c>
      <c r="M164" s="120">
        <v>2576</v>
      </c>
      <c r="N164" s="121">
        <f t="shared" si="19"/>
        <v>4.6728971962616717E-2</v>
      </c>
    </row>
    <row r="165" spans="2:14" x14ac:dyDescent="0.25">
      <c r="B165" s="119" t="s">
        <v>77</v>
      </c>
      <c r="C165" s="120">
        <v>911</v>
      </c>
      <c r="D165" s="121">
        <v>-0.44921402660217657</v>
      </c>
      <c r="E165" s="120">
        <v>1078</v>
      </c>
      <c r="F165" s="121">
        <f t="shared" si="18"/>
        <v>0.1833150384193194</v>
      </c>
      <c r="G165" s="120">
        <v>2855</v>
      </c>
      <c r="H165" s="121">
        <f t="shared" si="18"/>
        <v>1.6484230055658626</v>
      </c>
      <c r="I165" s="120">
        <v>2785</v>
      </c>
      <c r="J165" s="121">
        <f t="shared" si="18"/>
        <v>-2.4518388791593737E-2</v>
      </c>
      <c r="K165" s="120">
        <v>2820</v>
      </c>
      <c r="L165" s="121">
        <f t="shared" si="18"/>
        <v>1.2567324955116588E-2</v>
      </c>
      <c r="M165" s="120">
        <v>1872</v>
      </c>
      <c r="N165" s="121">
        <f t="shared" si="19"/>
        <v>-0.33617021276595749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1370</v>
      </c>
      <c r="F166" s="121" t="str">
        <f t="shared" si="18"/>
        <v>-</v>
      </c>
      <c r="G166" s="120">
        <v>1982</v>
      </c>
      <c r="H166" s="121">
        <f t="shared" si="18"/>
        <v>0.44671532846715323</v>
      </c>
      <c r="I166" s="120">
        <v>1759</v>
      </c>
      <c r="J166" s="121">
        <f t="shared" si="18"/>
        <v>-0.11251261352169528</v>
      </c>
      <c r="K166" s="120">
        <v>1879</v>
      </c>
      <c r="L166" s="121">
        <f t="shared" si="18"/>
        <v>6.8220579874928911E-2</v>
      </c>
      <c r="M166" s="120">
        <v>1696</v>
      </c>
      <c r="N166" s="121">
        <f t="shared" si="19"/>
        <v>-9.739222990952634E-2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2061</v>
      </c>
      <c r="F167" s="121" t="str">
        <f t="shared" si="18"/>
        <v>-</v>
      </c>
      <c r="G167" s="120">
        <v>1622</v>
      </c>
      <c r="H167" s="121">
        <f t="shared" si="18"/>
        <v>-0.21300339640950994</v>
      </c>
      <c r="I167" s="120">
        <v>2014</v>
      </c>
      <c r="J167" s="121">
        <f t="shared" si="18"/>
        <v>0.24167694204685564</v>
      </c>
      <c r="K167" s="120">
        <v>1952</v>
      </c>
      <c r="L167" s="121">
        <f t="shared" si="18"/>
        <v>-3.0784508440913627E-2</v>
      </c>
      <c r="M167" s="120"/>
      <c r="N167" s="121"/>
    </row>
    <row r="168" spans="2:14" x14ac:dyDescent="0.25">
      <c r="B168" s="119" t="s">
        <v>83</v>
      </c>
      <c r="C168" s="120">
        <v>0</v>
      </c>
      <c r="D168" s="121">
        <v>-1</v>
      </c>
      <c r="E168" s="120">
        <v>1029</v>
      </c>
      <c r="F168" s="121" t="str">
        <f t="shared" si="18"/>
        <v>-</v>
      </c>
      <c r="G168" s="120">
        <v>1049</v>
      </c>
      <c r="H168" s="121">
        <f t="shared" si="18"/>
        <v>1.9436345966958202E-2</v>
      </c>
      <c r="I168" s="120">
        <v>1678</v>
      </c>
      <c r="J168" s="121">
        <f t="shared" si="18"/>
        <v>0.59961868446139177</v>
      </c>
      <c r="K168" s="120">
        <v>905</v>
      </c>
      <c r="L168" s="121">
        <f t="shared" si="18"/>
        <v>-0.46066746126340885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1461</v>
      </c>
      <c r="F169" s="121" t="str">
        <f t="shared" si="18"/>
        <v>-</v>
      </c>
      <c r="G169" s="120">
        <v>1231</v>
      </c>
      <c r="H169" s="121">
        <f t="shared" si="18"/>
        <v>-0.15742642026009579</v>
      </c>
      <c r="I169" s="120">
        <v>1543</v>
      </c>
      <c r="J169" s="121">
        <f t="shared" si="18"/>
        <v>0.25345247766043877</v>
      </c>
      <c r="K169" s="120">
        <v>1293</v>
      </c>
      <c r="L169" s="121">
        <f t="shared" si="18"/>
        <v>-0.1620220349967596</v>
      </c>
      <c r="M169" s="120"/>
      <c r="N169" s="121"/>
    </row>
    <row r="170" spans="2:14" x14ac:dyDescent="0.25">
      <c r="B170" s="119" t="s">
        <v>87</v>
      </c>
      <c r="C170" s="120">
        <v>432</v>
      </c>
      <c r="D170" s="121">
        <v>-0.80336822940373231</v>
      </c>
      <c r="E170" s="120">
        <v>2603</v>
      </c>
      <c r="F170" s="121">
        <f t="shared" si="18"/>
        <v>5.0254629629629628</v>
      </c>
      <c r="G170" s="120">
        <v>2883</v>
      </c>
      <c r="H170" s="121">
        <f t="shared" si="18"/>
        <v>0.10756819054936617</v>
      </c>
      <c r="I170" s="120">
        <v>3093</v>
      </c>
      <c r="J170" s="121">
        <f t="shared" si="18"/>
        <v>7.2840790842872094E-2</v>
      </c>
      <c r="K170" s="120">
        <v>3962</v>
      </c>
      <c r="L170" s="121">
        <f t="shared" si="18"/>
        <v>0.28095699967668919</v>
      </c>
      <c r="M170" s="120"/>
      <c r="N170" s="121"/>
    </row>
    <row r="171" spans="2:14" x14ac:dyDescent="0.25">
      <c r="B171" s="119" t="s">
        <v>89</v>
      </c>
      <c r="C171" s="120">
        <v>212</v>
      </c>
      <c r="D171" s="121">
        <v>-0.87536743092298652</v>
      </c>
      <c r="E171" s="120">
        <v>1484</v>
      </c>
      <c r="F171" s="121">
        <f t="shared" si="18"/>
        <v>6</v>
      </c>
      <c r="G171" s="120">
        <v>1536</v>
      </c>
      <c r="H171" s="121">
        <f t="shared" si="18"/>
        <v>3.5040431266846417E-2</v>
      </c>
      <c r="I171" s="120">
        <v>1358</v>
      </c>
      <c r="J171" s="121">
        <f t="shared" si="18"/>
        <v>-0.11588541666666663</v>
      </c>
      <c r="K171" s="120">
        <v>2078</v>
      </c>
      <c r="L171" s="121">
        <f t="shared" si="18"/>
        <v>0.53019145802650947</v>
      </c>
      <c r="M171" s="120"/>
      <c r="N171" s="121"/>
    </row>
    <row r="172" spans="2:14" x14ac:dyDescent="0.25">
      <c r="B172" s="119" t="s">
        <v>91</v>
      </c>
      <c r="C172" s="120">
        <v>349</v>
      </c>
      <c r="D172" s="121">
        <v>-0.79919447640966634</v>
      </c>
      <c r="E172" s="120">
        <v>1609</v>
      </c>
      <c r="F172" s="121">
        <f t="shared" si="18"/>
        <v>3.6103151862464182</v>
      </c>
      <c r="G172" s="120">
        <v>1751</v>
      </c>
      <c r="H172" s="121">
        <f t="shared" si="18"/>
        <v>8.8253573648228612E-2</v>
      </c>
      <c r="I172" s="120">
        <v>1685</v>
      </c>
      <c r="J172" s="121">
        <f t="shared" si="18"/>
        <v>-3.7692747001713323E-2</v>
      </c>
      <c r="K172" s="120">
        <v>1740</v>
      </c>
      <c r="L172" s="121">
        <f t="shared" si="18"/>
        <v>3.2640949554896048E-2</v>
      </c>
      <c r="M172" s="120"/>
      <c r="N172" s="121"/>
    </row>
    <row r="173" spans="2:14" x14ac:dyDescent="0.25">
      <c r="B173" s="119" t="s">
        <v>93</v>
      </c>
      <c r="C173" s="120">
        <v>204</v>
      </c>
      <c r="D173" s="121">
        <v>-0.88565022421524664</v>
      </c>
      <c r="E173" s="120">
        <v>2197</v>
      </c>
      <c r="F173" s="121">
        <f t="shared" si="18"/>
        <v>9.7696078431372548</v>
      </c>
      <c r="G173" s="120">
        <v>2465</v>
      </c>
      <c r="H173" s="121">
        <f t="shared" si="18"/>
        <v>0.12198452435138818</v>
      </c>
      <c r="I173" s="120">
        <v>2852</v>
      </c>
      <c r="J173" s="121">
        <f t="shared" si="18"/>
        <v>0.15699797160243412</v>
      </c>
      <c r="K173" s="120">
        <v>2022</v>
      </c>
      <c r="L173" s="121">
        <f t="shared" si="18"/>
        <v>-0.29102384291725103</v>
      </c>
      <c r="M173" s="120"/>
      <c r="N173" s="121"/>
    </row>
    <row r="174" spans="2:14" x14ac:dyDescent="0.25">
      <c r="B174" s="119" t="s">
        <v>95</v>
      </c>
      <c r="C174" s="120">
        <v>597</v>
      </c>
      <c r="D174" s="121">
        <v>-0.68857589984350542</v>
      </c>
      <c r="E174" s="120">
        <v>2122</v>
      </c>
      <c r="F174" s="121">
        <f t="shared" si="18"/>
        <v>2.5544388609715245</v>
      </c>
      <c r="G174" s="120">
        <v>2595</v>
      </c>
      <c r="H174" s="121">
        <f t="shared" si="18"/>
        <v>0.2229029217719134</v>
      </c>
      <c r="I174" s="120">
        <v>2270</v>
      </c>
      <c r="J174" s="121">
        <f t="shared" si="18"/>
        <v>-0.12524084778420042</v>
      </c>
      <c r="K174" s="120">
        <v>2368</v>
      </c>
      <c r="L174" s="121">
        <f t="shared" si="18"/>
        <v>4.3171806167400906E-2</v>
      </c>
      <c r="M174" s="120"/>
      <c r="N174" s="121"/>
    </row>
    <row r="175" spans="2:14" ht="15.75" x14ac:dyDescent="0.25">
      <c r="B175" s="122" t="s">
        <v>32</v>
      </c>
      <c r="C175" s="123">
        <v>7014</v>
      </c>
      <c r="D175" s="124">
        <v>-0.6546528803545052</v>
      </c>
      <c r="E175" s="123">
        <v>18250</v>
      </c>
      <c r="F175" s="124">
        <f t="shared" si="18"/>
        <v>1.6019389791844882</v>
      </c>
      <c r="G175" s="123">
        <v>23874</v>
      </c>
      <c r="H175" s="124">
        <f t="shared" si="18"/>
        <v>0.30816438356164388</v>
      </c>
      <c r="I175" s="123">
        <v>26737</v>
      </c>
      <c r="J175" s="124">
        <f t="shared" si="18"/>
        <v>0.11992125324620928</v>
      </c>
      <c r="K175" s="123">
        <v>26375</v>
      </c>
      <c r="L175" s="124">
        <f t="shared" si="18"/>
        <v>-1.3539290122302372E-2</v>
      </c>
      <c r="M175" s="123">
        <v>8422</v>
      </c>
      <c r="N175" s="124">
        <v>-0.16240676280457489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281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250</v>
      </c>
      <c r="G184" s="118" t="s">
        <v>71</v>
      </c>
      <c r="H184" s="117" t="s">
        <v>250</v>
      </c>
      <c r="I184" s="118" t="s">
        <v>71</v>
      </c>
      <c r="J184" s="117" t="s">
        <v>250</v>
      </c>
      <c r="K184" s="118" t="s">
        <v>71</v>
      </c>
      <c r="L184" s="117" t="s">
        <v>250</v>
      </c>
      <c r="M184" s="118" t="s">
        <v>71</v>
      </c>
      <c r="N184" s="117" t="s">
        <v>274</v>
      </c>
    </row>
    <row r="185" spans="1:15" x14ac:dyDescent="0.25">
      <c r="A185" s="125"/>
      <c r="B185" s="119" t="s">
        <v>73</v>
      </c>
      <c r="C185" s="120">
        <v>529</v>
      </c>
      <c r="D185" s="121">
        <v>0.63777089783281737</v>
      </c>
      <c r="E185" s="120">
        <v>69</v>
      </c>
      <c r="F185" s="121">
        <f t="shared" ref="F185:L197" si="20">IFERROR(E185/C185-1,"-")</f>
        <v>-0.86956521739130432</v>
      </c>
      <c r="G185" s="120">
        <v>413</v>
      </c>
      <c r="H185" s="121">
        <f t="shared" si="20"/>
        <v>4.9855072463768115</v>
      </c>
      <c r="I185" s="120">
        <v>618</v>
      </c>
      <c r="J185" s="121">
        <f t="shared" si="20"/>
        <v>0.49636803874092017</v>
      </c>
      <c r="K185" s="120">
        <v>796</v>
      </c>
      <c r="L185" s="121">
        <f t="shared" si="20"/>
        <v>0.28802588996763756</v>
      </c>
      <c r="M185" s="120">
        <v>915</v>
      </c>
      <c r="N185" s="121">
        <f t="shared" ref="N185:N188" si="21">IFERROR(M185/K185-1,"-")</f>
        <v>0.14949748743718594</v>
      </c>
    </row>
    <row r="186" spans="1:15" x14ac:dyDescent="0.25">
      <c r="B186" s="119" t="s">
        <v>75</v>
      </c>
      <c r="C186" s="120">
        <v>333</v>
      </c>
      <c r="D186" s="121">
        <v>-6.4606741573033699E-2</v>
      </c>
      <c r="E186" s="120">
        <v>84</v>
      </c>
      <c r="F186" s="121">
        <f t="shared" si="20"/>
        <v>-0.74774774774774777</v>
      </c>
      <c r="G186" s="120">
        <v>507</v>
      </c>
      <c r="H186" s="121">
        <f t="shared" si="20"/>
        <v>5.0357142857142856</v>
      </c>
      <c r="I186" s="120">
        <v>515</v>
      </c>
      <c r="J186" s="121">
        <f t="shared" si="20"/>
        <v>1.5779092702169706E-2</v>
      </c>
      <c r="K186" s="120">
        <v>580</v>
      </c>
      <c r="L186" s="121">
        <f t="shared" si="20"/>
        <v>0.12621359223300965</v>
      </c>
      <c r="M186" s="120">
        <v>590</v>
      </c>
      <c r="N186" s="121">
        <f t="shared" si="21"/>
        <v>1.7241379310344751E-2</v>
      </c>
    </row>
    <row r="187" spans="1:15" x14ac:dyDescent="0.25">
      <c r="B187" s="119" t="s">
        <v>77</v>
      </c>
      <c r="C187" s="120">
        <v>258</v>
      </c>
      <c r="D187" s="121">
        <v>-0.38717339667458428</v>
      </c>
      <c r="E187" s="120">
        <v>53</v>
      </c>
      <c r="F187" s="121">
        <f t="shared" si="20"/>
        <v>-0.79457364341085268</v>
      </c>
      <c r="G187" s="120">
        <v>494</v>
      </c>
      <c r="H187" s="121">
        <f t="shared" si="20"/>
        <v>8.3207547169811313</v>
      </c>
      <c r="I187" s="120">
        <v>852</v>
      </c>
      <c r="J187" s="121">
        <f t="shared" si="20"/>
        <v>0.72469635627530371</v>
      </c>
      <c r="K187" s="120">
        <v>529</v>
      </c>
      <c r="L187" s="121">
        <f t="shared" si="20"/>
        <v>-0.37910798122065725</v>
      </c>
      <c r="M187" s="120">
        <v>411</v>
      </c>
      <c r="N187" s="121">
        <f t="shared" si="21"/>
        <v>-0.22306238185255201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56</v>
      </c>
      <c r="F188" s="121" t="str">
        <f t="shared" si="20"/>
        <v>-</v>
      </c>
      <c r="G188" s="120">
        <v>320</v>
      </c>
      <c r="H188" s="121">
        <f t="shared" si="20"/>
        <v>4.7142857142857144</v>
      </c>
      <c r="I188" s="120">
        <v>425</v>
      </c>
      <c r="J188" s="121">
        <f t="shared" si="20"/>
        <v>0.328125</v>
      </c>
      <c r="K188" s="120">
        <v>432</v>
      </c>
      <c r="L188" s="121">
        <f t="shared" si="20"/>
        <v>1.6470588235294015E-2</v>
      </c>
      <c r="M188" s="120">
        <v>296</v>
      </c>
      <c r="N188" s="121">
        <f t="shared" si="21"/>
        <v>-0.31481481481481477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221</v>
      </c>
      <c r="F189" s="121" t="str">
        <f t="shared" si="20"/>
        <v>-</v>
      </c>
      <c r="G189" s="120">
        <v>325</v>
      </c>
      <c r="H189" s="121">
        <f t="shared" si="20"/>
        <v>0.47058823529411775</v>
      </c>
      <c r="I189" s="120">
        <v>258</v>
      </c>
      <c r="J189" s="121">
        <f t="shared" si="20"/>
        <v>-0.20615384615384613</v>
      </c>
      <c r="K189" s="120">
        <v>367</v>
      </c>
      <c r="L189" s="121">
        <f t="shared" si="20"/>
        <v>0.42248062015503884</v>
      </c>
      <c r="M189" s="120"/>
      <c r="N189" s="121"/>
    </row>
    <row r="190" spans="1:15" x14ac:dyDescent="0.25">
      <c r="B190" s="119" t="s">
        <v>122</v>
      </c>
      <c r="C190" s="120">
        <v>0</v>
      </c>
      <c r="D190" s="121">
        <v>-1</v>
      </c>
      <c r="E190" s="120">
        <v>160</v>
      </c>
      <c r="F190" s="121" t="str">
        <f t="shared" si="20"/>
        <v>-</v>
      </c>
      <c r="G190" s="120">
        <v>268</v>
      </c>
      <c r="H190" s="121">
        <f t="shared" si="20"/>
        <v>0.67500000000000004</v>
      </c>
      <c r="I190" s="120">
        <v>221</v>
      </c>
      <c r="J190" s="121">
        <f t="shared" si="20"/>
        <v>-0.17537313432835822</v>
      </c>
      <c r="K190" s="120">
        <v>272</v>
      </c>
      <c r="L190" s="121">
        <f t="shared" si="20"/>
        <v>0.23076923076923084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213</v>
      </c>
      <c r="F191" s="121" t="str">
        <f t="shared" si="20"/>
        <v>-</v>
      </c>
      <c r="G191" s="120">
        <v>406</v>
      </c>
      <c r="H191" s="121">
        <f t="shared" si="20"/>
        <v>0.9061032863849765</v>
      </c>
      <c r="I191" s="120">
        <v>344</v>
      </c>
      <c r="J191" s="121">
        <f t="shared" si="20"/>
        <v>-0.15270935960591137</v>
      </c>
      <c r="K191" s="120">
        <v>325</v>
      </c>
      <c r="L191" s="121">
        <f t="shared" si="20"/>
        <v>-5.5232558139534871E-2</v>
      </c>
      <c r="M191" s="120"/>
      <c r="N191" s="121"/>
    </row>
    <row r="192" spans="1:15" x14ac:dyDescent="0.25">
      <c r="B192" s="119" t="s">
        <v>87</v>
      </c>
      <c r="C192" s="120">
        <v>126</v>
      </c>
      <c r="D192" s="121">
        <v>-0.44247787610619471</v>
      </c>
      <c r="E192" s="120">
        <v>289</v>
      </c>
      <c r="F192" s="121">
        <f t="shared" si="20"/>
        <v>1.2936507936507935</v>
      </c>
      <c r="G192" s="120">
        <v>450</v>
      </c>
      <c r="H192" s="121">
        <f t="shared" si="20"/>
        <v>0.55709342560553643</v>
      </c>
      <c r="I192" s="120">
        <v>416</v>
      </c>
      <c r="J192" s="121">
        <f t="shared" si="20"/>
        <v>-7.5555555555555598E-2</v>
      </c>
      <c r="K192" s="120">
        <v>463</v>
      </c>
      <c r="L192" s="121">
        <f t="shared" si="20"/>
        <v>0.11298076923076916</v>
      </c>
      <c r="M192" s="120"/>
      <c r="N192" s="121"/>
    </row>
    <row r="193" spans="2:15" x14ac:dyDescent="0.25">
      <c r="B193" s="119" t="s">
        <v>89</v>
      </c>
      <c r="C193" s="120">
        <v>140</v>
      </c>
      <c r="D193" s="121">
        <v>-0.57317073170731714</v>
      </c>
      <c r="E193" s="120">
        <v>260</v>
      </c>
      <c r="F193" s="121">
        <f t="shared" si="20"/>
        <v>0.85714285714285721</v>
      </c>
      <c r="G193" s="120">
        <v>243</v>
      </c>
      <c r="H193" s="121">
        <f t="shared" si="20"/>
        <v>-6.5384615384615374E-2</v>
      </c>
      <c r="I193" s="120">
        <v>288</v>
      </c>
      <c r="J193" s="121">
        <f t="shared" si="20"/>
        <v>0.18518518518518512</v>
      </c>
      <c r="K193" s="120">
        <v>439</v>
      </c>
      <c r="L193" s="121">
        <f t="shared" si="20"/>
        <v>0.52430555555555558</v>
      </c>
      <c r="M193" s="120"/>
      <c r="N193" s="121"/>
    </row>
    <row r="194" spans="2:15" x14ac:dyDescent="0.25">
      <c r="B194" s="119" t="s">
        <v>91</v>
      </c>
      <c r="C194" s="120">
        <v>131</v>
      </c>
      <c r="D194" s="121">
        <v>-0.54035087719298247</v>
      </c>
      <c r="E194" s="120">
        <v>411</v>
      </c>
      <c r="F194" s="121">
        <f t="shared" si="20"/>
        <v>2.1374045801526718</v>
      </c>
      <c r="G194" s="120">
        <v>291</v>
      </c>
      <c r="H194" s="121">
        <f t="shared" si="20"/>
        <v>-0.29197080291970801</v>
      </c>
      <c r="I194" s="120">
        <v>386</v>
      </c>
      <c r="J194" s="121">
        <f t="shared" si="20"/>
        <v>0.32646048109965631</v>
      </c>
      <c r="K194" s="120">
        <v>369</v>
      </c>
      <c r="L194" s="121">
        <f t="shared" si="20"/>
        <v>-4.4041450777202118E-2</v>
      </c>
      <c r="M194" s="120"/>
      <c r="N194" s="121"/>
    </row>
    <row r="195" spans="2:15" x14ac:dyDescent="0.25">
      <c r="B195" s="119" t="s">
        <v>93</v>
      </c>
      <c r="C195" s="120">
        <v>98</v>
      </c>
      <c r="D195" s="121">
        <v>-0.81261950286806883</v>
      </c>
      <c r="E195" s="120">
        <v>1087</v>
      </c>
      <c r="F195" s="121">
        <f t="shared" si="20"/>
        <v>10.091836734693878</v>
      </c>
      <c r="G195" s="120">
        <v>472</v>
      </c>
      <c r="H195" s="121">
        <f t="shared" si="20"/>
        <v>-0.56577736890524377</v>
      </c>
      <c r="I195" s="120">
        <v>961</v>
      </c>
      <c r="J195" s="121">
        <f t="shared" si="20"/>
        <v>1.0360169491525424</v>
      </c>
      <c r="K195" s="120">
        <v>532</v>
      </c>
      <c r="L195" s="121">
        <f t="shared" si="20"/>
        <v>-0.44640998959417277</v>
      </c>
      <c r="M195" s="120"/>
      <c r="N195" s="121"/>
    </row>
    <row r="196" spans="2:15" x14ac:dyDescent="0.25">
      <c r="B196" s="119" t="s">
        <v>95</v>
      </c>
      <c r="C196" s="120">
        <v>193</v>
      </c>
      <c r="D196" s="121">
        <v>-0.47267759562841527</v>
      </c>
      <c r="E196" s="120">
        <v>547</v>
      </c>
      <c r="F196" s="121">
        <f t="shared" si="20"/>
        <v>1.8341968911917097</v>
      </c>
      <c r="G196" s="120">
        <v>662</v>
      </c>
      <c r="H196" s="121">
        <f t="shared" si="20"/>
        <v>0.21023765996343702</v>
      </c>
      <c r="I196" s="120">
        <v>674</v>
      </c>
      <c r="J196" s="121">
        <f t="shared" si="20"/>
        <v>1.812688821752273E-2</v>
      </c>
      <c r="K196" s="120">
        <v>812</v>
      </c>
      <c r="L196" s="121">
        <f t="shared" si="20"/>
        <v>0.20474777448071224</v>
      </c>
      <c r="M196" s="120"/>
      <c r="N196" s="121"/>
    </row>
    <row r="197" spans="2:15" ht="15.75" x14ac:dyDescent="0.25">
      <c r="B197" s="122" t="s">
        <v>32</v>
      </c>
      <c r="C197" s="123">
        <v>1919</v>
      </c>
      <c r="D197" s="124">
        <v>-0.51083354575579909</v>
      </c>
      <c r="E197" s="123">
        <v>3450</v>
      </c>
      <c r="F197" s="124">
        <f t="shared" si="20"/>
        <v>0.79781136008337672</v>
      </c>
      <c r="G197" s="123">
        <v>4851</v>
      </c>
      <c r="H197" s="124">
        <f t="shared" si="20"/>
        <v>0.4060869565217391</v>
      </c>
      <c r="I197" s="123">
        <v>5958</v>
      </c>
      <c r="J197" s="124">
        <f t="shared" si="20"/>
        <v>0.22820037105751401</v>
      </c>
      <c r="K197" s="123">
        <v>5916</v>
      </c>
      <c r="L197" s="124">
        <f t="shared" si="20"/>
        <v>-7.0493454179254567E-3</v>
      </c>
      <c r="M197" s="123">
        <v>2212</v>
      </c>
      <c r="N197" s="124">
        <v>-5.3487376979032941E-2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282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250</v>
      </c>
      <c r="G206" s="118" t="s">
        <v>71</v>
      </c>
      <c r="H206" s="117" t="s">
        <v>250</v>
      </c>
      <c r="I206" s="118" t="s">
        <v>71</v>
      </c>
      <c r="J206" s="117" t="s">
        <v>250</v>
      </c>
      <c r="K206" s="118" t="s">
        <v>71</v>
      </c>
      <c r="L206" s="117" t="s">
        <v>250</v>
      </c>
      <c r="M206" s="118" t="s">
        <v>71</v>
      </c>
      <c r="N206" s="117" t="s">
        <v>274</v>
      </c>
    </row>
    <row r="207" spans="2:15" x14ac:dyDescent="0.25">
      <c r="B207" s="119" t="s">
        <v>73</v>
      </c>
      <c r="C207" s="120">
        <v>661</v>
      </c>
      <c r="D207" s="121">
        <v>2.4806201550387597E-2</v>
      </c>
      <c r="E207" s="120">
        <v>80</v>
      </c>
      <c r="F207" s="121">
        <f t="shared" ref="F207:L219" si="22">IFERROR(E207/C207-1,"-")</f>
        <v>-0.87897125567322243</v>
      </c>
      <c r="G207" s="120">
        <v>841</v>
      </c>
      <c r="H207" s="121">
        <f t="shared" si="22"/>
        <v>9.5124999999999993</v>
      </c>
      <c r="I207" s="120">
        <v>839</v>
      </c>
      <c r="J207" s="121">
        <f t="shared" si="22"/>
        <v>-2.3781212841854638E-3</v>
      </c>
      <c r="K207" s="120">
        <v>913</v>
      </c>
      <c r="L207" s="121">
        <f t="shared" si="22"/>
        <v>8.8200238379022577E-2</v>
      </c>
      <c r="M207" s="120">
        <v>1114</v>
      </c>
      <c r="N207" s="121">
        <f t="shared" ref="N207:N210" si="23">IFERROR(M207/K207-1,"-")</f>
        <v>0.22015334063526826</v>
      </c>
    </row>
    <row r="208" spans="2:15" x14ac:dyDescent="0.25">
      <c r="B208" s="119" t="s">
        <v>75</v>
      </c>
      <c r="C208" s="120">
        <v>450</v>
      </c>
      <c r="D208" s="121">
        <v>8.9686098654708779E-3</v>
      </c>
      <c r="E208" s="120">
        <v>65</v>
      </c>
      <c r="F208" s="121">
        <f t="shared" si="22"/>
        <v>-0.85555555555555562</v>
      </c>
      <c r="G208" s="120">
        <v>652</v>
      </c>
      <c r="H208" s="121">
        <f t="shared" si="22"/>
        <v>9.0307692307692307</v>
      </c>
      <c r="I208" s="120">
        <v>647</v>
      </c>
      <c r="J208" s="121">
        <f t="shared" si="22"/>
        <v>-7.6687116564416735E-3</v>
      </c>
      <c r="K208" s="120">
        <v>794</v>
      </c>
      <c r="L208" s="121">
        <f t="shared" si="22"/>
        <v>0.22720247295208651</v>
      </c>
      <c r="M208" s="120">
        <v>881</v>
      </c>
      <c r="N208" s="121">
        <f t="shared" si="23"/>
        <v>0.10957178841309823</v>
      </c>
    </row>
    <row r="209" spans="2:15" x14ac:dyDescent="0.25">
      <c r="B209" s="119" t="s">
        <v>77</v>
      </c>
      <c r="C209" s="120">
        <v>200</v>
      </c>
      <c r="D209" s="121">
        <v>-0.63636363636363635</v>
      </c>
      <c r="E209" s="120">
        <v>113</v>
      </c>
      <c r="F209" s="121">
        <f t="shared" si="22"/>
        <v>-0.43500000000000005</v>
      </c>
      <c r="G209" s="120">
        <v>550</v>
      </c>
      <c r="H209" s="121">
        <f t="shared" si="22"/>
        <v>3.8672566371681416</v>
      </c>
      <c r="I209" s="120">
        <v>645</v>
      </c>
      <c r="J209" s="121">
        <f t="shared" si="22"/>
        <v>0.17272727272727262</v>
      </c>
      <c r="K209" s="120">
        <v>658</v>
      </c>
      <c r="L209" s="121">
        <f t="shared" si="22"/>
        <v>2.0155038759689825E-2</v>
      </c>
      <c r="M209" s="120">
        <v>653</v>
      </c>
      <c r="N209" s="121">
        <f t="shared" si="23"/>
        <v>-7.5987841945288626E-3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91</v>
      </c>
      <c r="F210" s="121" t="str">
        <f t="shared" si="22"/>
        <v>-</v>
      </c>
      <c r="G210" s="120">
        <v>388</v>
      </c>
      <c r="H210" s="121">
        <f t="shared" si="22"/>
        <v>3.2637362637362637</v>
      </c>
      <c r="I210" s="120">
        <v>482</v>
      </c>
      <c r="J210" s="121">
        <f t="shared" si="22"/>
        <v>0.24226804123711343</v>
      </c>
      <c r="K210" s="120">
        <v>538</v>
      </c>
      <c r="L210" s="121">
        <f t="shared" si="22"/>
        <v>0.11618257261410792</v>
      </c>
      <c r="M210" s="120">
        <v>382</v>
      </c>
      <c r="N210" s="121">
        <f t="shared" si="23"/>
        <v>-0.28996282527881045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94</v>
      </c>
      <c r="F211" s="121" t="str">
        <f t="shared" si="22"/>
        <v>-</v>
      </c>
      <c r="G211" s="120">
        <v>435</v>
      </c>
      <c r="H211" s="121">
        <f t="shared" si="22"/>
        <v>3.6276595744680851</v>
      </c>
      <c r="I211" s="120">
        <v>431</v>
      </c>
      <c r="J211" s="121">
        <f t="shared" si="22"/>
        <v>-9.1954022988506301E-3</v>
      </c>
      <c r="K211" s="120">
        <v>534</v>
      </c>
      <c r="L211" s="121">
        <f t="shared" si="22"/>
        <v>0.23897911832946628</v>
      </c>
      <c r="M211" s="120"/>
      <c r="N211" s="121"/>
    </row>
    <row r="212" spans="2:15" x14ac:dyDescent="0.25">
      <c r="B212" s="119" t="s">
        <v>83</v>
      </c>
      <c r="C212" s="120">
        <v>0</v>
      </c>
      <c r="D212" s="121">
        <v>-1</v>
      </c>
      <c r="E212" s="120">
        <v>197</v>
      </c>
      <c r="F212" s="121" t="str">
        <f t="shared" si="22"/>
        <v>-</v>
      </c>
      <c r="G212" s="120">
        <v>373</v>
      </c>
      <c r="H212" s="121">
        <f t="shared" si="22"/>
        <v>0.89340101522842641</v>
      </c>
      <c r="I212" s="120">
        <v>225</v>
      </c>
      <c r="J212" s="121">
        <f t="shared" si="22"/>
        <v>-0.39678284182305634</v>
      </c>
      <c r="K212" s="120">
        <v>267</v>
      </c>
      <c r="L212" s="121">
        <f t="shared" si="22"/>
        <v>0.18666666666666676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428</v>
      </c>
      <c r="F213" s="121" t="str">
        <f t="shared" si="22"/>
        <v>-</v>
      </c>
      <c r="G213" s="120">
        <v>244</v>
      </c>
      <c r="H213" s="121">
        <f t="shared" si="22"/>
        <v>-0.42990654205607481</v>
      </c>
      <c r="I213" s="120">
        <v>569</v>
      </c>
      <c r="J213" s="121">
        <f t="shared" si="22"/>
        <v>1.331967213114754</v>
      </c>
      <c r="K213" s="120">
        <v>431</v>
      </c>
      <c r="L213" s="121">
        <f t="shared" si="22"/>
        <v>-0.24253075571177507</v>
      </c>
      <c r="M213" s="120"/>
      <c r="N213" s="121"/>
    </row>
    <row r="214" spans="2:15" x14ac:dyDescent="0.25">
      <c r="B214" s="119" t="s">
        <v>87</v>
      </c>
      <c r="C214" s="120">
        <v>77</v>
      </c>
      <c r="D214" s="121">
        <v>-0.82379862700228834</v>
      </c>
      <c r="E214" s="120">
        <v>407</v>
      </c>
      <c r="F214" s="121">
        <f t="shared" si="22"/>
        <v>4.2857142857142856</v>
      </c>
      <c r="G214" s="120">
        <v>636</v>
      </c>
      <c r="H214" s="121">
        <f t="shared" si="22"/>
        <v>0.5626535626535627</v>
      </c>
      <c r="I214" s="120">
        <v>720</v>
      </c>
      <c r="J214" s="121">
        <f t="shared" si="22"/>
        <v>0.13207547169811318</v>
      </c>
      <c r="K214" s="120">
        <v>977</v>
      </c>
      <c r="L214" s="121">
        <f t="shared" si="22"/>
        <v>0.35694444444444451</v>
      </c>
      <c r="M214" s="120"/>
      <c r="N214" s="121"/>
    </row>
    <row r="215" spans="2:15" x14ac:dyDescent="0.25">
      <c r="B215" s="119" t="s">
        <v>89</v>
      </c>
      <c r="C215" s="120">
        <v>29</v>
      </c>
      <c r="D215" s="121">
        <v>-0.91966759002770082</v>
      </c>
      <c r="E215" s="120">
        <v>329</v>
      </c>
      <c r="F215" s="121">
        <f t="shared" si="22"/>
        <v>10.344827586206897</v>
      </c>
      <c r="G215" s="120">
        <v>373</v>
      </c>
      <c r="H215" s="121">
        <f t="shared" si="22"/>
        <v>0.13373860182370811</v>
      </c>
      <c r="I215" s="120">
        <v>576</v>
      </c>
      <c r="J215" s="121">
        <f t="shared" si="22"/>
        <v>0.54423592493297579</v>
      </c>
      <c r="K215" s="120">
        <v>351</v>
      </c>
      <c r="L215" s="121">
        <f t="shared" si="22"/>
        <v>-0.390625</v>
      </c>
      <c r="M215" s="120"/>
      <c r="N215" s="121"/>
    </row>
    <row r="216" spans="2:15" x14ac:dyDescent="0.25">
      <c r="B216" s="119" t="s">
        <v>91</v>
      </c>
      <c r="C216" s="120">
        <v>47</v>
      </c>
      <c r="D216" s="121">
        <v>-0.84640522875816993</v>
      </c>
      <c r="E216" s="120">
        <v>410</v>
      </c>
      <c r="F216" s="121">
        <f t="shared" si="22"/>
        <v>7.7234042553191493</v>
      </c>
      <c r="G216" s="120">
        <v>371</v>
      </c>
      <c r="H216" s="121">
        <f t="shared" si="22"/>
        <v>-9.5121951219512169E-2</v>
      </c>
      <c r="I216" s="120">
        <v>441</v>
      </c>
      <c r="J216" s="121">
        <f t="shared" si="22"/>
        <v>0.18867924528301883</v>
      </c>
      <c r="K216" s="120">
        <v>517</v>
      </c>
      <c r="L216" s="121">
        <f t="shared" si="22"/>
        <v>0.17233560090702937</v>
      </c>
      <c r="M216" s="120"/>
      <c r="N216" s="121"/>
    </row>
    <row r="217" spans="2:15" x14ac:dyDescent="0.25">
      <c r="B217" s="119" t="s">
        <v>93</v>
      </c>
      <c r="C217" s="120">
        <v>129</v>
      </c>
      <c r="D217" s="121">
        <v>-0.64850136239782019</v>
      </c>
      <c r="E217" s="120">
        <v>693</v>
      </c>
      <c r="F217" s="121">
        <f t="shared" si="22"/>
        <v>4.3720930232558137</v>
      </c>
      <c r="G217" s="120">
        <v>765</v>
      </c>
      <c r="H217" s="121">
        <f t="shared" si="22"/>
        <v>0.10389610389610393</v>
      </c>
      <c r="I217" s="120">
        <v>827</v>
      </c>
      <c r="J217" s="121">
        <f t="shared" si="22"/>
        <v>8.1045751633986862E-2</v>
      </c>
      <c r="K217" s="120">
        <v>704</v>
      </c>
      <c r="L217" s="121">
        <f t="shared" si="22"/>
        <v>-0.14873035066505447</v>
      </c>
      <c r="M217" s="120"/>
      <c r="N217" s="121"/>
    </row>
    <row r="218" spans="2:15" x14ac:dyDescent="0.25">
      <c r="B218" s="119" t="s">
        <v>95</v>
      </c>
      <c r="C218" s="120">
        <v>101</v>
      </c>
      <c r="D218" s="121">
        <v>-0.86848958333333337</v>
      </c>
      <c r="E218" s="120">
        <v>771</v>
      </c>
      <c r="F218" s="121">
        <f t="shared" si="22"/>
        <v>6.6336633663366333</v>
      </c>
      <c r="G218" s="120">
        <v>835</v>
      </c>
      <c r="H218" s="121">
        <f t="shared" si="22"/>
        <v>8.3009079118028462E-2</v>
      </c>
      <c r="I218" s="120">
        <v>981</v>
      </c>
      <c r="J218" s="121">
        <f t="shared" si="22"/>
        <v>0.17485029940119756</v>
      </c>
      <c r="K218" s="120">
        <v>744</v>
      </c>
      <c r="L218" s="121">
        <f t="shared" si="22"/>
        <v>-0.24159021406727832</v>
      </c>
      <c r="M218" s="120"/>
      <c r="N218" s="121"/>
    </row>
    <row r="219" spans="2:15" ht="15.75" x14ac:dyDescent="0.25">
      <c r="B219" s="122" t="s">
        <v>32</v>
      </c>
      <c r="C219" s="123">
        <v>1882</v>
      </c>
      <c r="D219" s="124">
        <v>-0.61825557809330633</v>
      </c>
      <c r="E219" s="123">
        <v>3678</v>
      </c>
      <c r="F219" s="124">
        <f t="shared" si="22"/>
        <v>0.9543039319872475</v>
      </c>
      <c r="G219" s="123">
        <v>6463</v>
      </c>
      <c r="H219" s="124">
        <f t="shared" si="22"/>
        <v>0.75720500271886904</v>
      </c>
      <c r="I219" s="123">
        <v>7383</v>
      </c>
      <c r="J219" s="124">
        <f t="shared" si="22"/>
        <v>0.14234875444839856</v>
      </c>
      <c r="K219" s="123">
        <v>7428</v>
      </c>
      <c r="L219" s="124">
        <f t="shared" si="22"/>
        <v>6.0950832994717263E-3</v>
      </c>
      <c r="M219" s="123">
        <v>3030</v>
      </c>
      <c r="N219" s="124">
        <v>4.3747847054770972E-2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283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250</v>
      </c>
      <c r="G228" s="118" t="s">
        <v>71</v>
      </c>
      <c r="H228" s="117" t="s">
        <v>250</v>
      </c>
      <c r="I228" s="118" t="s">
        <v>71</v>
      </c>
      <c r="J228" s="117" t="s">
        <v>250</v>
      </c>
      <c r="K228" s="118" t="s">
        <v>71</v>
      </c>
      <c r="L228" s="117" t="s">
        <v>250</v>
      </c>
      <c r="M228" s="118" t="s">
        <v>71</v>
      </c>
      <c r="N228" s="117" t="s">
        <v>274</v>
      </c>
    </row>
    <row r="229" spans="2:15" x14ac:dyDescent="0.25">
      <c r="B229" s="119" t="s">
        <v>73</v>
      </c>
      <c r="C229" s="120">
        <v>738</v>
      </c>
      <c r="D229" s="121">
        <v>-9.5588235294117641E-2</v>
      </c>
      <c r="E229" s="120">
        <v>4</v>
      </c>
      <c r="F229" s="121">
        <f t="shared" ref="F229:L241" si="24">IFERROR(E229/C229-1,"-")</f>
        <v>-0.99457994579945797</v>
      </c>
      <c r="G229" s="120">
        <v>507</v>
      </c>
      <c r="H229" s="121">
        <f t="shared" si="24"/>
        <v>125.75</v>
      </c>
      <c r="I229" s="120">
        <v>531</v>
      </c>
      <c r="J229" s="121">
        <f t="shared" si="24"/>
        <v>4.7337278106508895E-2</v>
      </c>
      <c r="K229" s="120">
        <v>839</v>
      </c>
      <c r="L229" s="121">
        <f t="shared" si="24"/>
        <v>0.58003766478342755</v>
      </c>
      <c r="M229" s="120">
        <v>555</v>
      </c>
      <c r="N229" s="121">
        <f t="shared" ref="N229:N232" si="25">IFERROR(M229/K229-1,"-")</f>
        <v>-0.33849821215733011</v>
      </c>
    </row>
    <row r="230" spans="2:15" x14ac:dyDescent="0.25">
      <c r="B230" s="119" t="s">
        <v>75</v>
      </c>
      <c r="C230" s="120">
        <v>520</v>
      </c>
      <c r="D230" s="121">
        <v>-3.1657355679702071E-2</v>
      </c>
      <c r="E230" s="120">
        <v>4</v>
      </c>
      <c r="F230" s="121">
        <f t="shared" si="24"/>
        <v>-0.99230769230769234</v>
      </c>
      <c r="G230" s="120">
        <v>218</v>
      </c>
      <c r="H230" s="121">
        <f t="shared" si="24"/>
        <v>53.5</v>
      </c>
      <c r="I230" s="120">
        <v>389</v>
      </c>
      <c r="J230" s="121">
        <f t="shared" si="24"/>
        <v>0.78440366972477071</v>
      </c>
      <c r="K230" s="120">
        <v>667</v>
      </c>
      <c r="L230" s="121">
        <f t="shared" si="24"/>
        <v>0.71465295629820047</v>
      </c>
      <c r="M230" s="120">
        <v>428</v>
      </c>
      <c r="N230" s="121">
        <f t="shared" si="25"/>
        <v>-0.35832083958020988</v>
      </c>
    </row>
    <row r="231" spans="2:15" x14ac:dyDescent="0.25">
      <c r="B231" s="119" t="s">
        <v>77</v>
      </c>
      <c r="C231" s="120">
        <v>322</v>
      </c>
      <c r="D231" s="121">
        <v>-0.65189189189189189</v>
      </c>
      <c r="E231" s="120">
        <v>9</v>
      </c>
      <c r="F231" s="121">
        <f t="shared" si="24"/>
        <v>-0.97204968944099379</v>
      </c>
      <c r="G231" s="120">
        <v>305</v>
      </c>
      <c r="H231" s="121">
        <f t="shared" si="24"/>
        <v>32.888888888888886</v>
      </c>
      <c r="I231" s="120">
        <v>538</v>
      </c>
      <c r="J231" s="121">
        <f t="shared" si="24"/>
        <v>0.76393442622950825</v>
      </c>
      <c r="K231" s="120">
        <v>523</v>
      </c>
      <c r="L231" s="121">
        <f t="shared" si="24"/>
        <v>-2.7881040892193343E-2</v>
      </c>
      <c r="M231" s="120">
        <v>403</v>
      </c>
      <c r="N231" s="121">
        <f t="shared" si="25"/>
        <v>-0.22944550669216057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19</v>
      </c>
      <c r="F232" s="121" t="str">
        <f t="shared" si="24"/>
        <v>-</v>
      </c>
      <c r="G232" s="120">
        <v>251</v>
      </c>
      <c r="H232" s="121">
        <f t="shared" si="24"/>
        <v>12.210526315789474</v>
      </c>
      <c r="I232" s="120">
        <v>210</v>
      </c>
      <c r="J232" s="121">
        <f t="shared" si="24"/>
        <v>-0.1633466135458167</v>
      </c>
      <c r="K232" s="120">
        <v>220</v>
      </c>
      <c r="L232" s="121">
        <f t="shared" si="24"/>
        <v>4.7619047619047672E-2</v>
      </c>
      <c r="M232" s="120">
        <v>184</v>
      </c>
      <c r="N232" s="121">
        <f t="shared" si="25"/>
        <v>-0.16363636363636369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19</v>
      </c>
      <c r="F233" s="121" t="str">
        <f t="shared" si="24"/>
        <v>-</v>
      </c>
      <c r="G233" s="120">
        <v>88</v>
      </c>
      <c r="H233" s="121">
        <f t="shared" si="24"/>
        <v>3.6315789473684212</v>
      </c>
      <c r="I233" s="120">
        <v>51</v>
      </c>
      <c r="J233" s="121">
        <f t="shared" si="24"/>
        <v>-0.42045454545454541</v>
      </c>
      <c r="K233" s="120">
        <v>37</v>
      </c>
      <c r="L233" s="121">
        <f t="shared" si="24"/>
        <v>-0.27450980392156865</v>
      </c>
      <c r="M233" s="120"/>
      <c r="N233" s="121"/>
    </row>
    <row r="234" spans="2:15" x14ac:dyDescent="0.25">
      <c r="B234" s="119" t="s">
        <v>83</v>
      </c>
      <c r="C234" s="120">
        <v>0</v>
      </c>
      <c r="D234" s="121">
        <v>-1</v>
      </c>
      <c r="E234" s="120">
        <v>15</v>
      </c>
      <c r="F234" s="121" t="str">
        <f t="shared" si="24"/>
        <v>-</v>
      </c>
      <c r="G234" s="120">
        <v>91</v>
      </c>
      <c r="H234" s="121">
        <f t="shared" si="24"/>
        <v>5.0666666666666664</v>
      </c>
      <c r="I234" s="120">
        <v>162</v>
      </c>
      <c r="J234" s="121">
        <f t="shared" si="24"/>
        <v>0.78021978021978011</v>
      </c>
      <c r="K234" s="120">
        <v>228</v>
      </c>
      <c r="L234" s="121">
        <f t="shared" si="24"/>
        <v>0.40740740740740744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109</v>
      </c>
      <c r="F235" s="121" t="str">
        <f t="shared" si="24"/>
        <v>-</v>
      </c>
      <c r="G235" s="120">
        <v>118</v>
      </c>
      <c r="H235" s="121">
        <f t="shared" si="24"/>
        <v>8.256880733944949E-2</v>
      </c>
      <c r="I235" s="120">
        <v>144</v>
      </c>
      <c r="J235" s="121">
        <f t="shared" si="24"/>
        <v>0.22033898305084754</v>
      </c>
      <c r="K235" s="120">
        <v>319</v>
      </c>
      <c r="L235" s="121">
        <f t="shared" si="24"/>
        <v>1.2152777777777777</v>
      </c>
      <c r="M235" s="120"/>
      <c r="N235" s="121"/>
    </row>
    <row r="236" spans="2:15" x14ac:dyDescent="0.25">
      <c r="B236" s="119" t="s">
        <v>87</v>
      </c>
      <c r="C236" s="120">
        <v>11</v>
      </c>
      <c r="D236" s="121">
        <v>-0.94387755102040816</v>
      </c>
      <c r="E236" s="120">
        <v>72</v>
      </c>
      <c r="F236" s="121">
        <f t="shared" si="24"/>
        <v>5.5454545454545459</v>
      </c>
      <c r="G236" s="120">
        <v>75</v>
      </c>
      <c r="H236" s="121">
        <f t="shared" si="24"/>
        <v>4.1666666666666741E-2</v>
      </c>
      <c r="I236" s="120">
        <v>234</v>
      </c>
      <c r="J236" s="121">
        <f t="shared" si="24"/>
        <v>2.12</v>
      </c>
      <c r="K236" s="120">
        <v>102</v>
      </c>
      <c r="L236" s="121">
        <f t="shared" si="24"/>
        <v>-0.5641025641025641</v>
      </c>
      <c r="M236" s="120"/>
      <c r="N236" s="121"/>
    </row>
    <row r="237" spans="2:15" x14ac:dyDescent="0.25">
      <c r="B237" s="119" t="s">
        <v>89</v>
      </c>
      <c r="C237" s="120">
        <v>0</v>
      </c>
      <c r="D237" s="121">
        <v>-1</v>
      </c>
      <c r="E237" s="120">
        <v>58</v>
      </c>
      <c r="F237" s="121" t="str">
        <f t="shared" si="24"/>
        <v>-</v>
      </c>
      <c r="G237" s="120">
        <v>50</v>
      </c>
      <c r="H237" s="121">
        <f t="shared" si="24"/>
        <v>-0.13793103448275867</v>
      </c>
      <c r="I237" s="120">
        <v>136</v>
      </c>
      <c r="J237" s="121">
        <f t="shared" si="24"/>
        <v>1.7200000000000002</v>
      </c>
      <c r="K237" s="120">
        <v>55</v>
      </c>
      <c r="L237" s="121">
        <f t="shared" si="24"/>
        <v>-0.59558823529411764</v>
      </c>
      <c r="M237" s="120"/>
      <c r="N237" s="121"/>
    </row>
    <row r="238" spans="2:15" x14ac:dyDescent="0.25">
      <c r="B238" s="119" t="s">
        <v>91</v>
      </c>
      <c r="C238" s="120">
        <v>45</v>
      </c>
      <c r="D238" s="121">
        <v>-0.73214285714285721</v>
      </c>
      <c r="E238" s="120">
        <v>250</v>
      </c>
      <c r="F238" s="121">
        <f t="shared" si="24"/>
        <v>4.5555555555555554</v>
      </c>
      <c r="G238" s="120">
        <v>275</v>
      </c>
      <c r="H238" s="121">
        <f t="shared" si="24"/>
        <v>0.10000000000000009</v>
      </c>
      <c r="I238" s="120">
        <v>223</v>
      </c>
      <c r="J238" s="121">
        <f t="shared" si="24"/>
        <v>-0.18909090909090909</v>
      </c>
      <c r="K238" s="120">
        <v>251</v>
      </c>
      <c r="L238" s="121">
        <f t="shared" si="24"/>
        <v>0.12556053811659185</v>
      </c>
      <c r="M238" s="120"/>
      <c r="N238" s="121"/>
    </row>
    <row r="239" spans="2:15" x14ac:dyDescent="0.25">
      <c r="B239" s="119" t="s">
        <v>93</v>
      </c>
      <c r="C239" s="120">
        <v>18</v>
      </c>
      <c r="D239" s="121">
        <v>-0.94321766561514198</v>
      </c>
      <c r="E239" s="120">
        <v>419</v>
      </c>
      <c r="F239" s="121">
        <f t="shared" si="24"/>
        <v>22.277777777777779</v>
      </c>
      <c r="G239" s="120">
        <v>369</v>
      </c>
      <c r="H239" s="121">
        <f t="shared" si="24"/>
        <v>-0.11933174224343679</v>
      </c>
      <c r="I239" s="120">
        <v>445</v>
      </c>
      <c r="J239" s="121">
        <f t="shared" si="24"/>
        <v>0.20596205962059622</v>
      </c>
      <c r="K239" s="120">
        <v>252</v>
      </c>
      <c r="L239" s="121">
        <f t="shared" si="24"/>
        <v>-0.43370786516853932</v>
      </c>
      <c r="M239" s="120"/>
      <c r="N239" s="121"/>
    </row>
    <row r="240" spans="2:15" x14ac:dyDescent="0.25">
      <c r="B240" s="119" t="s">
        <v>95</v>
      </c>
      <c r="C240" s="120">
        <v>13</v>
      </c>
      <c r="D240" s="121">
        <v>-0.9709821428571429</v>
      </c>
      <c r="E240" s="120">
        <v>464</v>
      </c>
      <c r="F240" s="121">
        <f t="shared" si="24"/>
        <v>34.692307692307693</v>
      </c>
      <c r="G240" s="120">
        <v>400</v>
      </c>
      <c r="H240" s="121">
        <f t="shared" si="24"/>
        <v>-0.13793103448275867</v>
      </c>
      <c r="I240" s="120">
        <v>442</v>
      </c>
      <c r="J240" s="121">
        <f t="shared" si="24"/>
        <v>0.10499999999999998</v>
      </c>
      <c r="K240" s="120">
        <v>377</v>
      </c>
      <c r="L240" s="121">
        <f t="shared" si="24"/>
        <v>-0.1470588235294118</v>
      </c>
      <c r="M240" s="120"/>
      <c r="N240" s="121"/>
    </row>
    <row r="241" spans="2:15" ht="15.75" x14ac:dyDescent="0.25">
      <c r="B241" s="122" t="s">
        <v>32</v>
      </c>
      <c r="C241" s="123">
        <v>1701</v>
      </c>
      <c r="D241" s="124">
        <v>-0.60469439925633273</v>
      </c>
      <c r="E241" s="123">
        <v>1442</v>
      </c>
      <c r="F241" s="124">
        <f t="shared" si="24"/>
        <v>-0.15226337448559668</v>
      </c>
      <c r="G241" s="123">
        <v>2747</v>
      </c>
      <c r="H241" s="124">
        <f t="shared" si="24"/>
        <v>0.90499306518723999</v>
      </c>
      <c r="I241" s="123">
        <v>3505</v>
      </c>
      <c r="J241" s="124">
        <f t="shared" si="24"/>
        <v>0.27593738623953401</v>
      </c>
      <c r="K241" s="123">
        <v>3870</v>
      </c>
      <c r="L241" s="124">
        <f t="shared" si="24"/>
        <v>0.10413694721825961</v>
      </c>
      <c r="M241" s="123">
        <v>1570</v>
      </c>
      <c r="N241" s="124">
        <v>-0.30191196087149841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284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250</v>
      </c>
      <c r="G254" s="118" t="s">
        <v>71</v>
      </c>
      <c r="H254" s="117" t="s">
        <v>250</v>
      </c>
      <c r="I254" s="118" t="s">
        <v>71</v>
      </c>
      <c r="J254" s="117" t="s">
        <v>250</v>
      </c>
      <c r="K254" s="118" t="s">
        <v>71</v>
      </c>
      <c r="L254" s="117" t="s">
        <v>250</v>
      </c>
      <c r="M254" s="118" t="s">
        <v>71</v>
      </c>
      <c r="N254" s="117" t="s">
        <v>274</v>
      </c>
    </row>
    <row r="255" spans="2:15" x14ac:dyDescent="0.25">
      <c r="B255" s="119" t="s">
        <v>73</v>
      </c>
      <c r="C255" s="120">
        <v>814</v>
      </c>
      <c r="D255" s="121">
        <v>-0.25114995400183993</v>
      </c>
      <c r="E255" s="120">
        <v>32</v>
      </c>
      <c r="F255" s="121">
        <f t="shared" ref="F255:L267" si="26">IFERROR(E255/C255-1,"-")</f>
        <v>-0.9606879606879607</v>
      </c>
      <c r="G255" s="120">
        <v>571</v>
      </c>
      <c r="H255" s="121">
        <f t="shared" si="26"/>
        <v>16.84375</v>
      </c>
      <c r="I255" s="120">
        <v>1003</v>
      </c>
      <c r="J255" s="121">
        <f t="shared" si="26"/>
        <v>0.75656742556917678</v>
      </c>
      <c r="K255" s="120">
        <v>905</v>
      </c>
      <c r="L255" s="121">
        <f t="shared" si="26"/>
        <v>-9.7706879361914245E-2</v>
      </c>
      <c r="M255" s="120">
        <v>985</v>
      </c>
      <c r="N255" s="121">
        <f t="shared" ref="N255:N258" si="27">IFERROR(M255/K255-1,"-")</f>
        <v>8.8397790055248615E-2</v>
      </c>
    </row>
    <row r="256" spans="2:15" x14ac:dyDescent="0.25">
      <c r="B256" s="119" t="s">
        <v>75</v>
      </c>
      <c r="C256" s="120">
        <v>745</v>
      </c>
      <c r="D256" s="121">
        <v>-0.21080508474576276</v>
      </c>
      <c r="E256" s="120">
        <v>17</v>
      </c>
      <c r="F256" s="121">
        <f t="shared" si="26"/>
        <v>-0.97718120805369124</v>
      </c>
      <c r="G256" s="120">
        <v>551</v>
      </c>
      <c r="H256" s="121">
        <f t="shared" si="26"/>
        <v>31.411764705882355</v>
      </c>
      <c r="I256" s="120">
        <v>608</v>
      </c>
      <c r="J256" s="121">
        <f t="shared" si="26"/>
        <v>0.10344827586206895</v>
      </c>
      <c r="K256" s="120">
        <v>788</v>
      </c>
      <c r="L256" s="121">
        <f t="shared" si="26"/>
        <v>0.29605263157894735</v>
      </c>
      <c r="M256" s="120">
        <v>653</v>
      </c>
      <c r="N256" s="121">
        <f t="shared" si="27"/>
        <v>-0.17131979695431476</v>
      </c>
    </row>
    <row r="257" spans="2:14" x14ac:dyDescent="0.25">
      <c r="B257" s="119" t="s">
        <v>77</v>
      </c>
      <c r="C257" s="120">
        <v>339</v>
      </c>
      <c r="D257" s="121">
        <v>-0.57940446650124078</v>
      </c>
      <c r="E257" s="120">
        <v>48</v>
      </c>
      <c r="F257" s="121">
        <f t="shared" si="26"/>
        <v>-0.8584070796460177</v>
      </c>
      <c r="G257" s="120">
        <v>386</v>
      </c>
      <c r="H257" s="121">
        <f t="shared" si="26"/>
        <v>7.0416666666666661</v>
      </c>
      <c r="I257" s="120">
        <v>626</v>
      </c>
      <c r="J257" s="121">
        <f t="shared" si="26"/>
        <v>0.62176165803108807</v>
      </c>
      <c r="K257" s="120">
        <v>694</v>
      </c>
      <c r="L257" s="121">
        <f t="shared" si="26"/>
        <v>0.10862619808306717</v>
      </c>
      <c r="M257" s="120">
        <v>528</v>
      </c>
      <c r="N257" s="121">
        <f t="shared" si="27"/>
        <v>-0.23919308357348701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105</v>
      </c>
      <c r="F258" s="121" t="str">
        <f t="shared" si="26"/>
        <v>-</v>
      </c>
      <c r="G258" s="120">
        <v>324</v>
      </c>
      <c r="H258" s="121">
        <f t="shared" si="26"/>
        <v>2.0857142857142859</v>
      </c>
      <c r="I258" s="120">
        <v>411</v>
      </c>
      <c r="J258" s="121">
        <f t="shared" si="26"/>
        <v>0.2685185185185186</v>
      </c>
      <c r="K258" s="120">
        <v>581</v>
      </c>
      <c r="L258" s="121">
        <f t="shared" si="26"/>
        <v>0.41362530413625298</v>
      </c>
      <c r="M258" s="120">
        <v>256</v>
      </c>
      <c r="N258" s="121">
        <f t="shared" si="27"/>
        <v>-0.55938037865748713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56</v>
      </c>
      <c r="F259" s="121" t="str">
        <f t="shared" si="26"/>
        <v>-</v>
      </c>
      <c r="G259" s="120">
        <v>196</v>
      </c>
      <c r="H259" s="121">
        <f t="shared" si="26"/>
        <v>2.5</v>
      </c>
      <c r="I259" s="120">
        <v>95</v>
      </c>
      <c r="J259" s="121">
        <f t="shared" si="26"/>
        <v>-0.51530612244897966</v>
      </c>
      <c r="K259" s="120">
        <v>78</v>
      </c>
      <c r="L259" s="121">
        <f t="shared" si="26"/>
        <v>-0.17894736842105263</v>
      </c>
      <c r="M259" s="120"/>
      <c r="N259" s="121"/>
    </row>
    <row r="260" spans="2:14" x14ac:dyDescent="0.25">
      <c r="B260" s="119" t="s">
        <v>83</v>
      </c>
      <c r="C260" s="120">
        <v>0</v>
      </c>
      <c r="D260" s="121">
        <v>-1</v>
      </c>
      <c r="E260" s="120">
        <v>61</v>
      </c>
      <c r="F260" s="121" t="str">
        <f t="shared" si="26"/>
        <v>-</v>
      </c>
      <c r="G260" s="120">
        <v>343</v>
      </c>
      <c r="H260" s="121">
        <f t="shared" si="26"/>
        <v>4.6229508196721314</v>
      </c>
      <c r="I260" s="120">
        <v>78</v>
      </c>
      <c r="J260" s="121">
        <f t="shared" si="26"/>
        <v>-0.77259475218658891</v>
      </c>
      <c r="K260" s="120">
        <v>57</v>
      </c>
      <c r="L260" s="121">
        <f t="shared" si="26"/>
        <v>-0.26923076923076927</v>
      </c>
      <c r="M260" s="120"/>
      <c r="N260" s="121"/>
    </row>
    <row r="261" spans="2:14" x14ac:dyDescent="0.25">
      <c r="B261" s="119" t="s">
        <v>85</v>
      </c>
      <c r="C261" s="120">
        <v>0</v>
      </c>
      <c r="D261" s="121">
        <v>-1</v>
      </c>
      <c r="E261" s="120">
        <v>94</v>
      </c>
      <c r="F261" s="121" t="str">
        <f t="shared" si="26"/>
        <v>-</v>
      </c>
      <c r="G261" s="120">
        <v>64</v>
      </c>
      <c r="H261" s="121">
        <f t="shared" si="26"/>
        <v>-0.31914893617021278</v>
      </c>
      <c r="I261" s="120">
        <v>141</v>
      </c>
      <c r="J261" s="121">
        <f t="shared" si="26"/>
        <v>1.203125</v>
      </c>
      <c r="K261" s="120">
        <v>175</v>
      </c>
      <c r="L261" s="121">
        <f t="shared" si="26"/>
        <v>0.24113475177304955</v>
      </c>
      <c r="M261" s="120"/>
      <c r="N261" s="121"/>
    </row>
    <row r="262" spans="2:14" x14ac:dyDescent="0.25">
      <c r="B262" s="119" t="s">
        <v>87</v>
      </c>
      <c r="C262" s="120">
        <v>24</v>
      </c>
      <c r="D262" s="121">
        <v>-0.85185185185185186</v>
      </c>
      <c r="E262" s="120">
        <v>62</v>
      </c>
      <c r="F262" s="121">
        <f t="shared" si="26"/>
        <v>1.5833333333333335</v>
      </c>
      <c r="G262" s="120">
        <v>25</v>
      </c>
      <c r="H262" s="121">
        <f t="shared" si="26"/>
        <v>-0.59677419354838712</v>
      </c>
      <c r="I262" s="120">
        <v>102</v>
      </c>
      <c r="J262" s="121">
        <f t="shared" si="26"/>
        <v>3.08</v>
      </c>
      <c r="K262" s="120">
        <v>168</v>
      </c>
      <c r="L262" s="121">
        <f t="shared" si="26"/>
        <v>0.64705882352941169</v>
      </c>
      <c r="M262" s="120"/>
      <c r="N262" s="121"/>
    </row>
    <row r="263" spans="2:14" x14ac:dyDescent="0.25">
      <c r="B263" s="119" t="s">
        <v>89</v>
      </c>
      <c r="C263" s="120">
        <v>63</v>
      </c>
      <c r="D263" s="121">
        <v>-0.37623762376237624</v>
      </c>
      <c r="E263" s="120">
        <v>113</v>
      </c>
      <c r="F263" s="121">
        <f t="shared" si="26"/>
        <v>0.79365079365079372</v>
      </c>
      <c r="G263" s="120">
        <v>73</v>
      </c>
      <c r="H263" s="121">
        <f t="shared" si="26"/>
        <v>-0.35398230088495575</v>
      </c>
      <c r="I263" s="120">
        <v>105</v>
      </c>
      <c r="J263" s="121">
        <f t="shared" si="26"/>
        <v>0.43835616438356162</v>
      </c>
      <c r="K263" s="120">
        <v>48</v>
      </c>
      <c r="L263" s="121">
        <f t="shared" si="26"/>
        <v>-0.54285714285714293</v>
      </c>
      <c r="M263" s="120"/>
      <c r="N263" s="121"/>
    </row>
    <row r="264" spans="2:14" x14ac:dyDescent="0.25">
      <c r="B264" s="119" t="s">
        <v>91</v>
      </c>
      <c r="C264" s="120">
        <v>33</v>
      </c>
      <c r="D264" s="121">
        <v>-0.93008474576271183</v>
      </c>
      <c r="E264" s="120">
        <v>242</v>
      </c>
      <c r="F264" s="121">
        <f t="shared" si="26"/>
        <v>6.333333333333333</v>
      </c>
      <c r="G264" s="120">
        <v>286</v>
      </c>
      <c r="H264" s="121">
        <f t="shared" si="26"/>
        <v>0.18181818181818188</v>
      </c>
      <c r="I264" s="120">
        <v>452</v>
      </c>
      <c r="J264" s="121">
        <f t="shared" si="26"/>
        <v>0.58041958041958042</v>
      </c>
      <c r="K264" s="120">
        <v>379</v>
      </c>
      <c r="L264" s="121">
        <f t="shared" si="26"/>
        <v>-0.16150442477876104</v>
      </c>
      <c r="M264" s="120"/>
      <c r="N264" s="121"/>
    </row>
    <row r="265" spans="2:14" x14ac:dyDescent="0.25">
      <c r="B265" s="119" t="s">
        <v>93</v>
      </c>
      <c r="C265" s="120">
        <v>49</v>
      </c>
      <c r="D265" s="121">
        <v>-0.92449922958397535</v>
      </c>
      <c r="E265" s="120">
        <v>453</v>
      </c>
      <c r="F265" s="121">
        <f t="shared" si="26"/>
        <v>8.2448979591836729</v>
      </c>
      <c r="G265" s="120">
        <v>541</v>
      </c>
      <c r="H265" s="121">
        <f t="shared" si="26"/>
        <v>0.19426048565121423</v>
      </c>
      <c r="I265" s="120">
        <v>635</v>
      </c>
      <c r="J265" s="121">
        <f t="shared" si="26"/>
        <v>0.17375231053604434</v>
      </c>
      <c r="K265" s="120">
        <v>655</v>
      </c>
      <c r="L265" s="121">
        <f t="shared" si="26"/>
        <v>3.1496062992125928E-2</v>
      </c>
      <c r="M265" s="120"/>
      <c r="N265" s="121"/>
    </row>
    <row r="266" spans="2:14" x14ac:dyDescent="0.25">
      <c r="B266" s="119" t="s">
        <v>95</v>
      </c>
      <c r="C266" s="120">
        <v>47</v>
      </c>
      <c r="D266" s="121">
        <v>-0.9438470728793309</v>
      </c>
      <c r="E266" s="120">
        <v>727</v>
      </c>
      <c r="F266" s="121">
        <f t="shared" si="26"/>
        <v>14.468085106382979</v>
      </c>
      <c r="G266" s="120">
        <v>662</v>
      </c>
      <c r="H266" s="121">
        <f t="shared" si="26"/>
        <v>-8.9408528198074322E-2</v>
      </c>
      <c r="I266" s="120">
        <v>656</v>
      </c>
      <c r="J266" s="121">
        <f t="shared" si="26"/>
        <v>-9.0634441087613649E-3</v>
      </c>
      <c r="K266" s="120">
        <v>889</v>
      </c>
      <c r="L266" s="121">
        <f t="shared" si="26"/>
        <v>0.35518292682926833</v>
      </c>
      <c r="M266" s="120"/>
      <c r="N266" s="121"/>
    </row>
    <row r="267" spans="2:14" ht="15.75" x14ac:dyDescent="0.25">
      <c r="B267" s="122" t="s">
        <v>32</v>
      </c>
      <c r="C267" s="123">
        <v>2155</v>
      </c>
      <c r="D267" s="124">
        <v>-0.63344106140500078</v>
      </c>
      <c r="E267" s="123">
        <v>2010</v>
      </c>
      <c r="F267" s="124">
        <f t="shared" si="26"/>
        <v>-6.7285382830626461E-2</v>
      </c>
      <c r="G267" s="123">
        <v>4022</v>
      </c>
      <c r="H267" s="124">
        <f t="shared" si="26"/>
        <v>1.0009950248756221</v>
      </c>
      <c r="I267" s="123">
        <v>4912</v>
      </c>
      <c r="J267" s="124">
        <f t="shared" si="26"/>
        <v>0.22128294380905023</v>
      </c>
      <c r="K267" s="123">
        <v>5417</v>
      </c>
      <c r="L267" s="124">
        <f t="shared" si="26"/>
        <v>0.10280944625407162</v>
      </c>
      <c r="M267" s="123">
        <v>2422</v>
      </c>
      <c r="N267" s="124">
        <v>-0.18396226415094341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2AD43-04F6-4265-B072-97769A16330A}">
  <sheetPr>
    <tabColor rgb="FFF29140"/>
  </sheetPr>
  <dimension ref="A4:O113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46163</v>
      </c>
      <c r="D9" s="121">
        <v>-7.8546049742504676E-2</v>
      </c>
      <c r="E9" s="120">
        <v>9068</v>
      </c>
      <c r="F9" s="121">
        <f t="shared" ref="F9:L21" si="0">IFERROR(E9/C9-1,"-")</f>
        <v>-0.80356562615081339</v>
      </c>
      <c r="G9" s="120">
        <v>40065</v>
      </c>
      <c r="H9" s="121">
        <f t="shared" si="0"/>
        <v>3.4182840758711954</v>
      </c>
      <c r="I9" s="120">
        <v>59578</v>
      </c>
      <c r="J9" s="121">
        <f t="shared" si="0"/>
        <v>0.48703357044802198</v>
      </c>
      <c r="K9" s="120">
        <v>62651</v>
      </c>
      <c r="L9" s="121">
        <f t="shared" si="0"/>
        <v>5.1579442075934123E-2</v>
      </c>
      <c r="M9" s="120">
        <v>57077</v>
      </c>
      <c r="N9" s="121">
        <f t="shared" ref="N9:N12" si="1">IFERROR(M9/K9-1,"-")</f>
        <v>-8.8969050773331615E-2</v>
      </c>
    </row>
    <row r="10" spans="1:15" x14ac:dyDescent="0.25">
      <c r="A10" s="1" t="s">
        <v>74</v>
      </c>
      <c r="B10" s="119" t="s">
        <v>75</v>
      </c>
      <c r="C10" s="120">
        <v>51846</v>
      </c>
      <c r="D10" s="121">
        <v>9.6411275826337128E-2</v>
      </c>
      <c r="E10" s="120">
        <v>15142</v>
      </c>
      <c r="F10" s="121">
        <f t="shared" si="0"/>
        <v>-0.70794275353932801</v>
      </c>
      <c r="G10" s="120">
        <v>41909</v>
      </c>
      <c r="H10" s="121">
        <f t="shared" si="0"/>
        <v>1.7677321357812708</v>
      </c>
      <c r="I10" s="120">
        <v>52194</v>
      </c>
      <c r="J10" s="121">
        <f t="shared" si="0"/>
        <v>0.24541267985396931</v>
      </c>
      <c r="K10" s="120">
        <v>55957</v>
      </c>
      <c r="L10" s="121">
        <f t="shared" si="0"/>
        <v>7.2096409548990215E-2</v>
      </c>
      <c r="M10" s="120">
        <v>52638</v>
      </c>
      <c r="N10" s="121">
        <f t="shared" si="1"/>
        <v>-5.9313401361759888E-2</v>
      </c>
    </row>
    <row r="11" spans="1:15" x14ac:dyDescent="0.25">
      <c r="A11" s="1" t="s">
        <v>76</v>
      </c>
      <c r="B11" s="119" t="s">
        <v>77</v>
      </c>
      <c r="C11" s="120">
        <v>20252</v>
      </c>
      <c r="D11" s="121">
        <v>-0.59010686528497414</v>
      </c>
      <c r="E11" s="120">
        <v>22329</v>
      </c>
      <c r="F11" s="121">
        <f t="shared" si="0"/>
        <v>0.1025577720718942</v>
      </c>
      <c r="G11" s="120">
        <v>47103</v>
      </c>
      <c r="H11" s="121">
        <f t="shared" si="0"/>
        <v>1.1094988579873708</v>
      </c>
      <c r="I11" s="120">
        <v>58354</v>
      </c>
      <c r="J11" s="121">
        <f t="shared" si="0"/>
        <v>0.23885952062501326</v>
      </c>
      <c r="K11" s="120">
        <v>58643</v>
      </c>
      <c r="L11" s="121">
        <f t="shared" si="0"/>
        <v>4.9525311032663222E-3</v>
      </c>
      <c r="M11" s="120">
        <v>56752</v>
      </c>
      <c r="N11" s="121">
        <f t="shared" si="1"/>
        <v>-3.2245962860017352E-2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19557</v>
      </c>
      <c r="F12" s="121" t="str">
        <f t="shared" si="0"/>
        <v>-</v>
      </c>
      <c r="G12" s="120">
        <v>43531</v>
      </c>
      <c r="H12" s="121">
        <f t="shared" si="0"/>
        <v>1.2258526358848494</v>
      </c>
      <c r="I12" s="120">
        <v>42717</v>
      </c>
      <c r="J12" s="121">
        <f t="shared" si="0"/>
        <v>-1.8699317727596476E-2</v>
      </c>
      <c r="K12" s="120">
        <v>46133</v>
      </c>
      <c r="L12" s="121">
        <f t="shared" si="0"/>
        <v>7.9968162558232025E-2</v>
      </c>
      <c r="M12" s="120">
        <v>47123</v>
      </c>
      <c r="N12" s="121">
        <f t="shared" si="1"/>
        <v>2.1459692627836979E-2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24025</v>
      </c>
      <c r="F13" s="121" t="str">
        <f t="shared" si="0"/>
        <v>-</v>
      </c>
      <c r="G13" s="120">
        <v>44866</v>
      </c>
      <c r="H13" s="121">
        <f t="shared" si="0"/>
        <v>0.8674713839750261</v>
      </c>
      <c r="I13" s="120">
        <v>42611</v>
      </c>
      <c r="J13" s="121">
        <f t="shared" si="0"/>
        <v>-5.0260776534569618E-2</v>
      </c>
      <c r="K13" s="120">
        <v>38316</v>
      </c>
      <c r="L13" s="121">
        <f t="shared" si="0"/>
        <v>-0.10079556921921573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26795</v>
      </c>
      <c r="F14" s="121" t="str">
        <f t="shared" si="0"/>
        <v>-</v>
      </c>
      <c r="G14" s="120">
        <v>40470</v>
      </c>
      <c r="H14" s="121">
        <f t="shared" si="0"/>
        <v>0.51035640977794361</v>
      </c>
      <c r="I14" s="120">
        <v>38639</v>
      </c>
      <c r="J14" s="121">
        <f t="shared" si="0"/>
        <v>-4.5243390165554787E-2</v>
      </c>
      <c r="K14" s="120">
        <v>40074</v>
      </c>
      <c r="L14" s="121">
        <f t="shared" si="0"/>
        <v>3.7138642304407554E-2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31224</v>
      </c>
      <c r="F15" s="121" t="str">
        <f t="shared" si="0"/>
        <v>-</v>
      </c>
      <c r="G15" s="120">
        <v>43286</v>
      </c>
      <c r="H15" s="121">
        <f t="shared" si="0"/>
        <v>0.38630540609787345</v>
      </c>
      <c r="I15" s="120">
        <v>40407</v>
      </c>
      <c r="J15" s="121">
        <f t="shared" si="0"/>
        <v>-6.651111213787364E-2</v>
      </c>
      <c r="K15" s="120">
        <v>45242</v>
      </c>
      <c r="L15" s="121">
        <f t="shared" si="0"/>
        <v>0.11965748508921714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15225</v>
      </c>
      <c r="D16" s="121">
        <v>-0.60673141499199257</v>
      </c>
      <c r="E16" s="120">
        <v>36151</v>
      </c>
      <c r="F16" s="121">
        <f t="shared" si="0"/>
        <v>1.3744499178981937</v>
      </c>
      <c r="G16" s="120">
        <v>41695</v>
      </c>
      <c r="H16" s="121">
        <f t="shared" si="0"/>
        <v>0.15335675361677414</v>
      </c>
      <c r="I16" s="120">
        <v>43373</v>
      </c>
      <c r="J16" s="121">
        <f t="shared" si="0"/>
        <v>4.0244633649118677E-2</v>
      </c>
      <c r="K16" s="120">
        <v>42595</v>
      </c>
      <c r="L16" s="121">
        <f t="shared" si="0"/>
        <v>-1.7937426509579746E-2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14501</v>
      </c>
      <c r="D17" s="121">
        <v>-0.602396424556497</v>
      </c>
      <c r="E17" s="120">
        <v>36202</v>
      </c>
      <c r="F17" s="121">
        <f t="shared" si="0"/>
        <v>1.4965174815529965</v>
      </c>
      <c r="G17" s="120">
        <v>42224</v>
      </c>
      <c r="H17" s="121">
        <f t="shared" si="0"/>
        <v>0.16634440086183089</v>
      </c>
      <c r="I17" s="120">
        <v>40151</v>
      </c>
      <c r="J17" s="121">
        <f t="shared" si="0"/>
        <v>-4.9095301250473677E-2</v>
      </c>
      <c r="K17" s="120">
        <v>43154</v>
      </c>
      <c r="L17" s="121">
        <f t="shared" si="0"/>
        <v>7.479265771711785E-2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17308</v>
      </c>
      <c r="D18" s="121">
        <v>-0.56855120151560468</v>
      </c>
      <c r="E18" s="120">
        <v>42785</v>
      </c>
      <c r="F18" s="121">
        <f t="shared" si="0"/>
        <v>1.471978275941761</v>
      </c>
      <c r="G18" s="120">
        <v>48246</v>
      </c>
      <c r="H18" s="121">
        <f t="shared" si="0"/>
        <v>0.12763819095477391</v>
      </c>
      <c r="I18" s="120">
        <v>49321</v>
      </c>
      <c r="J18" s="121">
        <f t="shared" si="0"/>
        <v>2.2281639928698693E-2</v>
      </c>
      <c r="K18" s="120">
        <v>43124</v>
      </c>
      <c r="L18" s="121">
        <f t="shared" si="0"/>
        <v>-0.1256462764339733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14807</v>
      </c>
      <c r="D19" s="121">
        <v>-0.68922889644461227</v>
      </c>
      <c r="E19" s="120">
        <v>49146</v>
      </c>
      <c r="F19" s="121">
        <f t="shared" si="0"/>
        <v>2.319105828324441</v>
      </c>
      <c r="G19" s="120">
        <v>56046</v>
      </c>
      <c r="H19" s="121">
        <f t="shared" si="0"/>
        <v>0.14039799780246609</v>
      </c>
      <c r="I19" s="120">
        <v>55991</v>
      </c>
      <c r="J19" s="121">
        <f t="shared" si="0"/>
        <v>-9.8133675909073403E-4</v>
      </c>
      <c r="K19" s="120">
        <v>53169</v>
      </c>
      <c r="L19" s="121">
        <f t="shared" si="0"/>
        <v>-5.0400957296708349E-2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13546</v>
      </c>
      <c r="D20" s="121">
        <v>-0.72325168038899212</v>
      </c>
      <c r="E20" s="120">
        <v>46745</v>
      </c>
      <c r="F20" s="121">
        <f t="shared" si="0"/>
        <v>2.4508341945961907</v>
      </c>
      <c r="G20" s="120">
        <v>54058</v>
      </c>
      <c r="H20" s="121">
        <f t="shared" si="0"/>
        <v>0.15644453952294368</v>
      </c>
      <c r="I20" s="120">
        <v>53126</v>
      </c>
      <c r="J20" s="121">
        <f t="shared" si="0"/>
        <v>-1.7240741425875949E-2</v>
      </c>
      <c r="K20" s="120">
        <v>55215</v>
      </c>
      <c r="L20" s="121">
        <f t="shared" si="0"/>
        <v>3.9321612769642078E-2</v>
      </c>
      <c r="M20" s="120"/>
      <c r="N20" s="121"/>
    </row>
    <row r="21" spans="1:15" ht="15.75" x14ac:dyDescent="0.25">
      <c r="A21" s="1"/>
      <c r="B21" s="122" t="s">
        <v>32</v>
      </c>
      <c r="C21" s="123">
        <v>216673</v>
      </c>
      <c r="D21" s="124">
        <v>-0.56961248378645191</v>
      </c>
      <c r="E21" s="123">
        <v>359169</v>
      </c>
      <c r="F21" s="124">
        <f t="shared" si="0"/>
        <v>0.65765462240334505</v>
      </c>
      <c r="G21" s="123">
        <v>543499</v>
      </c>
      <c r="H21" s="124">
        <f t="shared" si="0"/>
        <v>0.51321244316742254</v>
      </c>
      <c r="I21" s="123">
        <v>576462</v>
      </c>
      <c r="J21" s="124">
        <f t="shared" si="0"/>
        <v>6.0649605611049928E-2</v>
      </c>
      <c r="K21" s="123">
        <v>584273</v>
      </c>
      <c r="L21" s="124">
        <f t="shared" si="0"/>
        <v>1.3549895743344642E-2</v>
      </c>
      <c r="M21" s="123">
        <v>213590</v>
      </c>
      <c r="N21" s="124">
        <v>-4.3843784693621712E-2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285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46163</v>
      </c>
      <c r="D31" s="121">
        <v>-7.8546049742504676E-2</v>
      </c>
      <c r="E31" s="120">
        <v>9068</v>
      </c>
      <c r="F31" s="121">
        <f t="shared" ref="F31:J43" si="2">IFERROR(E31/C31-1,"-")</f>
        <v>-0.80356562615081339</v>
      </c>
      <c r="G31" s="120">
        <v>40065</v>
      </c>
      <c r="H31" s="121">
        <f t="shared" si="2"/>
        <v>3.4182840758711954</v>
      </c>
      <c r="I31" s="120">
        <v>59578</v>
      </c>
      <c r="J31" s="121">
        <f t="shared" si="2"/>
        <v>0.48703357044802198</v>
      </c>
      <c r="K31" s="120">
        <v>62651</v>
      </c>
      <c r="L31" s="121">
        <f t="shared" ref="L31:L43" si="3">IFERROR(K31/I31-1,"-")</f>
        <v>5.1579442075934123E-2</v>
      </c>
      <c r="M31" s="120">
        <v>57077</v>
      </c>
      <c r="N31" s="121">
        <f t="shared" ref="N31:N34" si="4">IFERROR(M31/K31-1,"-")</f>
        <v>-8.8969050773331615E-2</v>
      </c>
    </row>
    <row r="32" spans="1:15" x14ac:dyDescent="0.25">
      <c r="B32" s="119" t="s">
        <v>75</v>
      </c>
      <c r="C32" s="120">
        <v>51846</v>
      </c>
      <c r="D32" s="121">
        <v>9.6411275826337128E-2</v>
      </c>
      <c r="E32" s="120">
        <v>15142</v>
      </c>
      <c r="F32" s="121">
        <f t="shared" si="2"/>
        <v>-0.70794275353932801</v>
      </c>
      <c r="G32" s="120">
        <v>41909</v>
      </c>
      <c r="H32" s="121">
        <f t="shared" si="2"/>
        <v>1.7677321357812708</v>
      </c>
      <c r="I32" s="120">
        <v>52194</v>
      </c>
      <c r="J32" s="121">
        <f t="shared" si="2"/>
        <v>0.24541267985396931</v>
      </c>
      <c r="K32" s="120">
        <v>55957</v>
      </c>
      <c r="L32" s="121">
        <f t="shared" si="3"/>
        <v>7.2096409548990215E-2</v>
      </c>
      <c r="M32" s="120">
        <v>52638</v>
      </c>
      <c r="N32" s="121">
        <f t="shared" si="4"/>
        <v>-5.9313401361759888E-2</v>
      </c>
    </row>
    <row r="33" spans="2:15" x14ac:dyDescent="0.25">
      <c r="B33" s="119" t="s">
        <v>77</v>
      </c>
      <c r="C33" s="120">
        <v>20252</v>
      </c>
      <c r="D33" s="121">
        <v>-0.59010686528497414</v>
      </c>
      <c r="E33" s="120">
        <v>22329</v>
      </c>
      <c r="F33" s="121">
        <f t="shared" si="2"/>
        <v>0.1025577720718942</v>
      </c>
      <c r="G33" s="120">
        <v>47103</v>
      </c>
      <c r="H33" s="121">
        <f t="shared" si="2"/>
        <v>1.1094988579873708</v>
      </c>
      <c r="I33" s="120">
        <v>58354</v>
      </c>
      <c r="J33" s="121">
        <f t="shared" si="2"/>
        <v>0.23885952062501326</v>
      </c>
      <c r="K33" s="120">
        <v>58643</v>
      </c>
      <c r="L33" s="121">
        <f t="shared" si="3"/>
        <v>4.9525311032663222E-3</v>
      </c>
      <c r="M33" s="120">
        <v>56752</v>
      </c>
      <c r="N33" s="121">
        <f t="shared" si="4"/>
        <v>-3.2245962860017352E-2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19557</v>
      </c>
      <c r="F34" s="121" t="str">
        <f t="shared" si="2"/>
        <v>-</v>
      </c>
      <c r="G34" s="120">
        <v>43531</v>
      </c>
      <c r="H34" s="121">
        <f t="shared" si="2"/>
        <v>1.2258526358848494</v>
      </c>
      <c r="I34" s="120">
        <v>42717</v>
      </c>
      <c r="J34" s="121">
        <f t="shared" si="2"/>
        <v>-1.8699317727596476E-2</v>
      </c>
      <c r="K34" s="120">
        <v>46133</v>
      </c>
      <c r="L34" s="121">
        <f t="shared" si="3"/>
        <v>7.9968162558232025E-2</v>
      </c>
      <c r="M34" s="120">
        <v>47123</v>
      </c>
      <c r="N34" s="121">
        <f t="shared" si="4"/>
        <v>2.1459692627836979E-2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24025</v>
      </c>
      <c r="F35" s="121" t="str">
        <f t="shared" si="2"/>
        <v>-</v>
      </c>
      <c r="G35" s="120">
        <v>44866</v>
      </c>
      <c r="H35" s="121">
        <f t="shared" si="2"/>
        <v>0.8674713839750261</v>
      </c>
      <c r="I35" s="120">
        <v>42611</v>
      </c>
      <c r="J35" s="121">
        <f t="shared" si="2"/>
        <v>-5.0260776534569618E-2</v>
      </c>
      <c r="K35" s="120">
        <v>38316</v>
      </c>
      <c r="L35" s="121">
        <f t="shared" si="3"/>
        <v>-0.10079556921921573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26795</v>
      </c>
      <c r="F36" s="121" t="str">
        <f t="shared" si="2"/>
        <v>-</v>
      </c>
      <c r="G36" s="120">
        <v>40470</v>
      </c>
      <c r="H36" s="121">
        <f t="shared" si="2"/>
        <v>0.51035640977794361</v>
      </c>
      <c r="I36" s="120">
        <v>38639</v>
      </c>
      <c r="J36" s="121">
        <f t="shared" si="2"/>
        <v>-4.5243390165554787E-2</v>
      </c>
      <c r="K36" s="120">
        <v>40074</v>
      </c>
      <c r="L36" s="121">
        <f t="shared" si="3"/>
        <v>3.7138642304407554E-2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31224</v>
      </c>
      <c r="F37" s="121" t="str">
        <f t="shared" si="2"/>
        <v>-</v>
      </c>
      <c r="G37" s="120">
        <v>43286</v>
      </c>
      <c r="H37" s="121">
        <f t="shared" si="2"/>
        <v>0.38630540609787345</v>
      </c>
      <c r="I37" s="120">
        <v>40407</v>
      </c>
      <c r="J37" s="121">
        <f t="shared" si="2"/>
        <v>-6.651111213787364E-2</v>
      </c>
      <c r="K37" s="120">
        <v>45242</v>
      </c>
      <c r="L37" s="121">
        <f t="shared" si="3"/>
        <v>0.11965748508921714</v>
      </c>
      <c r="M37" s="120"/>
      <c r="N37" s="121"/>
    </row>
    <row r="38" spans="2:15" x14ac:dyDescent="0.25">
      <c r="B38" s="119" t="s">
        <v>87</v>
      </c>
      <c r="C38" s="120">
        <v>15225</v>
      </c>
      <c r="D38" s="121">
        <v>-0.60673141499199257</v>
      </c>
      <c r="E38" s="120">
        <v>36151</v>
      </c>
      <c r="F38" s="121">
        <f t="shared" si="2"/>
        <v>1.3744499178981937</v>
      </c>
      <c r="G38" s="120">
        <v>41695</v>
      </c>
      <c r="H38" s="121">
        <f t="shared" si="2"/>
        <v>0.15335675361677414</v>
      </c>
      <c r="I38" s="120">
        <v>43373</v>
      </c>
      <c r="J38" s="121">
        <f t="shared" si="2"/>
        <v>4.0244633649118677E-2</v>
      </c>
      <c r="K38" s="120">
        <v>42595</v>
      </c>
      <c r="L38" s="121">
        <f t="shared" si="3"/>
        <v>-1.7937426509579746E-2</v>
      </c>
      <c r="M38" s="120"/>
      <c r="N38" s="121"/>
    </row>
    <row r="39" spans="2:15" x14ac:dyDescent="0.25">
      <c r="B39" s="119" t="s">
        <v>89</v>
      </c>
      <c r="C39" s="120">
        <v>14501</v>
      </c>
      <c r="D39" s="121">
        <v>-0.602396424556497</v>
      </c>
      <c r="E39" s="120">
        <v>36202</v>
      </c>
      <c r="F39" s="121">
        <f t="shared" si="2"/>
        <v>1.4965174815529965</v>
      </c>
      <c r="G39" s="120">
        <v>42224</v>
      </c>
      <c r="H39" s="121">
        <f t="shared" si="2"/>
        <v>0.16634440086183089</v>
      </c>
      <c r="I39" s="120">
        <v>40151</v>
      </c>
      <c r="J39" s="121">
        <f t="shared" si="2"/>
        <v>-4.9095301250473677E-2</v>
      </c>
      <c r="K39" s="120">
        <v>43154</v>
      </c>
      <c r="L39" s="121">
        <f t="shared" si="3"/>
        <v>7.479265771711785E-2</v>
      </c>
      <c r="M39" s="120"/>
      <c r="N39" s="121"/>
    </row>
    <row r="40" spans="2:15" x14ac:dyDescent="0.25">
      <c r="B40" s="119" t="s">
        <v>91</v>
      </c>
      <c r="C40" s="120">
        <v>17308</v>
      </c>
      <c r="D40" s="121">
        <v>-0.56855120151560468</v>
      </c>
      <c r="E40" s="120">
        <v>42785</v>
      </c>
      <c r="F40" s="121">
        <f t="shared" si="2"/>
        <v>1.471978275941761</v>
      </c>
      <c r="G40" s="120">
        <v>48246</v>
      </c>
      <c r="H40" s="121">
        <f t="shared" si="2"/>
        <v>0.12763819095477391</v>
      </c>
      <c r="I40" s="120">
        <v>49321</v>
      </c>
      <c r="J40" s="121">
        <f t="shared" si="2"/>
        <v>2.2281639928698693E-2</v>
      </c>
      <c r="K40" s="120">
        <v>43124</v>
      </c>
      <c r="L40" s="121">
        <f t="shared" si="3"/>
        <v>-0.1256462764339733</v>
      </c>
      <c r="M40" s="120"/>
      <c r="N40" s="121"/>
    </row>
    <row r="41" spans="2:15" x14ac:dyDescent="0.25">
      <c r="B41" s="119" t="s">
        <v>93</v>
      </c>
      <c r="C41" s="120">
        <v>14807</v>
      </c>
      <c r="D41" s="121">
        <v>-0.68922889644461227</v>
      </c>
      <c r="E41" s="120">
        <v>49146</v>
      </c>
      <c r="F41" s="121">
        <f t="shared" si="2"/>
        <v>2.319105828324441</v>
      </c>
      <c r="G41" s="120">
        <v>56046</v>
      </c>
      <c r="H41" s="121">
        <f t="shared" si="2"/>
        <v>0.14039799780246609</v>
      </c>
      <c r="I41" s="120">
        <v>55991</v>
      </c>
      <c r="J41" s="121">
        <f t="shared" si="2"/>
        <v>-9.8133675909073403E-4</v>
      </c>
      <c r="K41" s="120">
        <v>53169</v>
      </c>
      <c r="L41" s="121">
        <f t="shared" si="3"/>
        <v>-5.0400957296708349E-2</v>
      </c>
      <c r="M41" s="120"/>
      <c r="N41" s="121"/>
    </row>
    <row r="42" spans="2:15" x14ac:dyDescent="0.25">
      <c r="B42" s="119" t="s">
        <v>95</v>
      </c>
      <c r="C42" s="120">
        <v>13546</v>
      </c>
      <c r="D42" s="121">
        <v>-0.72325168038899212</v>
      </c>
      <c r="E42" s="120">
        <v>46745</v>
      </c>
      <c r="F42" s="121">
        <f t="shared" si="2"/>
        <v>2.4508341945961907</v>
      </c>
      <c r="G42" s="120">
        <v>54058</v>
      </c>
      <c r="H42" s="121">
        <f t="shared" si="2"/>
        <v>0.15644453952294368</v>
      </c>
      <c r="I42" s="120">
        <v>53126</v>
      </c>
      <c r="J42" s="121">
        <f t="shared" si="2"/>
        <v>-1.7240741425875949E-2</v>
      </c>
      <c r="K42" s="120">
        <v>55215</v>
      </c>
      <c r="L42" s="121">
        <f t="shared" si="3"/>
        <v>3.9321612769642078E-2</v>
      </c>
      <c r="M42" s="120"/>
      <c r="N42" s="121"/>
    </row>
    <row r="43" spans="2:15" ht="15.75" x14ac:dyDescent="0.25">
      <c r="B43" s="122" t="s">
        <v>32</v>
      </c>
      <c r="C43" s="123">
        <v>216673</v>
      </c>
      <c r="D43" s="124">
        <v>-0.56961248378645191</v>
      </c>
      <c r="E43" s="123">
        <v>359169</v>
      </c>
      <c r="F43" s="124">
        <f t="shared" si="2"/>
        <v>0.65765462240334505</v>
      </c>
      <c r="G43" s="123">
        <v>543499</v>
      </c>
      <c r="H43" s="124">
        <f t="shared" si="2"/>
        <v>0.51321244316742254</v>
      </c>
      <c r="I43" s="123">
        <v>576462</v>
      </c>
      <c r="J43" s="124">
        <f t="shared" si="2"/>
        <v>6.0649605611049928E-2</v>
      </c>
      <c r="K43" s="123">
        <v>584273</v>
      </c>
      <c r="L43" s="124">
        <f t="shared" si="3"/>
        <v>1.3549895743344642E-2</v>
      </c>
      <c r="M43" s="123">
        <v>213590</v>
      </c>
      <c r="N43" s="124">
        <v>-4.3843784693621712E-2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24068</v>
      </c>
      <c r="D53" s="121">
        <v>-8.6949924127465827E-2</v>
      </c>
      <c r="E53" s="120">
        <v>3301</v>
      </c>
      <c r="F53" s="121">
        <f t="shared" ref="F53:J65" si="5">IFERROR(E53/C53-1,"-")</f>
        <v>-0.86284693368788434</v>
      </c>
      <c r="G53" s="120">
        <v>25732</v>
      </c>
      <c r="H53" s="121">
        <f t="shared" si="5"/>
        <v>6.7952135716449558</v>
      </c>
      <c r="I53" s="120">
        <v>35523</v>
      </c>
      <c r="J53" s="121">
        <f t="shared" si="5"/>
        <v>0.38049898958495265</v>
      </c>
      <c r="K53" s="120">
        <v>36719</v>
      </c>
      <c r="L53" s="121">
        <f t="shared" ref="L53:L65" si="6">IFERROR(K53/I53-1,"-")</f>
        <v>3.3668327562424327E-2</v>
      </c>
      <c r="M53" s="120">
        <v>39716</v>
      </c>
      <c r="N53" s="121">
        <f t="shared" ref="N53:N56" si="7">IFERROR(M53/K53-1,"-")</f>
        <v>8.1619869822162849E-2</v>
      </c>
    </row>
    <row r="54" spans="1:15" x14ac:dyDescent="0.25">
      <c r="A54" s="1">
        <v>2</v>
      </c>
      <c r="B54" s="119" t="s">
        <v>75</v>
      </c>
      <c r="C54" s="120">
        <v>26644</v>
      </c>
      <c r="D54" s="121">
        <v>6.5078349856092066E-2</v>
      </c>
      <c r="E54" s="120">
        <v>7577</v>
      </c>
      <c r="F54" s="121">
        <f t="shared" si="5"/>
        <v>-0.71562077766101184</v>
      </c>
      <c r="G54" s="120">
        <v>27332</v>
      </c>
      <c r="H54" s="121">
        <f t="shared" si="5"/>
        <v>2.6072324138841232</v>
      </c>
      <c r="I54" s="120">
        <v>32889</v>
      </c>
      <c r="J54" s="121">
        <f t="shared" si="5"/>
        <v>0.2033147958436996</v>
      </c>
      <c r="K54" s="120">
        <v>33731</v>
      </c>
      <c r="L54" s="121">
        <f t="shared" si="6"/>
        <v>2.5601264860591666E-2</v>
      </c>
      <c r="M54" s="120">
        <v>36223</v>
      </c>
      <c r="N54" s="121">
        <f t="shared" si="7"/>
        <v>7.3878627968337662E-2</v>
      </c>
    </row>
    <row r="55" spans="1:15" x14ac:dyDescent="0.25">
      <c r="A55" s="1">
        <v>3</v>
      </c>
      <c r="B55" s="119" t="s">
        <v>77</v>
      </c>
      <c r="C55" s="120">
        <v>11112</v>
      </c>
      <c r="D55" s="121">
        <v>-0.58689914123201614</v>
      </c>
      <c r="E55" s="120">
        <v>12952</v>
      </c>
      <c r="F55" s="121">
        <f t="shared" si="5"/>
        <v>0.16558675305975523</v>
      </c>
      <c r="G55" s="120">
        <v>30980</v>
      </c>
      <c r="H55" s="121">
        <f t="shared" si="5"/>
        <v>1.3919085855466338</v>
      </c>
      <c r="I55" s="120">
        <v>34565</v>
      </c>
      <c r="J55" s="121">
        <f t="shared" si="5"/>
        <v>0.11571981923821828</v>
      </c>
      <c r="K55" s="120">
        <v>33512</v>
      </c>
      <c r="L55" s="121">
        <f t="shared" si="6"/>
        <v>-3.0464342543034872E-2</v>
      </c>
      <c r="M55" s="120">
        <v>38616</v>
      </c>
      <c r="N55" s="121">
        <f t="shared" si="7"/>
        <v>0.15230365242301258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13076</v>
      </c>
      <c r="F56" s="121" t="str">
        <f t="shared" si="5"/>
        <v>-</v>
      </c>
      <c r="G56" s="120">
        <v>29287</v>
      </c>
      <c r="H56" s="121">
        <f t="shared" si="5"/>
        <v>1.2397522178036096</v>
      </c>
      <c r="I56" s="120">
        <v>27273</v>
      </c>
      <c r="J56" s="121">
        <f t="shared" si="5"/>
        <v>-6.8767712637006206E-2</v>
      </c>
      <c r="K56" s="120">
        <v>28433</v>
      </c>
      <c r="L56" s="121">
        <f t="shared" si="6"/>
        <v>4.2532908004253356E-2</v>
      </c>
      <c r="M56" s="120">
        <v>32762</v>
      </c>
      <c r="N56" s="121">
        <f t="shared" si="7"/>
        <v>0.15225266415784477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16219</v>
      </c>
      <c r="F57" s="121" t="str">
        <f t="shared" si="5"/>
        <v>-</v>
      </c>
      <c r="G57" s="120">
        <v>26797</v>
      </c>
      <c r="H57" s="121">
        <f t="shared" si="5"/>
        <v>0.65219803933658049</v>
      </c>
      <c r="I57" s="120">
        <v>24835</v>
      </c>
      <c r="J57" s="121">
        <f t="shared" si="5"/>
        <v>-7.3217151173638806E-2</v>
      </c>
      <c r="K57" s="120">
        <v>22675</v>
      </c>
      <c r="L57" s="121">
        <f t="shared" si="6"/>
        <v>-8.6974028588685304E-2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18033</v>
      </c>
      <c r="F58" s="121" t="str">
        <f t="shared" si="5"/>
        <v>-</v>
      </c>
      <c r="G58" s="120">
        <v>24434</v>
      </c>
      <c r="H58" s="121">
        <f t="shared" si="5"/>
        <v>0.35496035046858543</v>
      </c>
      <c r="I58" s="120">
        <v>22412</v>
      </c>
      <c r="J58" s="121">
        <f t="shared" si="5"/>
        <v>-8.2753540148972737E-2</v>
      </c>
      <c r="K58" s="120">
        <v>24289</v>
      </c>
      <c r="L58" s="121">
        <f t="shared" si="6"/>
        <v>8.3749776905229334E-2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22155</v>
      </c>
      <c r="F59" s="121" t="str">
        <f t="shared" si="5"/>
        <v>-</v>
      </c>
      <c r="G59" s="120">
        <v>27739</v>
      </c>
      <c r="H59" s="121">
        <f t="shared" si="5"/>
        <v>0.25204242834574586</v>
      </c>
      <c r="I59" s="120">
        <v>26095</v>
      </c>
      <c r="J59" s="121">
        <f t="shared" si="5"/>
        <v>-5.9266736363964068E-2</v>
      </c>
      <c r="K59" s="120">
        <v>28719</v>
      </c>
      <c r="L59" s="121">
        <f t="shared" si="6"/>
        <v>0.1005556620042154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8166</v>
      </c>
      <c r="D60" s="121">
        <v>-0.63083182640144664</v>
      </c>
      <c r="E60" s="120">
        <v>25703</v>
      </c>
      <c r="F60" s="121">
        <f t="shared" si="5"/>
        <v>2.147563066372765</v>
      </c>
      <c r="G60" s="120">
        <v>26708</v>
      </c>
      <c r="H60" s="121">
        <f t="shared" si="5"/>
        <v>3.9100494105746453E-2</v>
      </c>
      <c r="I60" s="120">
        <v>29282</v>
      </c>
      <c r="J60" s="121">
        <f t="shared" si="5"/>
        <v>9.6375617792421764E-2</v>
      </c>
      <c r="K60" s="120">
        <v>30070</v>
      </c>
      <c r="L60" s="121">
        <f t="shared" si="6"/>
        <v>2.6910730141383787E-2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7660</v>
      </c>
      <c r="D61" s="121">
        <v>-0.5834239721557537</v>
      </c>
      <c r="E61" s="120">
        <v>24260</v>
      </c>
      <c r="F61" s="121">
        <f t="shared" si="5"/>
        <v>2.1671018276762402</v>
      </c>
      <c r="G61" s="120">
        <v>24257</v>
      </c>
      <c r="H61" s="121">
        <f t="shared" si="5"/>
        <v>-1.2366034624899935E-4</v>
      </c>
      <c r="I61" s="120">
        <v>26434</v>
      </c>
      <c r="J61" s="121">
        <f t="shared" si="5"/>
        <v>8.9747289442222877E-2</v>
      </c>
      <c r="K61" s="120">
        <v>29036</v>
      </c>
      <c r="L61" s="121">
        <f t="shared" si="6"/>
        <v>9.8433835212226706E-2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8994</v>
      </c>
      <c r="D62" s="121">
        <v>-0.56396955446744557</v>
      </c>
      <c r="E62" s="120">
        <v>28908</v>
      </c>
      <c r="F62" s="121">
        <f t="shared" si="5"/>
        <v>2.2141427618412273</v>
      </c>
      <c r="G62" s="120">
        <v>27227</v>
      </c>
      <c r="H62" s="121">
        <f t="shared" si="5"/>
        <v>-5.8149993081499929E-2</v>
      </c>
      <c r="I62" s="120">
        <v>31067</v>
      </c>
      <c r="J62" s="121">
        <f t="shared" si="5"/>
        <v>0.14103647114996143</v>
      </c>
      <c r="K62" s="120">
        <v>29987</v>
      </c>
      <c r="L62" s="121">
        <f t="shared" si="6"/>
        <v>-3.4763575498116928E-2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8059</v>
      </c>
      <c r="D63" s="121">
        <v>-0.68642023346303505</v>
      </c>
      <c r="E63" s="120">
        <v>32504</v>
      </c>
      <c r="F63" s="121">
        <f t="shared" si="5"/>
        <v>3.033254746246433</v>
      </c>
      <c r="G63" s="120">
        <v>33332</v>
      </c>
      <c r="H63" s="121">
        <f t="shared" si="5"/>
        <v>2.5473787841496343E-2</v>
      </c>
      <c r="I63" s="120">
        <v>34767</v>
      </c>
      <c r="J63" s="121">
        <f t="shared" si="5"/>
        <v>4.3051722068882858E-2</v>
      </c>
      <c r="K63" s="120">
        <v>36706</v>
      </c>
      <c r="L63" s="121">
        <f t="shared" si="6"/>
        <v>5.5771277360715521E-2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7306</v>
      </c>
      <c r="D64" s="121">
        <v>-0.69789943764472384</v>
      </c>
      <c r="E64" s="120">
        <v>30193</v>
      </c>
      <c r="F64" s="121">
        <f t="shared" si="5"/>
        <v>3.1326307144812482</v>
      </c>
      <c r="G64" s="120">
        <v>31034</v>
      </c>
      <c r="H64" s="121">
        <f t="shared" si="5"/>
        <v>2.7854138376444793E-2</v>
      </c>
      <c r="I64" s="120">
        <v>32286</v>
      </c>
      <c r="J64" s="121">
        <f t="shared" si="5"/>
        <v>4.0342849777663226E-2</v>
      </c>
      <c r="K64" s="120">
        <v>37306</v>
      </c>
      <c r="L64" s="121">
        <f t="shared" si="6"/>
        <v>0.15548534968717087</v>
      </c>
      <c r="M64" s="120"/>
      <c r="N64" s="121"/>
    </row>
    <row r="65" spans="1:15" ht="15.75" x14ac:dyDescent="0.25">
      <c r="B65" s="122" t="s">
        <v>32</v>
      </c>
      <c r="C65" s="123">
        <v>117055</v>
      </c>
      <c r="D65" s="124">
        <v>-0.56270546921697551</v>
      </c>
      <c r="E65" s="123">
        <v>234881</v>
      </c>
      <c r="F65" s="124">
        <f t="shared" si="5"/>
        <v>1.0065866473025502</v>
      </c>
      <c r="G65" s="123">
        <v>334859</v>
      </c>
      <c r="H65" s="124">
        <f t="shared" si="5"/>
        <v>0.42565384173262211</v>
      </c>
      <c r="I65" s="123">
        <v>357428</v>
      </c>
      <c r="J65" s="124">
        <f t="shared" si="5"/>
        <v>6.7398516987747126E-2</v>
      </c>
      <c r="K65" s="123">
        <v>371183</v>
      </c>
      <c r="L65" s="124">
        <f t="shared" si="6"/>
        <v>3.8483274953277302E-2</v>
      </c>
      <c r="M65" s="123">
        <v>147317</v>
      </c>
      <c r="N65" s="124">
        <v>0.11270818384380066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287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22095</v>
      </c>
      <c r="D75" s="121">
        <v>-6.921391861150894E-2</v>
      </c>
      <c r="E75" s="120">
        <v>5767</v>
      </c>
      <c r="F75" s="121">
        <f t="shared" ref="F75:J87" si="8">IFERROR(E75/C75-1,"-")</f>
        <v>-0.73899072188277892</v>
      </c>
      <c r="G75" s="120">
        <v>14333</v>
      </c>
      <c r="H75" s="121">
        <f t="shared" si="8"/>
        <v>1.4853476677648692</v>
      </c>
      <c r="I75" s="120">
        <v>24055</v>
      </c>
      <c r="J75" s="121">
        <f t="shared" si="8"/>
        <v>0.67829484406614116</v>
      </c>
      <c r="K75" s="120">
        <v>25932</v>
      </c>
      <c r="L75" s="121">
        <f t="shared" ref="L75:L87" si="9">IFERROR(K75/I75-1,"-")</f>
        <v>7.8029515693203155E-2</v>
      </c>
      <c r="M75" s="120">
        <v>17361</v>
      </c>
      <c r="N75" s="121">
        <f t="shared" ref="N75:N78" si="10">IFERROR(M75/K75-1,"-")</f>
        <v>-0.33051827857473393</v>
      </c>
    </row>
    <row r="76" spans="1:15" x14ac:dyDescent="0.25">
      <c r="A76" s="1">
        <v>2</v>
      </c>
      <c r="B76" s="119" t="s">
        <v>75</v>
      </c>
      <c r="C76" s="120">
        <v>25202</v>
      </c>
      <c r="D76" s="121">
        <v>0.13160612455659826</v>
      </c>
      <c r="E76" s="120">
        <v>7565</v>
      </c>
      <c r="F76" s="121">
        <f t="shared" si="8"/>
        <v>-0.69982541068169191</v>
      </c>
      <c r="G76" s="120">
        <v>14577</v>
      </c>
      <c r="H76" s="121">
        <f t="shared" si="8"/>
        <v>0.9269001982815599</v>
      </c>
      <c r="I76" s="120">
        <v>19305</v>
      </c>
      <c r="J76" s="121">
        <f t="shared" si="8"/>
        <v>0.32434657336900607</v>
      </c>
      <c r="K76" s="120">
        <v>22226</v>
      </c>
      <c r="L76" s="121">
        <f t="shared" si="9"/>
        <v>0.15130795130795138</v>
      </c>
      <c r="M76" s="120">
        <v>16415</v>
      </c>
      <c r="N76" s="121">
        <f t="shared" si="10"/>
        <v>-0.26145055340592094</v>
      </c>
    </row>
    <row r="77" spans="1:15" x14ac:dyDescent="0.25">
      <c r="A77" s="1">
        <v>3</v>
      </c>
      <c r="B77" s="119" t="s">
        <v>77</v>
      </c>
      <c r="C77" s="120">
        <v>9140</v>
      </c>
      <c r="D77" s="121">
        <v>-0.59394020169709894</v>
      </c>
      <c r="E77" s="120">
        <v>9377</v>
      </c>
      <c r="F77" s="121">
        <f t="shared" si="8"/>
        <v>2.5929978118161889E-2</v>
      </c>
      <c r="G77" s="120">
        <v>16123</v>
      </c>
      <c r="H77" s="121">
        <f t="shared" si="8"/>
        <v>0.71941985709715262</v>
      </c>
      <c r="I77" s="120">
        <v>23789</v>
      </c>
      <c r="J77" s="121">
        <f t="shared" si="8"/>
        <v>0.47546982571481733</v>
      </c>
      <c r="K77" s="120">
        <v>25131</v>
      </c>
      <c r="L77" s="121">
        <f t="shared" si="9"/>
        <v>5.6412627685064498E-2</v>
      </c>
      <c r="M77" s="120">
        <v>18136</v>
      </c>
      <c r="N77" s="121">
        <f t="shared" si="10"/>
        <v>-0.27834149058931201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6481</v>
      </c>
      <c r="F78" s="121" t="str">
        <f t="shared" si="8"/>
        <v>-</v>
      </c>
      <c r="G78" s="120">
        <v>14244</v>
      </c>
      <c r="H78" s="121">
        <f t="shared" si="8"/>
        <v>1.1978089800956644</v>
      </c>
      <c r="I78" s="120">
        <v>15444</v>
      </c>
      <c r="J78" s="121">
        <f t="shared" si="8"/>
        <v>8.4245998315080062E-2</v>
      </c>
      <c r="K78" s="120">
        <v>17700</v>
      </c>
      <c r="L78" s="121">
        <f t="shared" si="9"/>
        <v>0.14607614607614616</v>
      </c>
      <c r="M78" s="120">
        <v>14361</v>
      </c>
      <c r="N78" s="121">
        <f t="shared" si="10"/>
        <v>-0.18864406779661014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7806</v>
      </c>
      <c r="F79" s="121" t="str">
        <f t="shared" si="8"/>
        <v>-</v>
      </c>
      <c r="G79" s="120">
        <v>18069</v>
      </c>
      <c r="H79" s="121">
        <f t="shared" si="8"/>
        <v>1.3147578785549578</v>
      </c>
      <c r="I79" s="120">
        <v>17776</v>
      </c>
      <c r="J79" s="121">
        <f t="shared" si="8"/>
        <v>-1.6215617909126179E-2</v>
      </c>
      <c r="K79" s="120">
        <v>15641</v>
      </c>
      <c r="L79" s="121">
        <f t="shared" si="9"/>
        <v>-0.1201057605760576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8762</v>
      </c>
      <c r="F80" s="121" t="str">
        <f t="shared" si="8"/>
        <v>-</v>
      </c>
      <c r="G80" s="120">
        <v>16036</v>
      </c>
      <c r="H80" s="121">
        <f t="shared" si="8"/>
        <v>0.83017575895914164</v>
      </c>
      <c r="I80" s="120">
        <v>16227</v>
      </c>
      <c r="J80" s="121">
        <f t="shared" si="8"/>
        <v>1.1910700922923345E-2</v>
      </c>
      <c r="K80" s="120">
        <v>15785</v>
      </c>
      <c r="L80" s="121">
        <f t="shared" si="9"/>
        <v>-2.7238553028902435E-2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9069</v>
      </c>
      <c r="F81" s="121" t="str">
        <f t="shared" si="8"/>
        <v>-</v>
      </c>
      <c r="G81" s="120">
        <v>15547</v>
      </c>
      <c r="H81" s="121">
        <f t="shared" si="8"/>
        <v>0.71430146653434767</v>
      </c>
      <c r="I81" s="120">
        <v>14312</v>
      </c>
      <c r="J81" s="121">
        <f t="shared" si="8"/>
        <v>-7.9436547243841304E-2</v>
      </c>
      <c r="K81" s="120">
        <v>16523</v>
      </c>
      <c r="L81" s="121">
        <f t="shared" si="9"/>
        <v>0.15448574622694244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7059</v>
      </c>
      <c r="D82" s="121">
        <v>-0.57460527901651193</v>
      </c>
      <c r="E82" s="120">
        <v>10448</v>
      </c>
      <c r="F82" s="121">
        <f t="shared" si="8"/>
        <v>0.4800963309250601</v>
      </c>
      <c r="G82" s="120">
        <v>14987</v>
      </c>
      <c r="H82" s="121">
        <f t="shared" si="8"/>
        <v>0.43443721286370596</v>
      </c>
      <c r="I82" s="120">
        <v>14091</v>
      </c>
      <c r="J82" s="121">
        <f t="shared" si="8"/>
        <v>-5.9785147127510485E-2</v>
      </c>
      <c r="K82" s="120">
        <v>12525</v>
      </c>
      <c r="L82" s="121">
        <f t="shared" si="9"/>
        <v>-0.11113476687247181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6841</v>
      </c>
      <c r="D83" s="121">
        <v>-0.62168887905767845</v>
      </c>
      <c r="E83" s="120">
        <v>11942</v>
      </c>
      <c r="F83" s="121">
        <f t="shared" si="8"/>
        <v>0.74565122058178623</v>
      </c>
      <c r="G83" s="120">
        <v>17967</v>
      </c>
      <c r="H83" s="121">
        <f t="shared" si="8"/>
        <v>0.50452185563557195</v>
      </c>
      <c r="I83" s="120">
        <v>13717</v>
      </c>
      <c r="J83" s="121">
        <f t="shared" si="8"/>
        <v>-0.23654477653475814</v>
      </c>
      <c r="K83" s="120">
        <v>14118</v>
      </c>
      <c r="L83" s="121">
        <f t="shared" si="9"/>
        <v>2.9233797477582479E-2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8314</v>
      </c>
      <c r="D84" s="121">
        <v>-0.57340037970137003</v>
      </c>
      <c r="E84" s="120">
        <v>13877</v>
      </c>
      <c r="F84" s="121">
        <f t="shared" si="8"/>
        <v>0.66911234063026215</v>
      </c>
      <c r="G84" s="120">
        <v>21019</v>
      </c>
      <c r="H84" s="121">
        <f t="shared" si="8"/>
        <v>0.51466455285724577</v>
      </c>
      <c r="I84" s="120">
        <v>18254</v>
      </c>
      <c r="J84" s="121">
        <f t="shared" si="8"/>
        <v>-0.13154764736666824</v>
      </c>
      <c r="K84" s="120">
        <v>13137</v>
      </c>
      <c r="L84" s="121">
        <f t="shared" si="9"/>
        <v>-0.28032212117891964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6748</v>
      </c>
      <c r="D85" s="121">
        <v>-0.69251799872414099</v>
      </c>
      <c r="E85" s="120">
        <v>16642</v>
      </c>
      <c r="F85" s="121">
        <f t="shared" si="8"/>
        <v>1.4662122110254892</v>
      </c>
      <c r="G85" s="120">
        <v>22714</v>
      </c>
      <c r="H85" s="121">
        <f t="shared" si="8"/>
        <v>0.36485999278932812</v>
      </c>
      <c r="I85" s="120">
        <v>21224</v>
      </c>
      <c r="J85" s="121">
        <f t="shared" si="8"/>
        <v>-6.5598309412697065E-2</v>
      </c>
      <c r="K85" s="120">
        <v>16463</v>
      </c>
      <c r="L85" s="121">
        <f t="shared" si="9"/>
        <v>-0.22432152280437245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6240</v>
      </c>
      <c r="D86" s="121">
        <v>-0.74801114566086502</v>
      </c>
      <c r="E86" s="120">
        <v>16552</v>
      </c>
      <c r="F86" s="121">
        <f t="shared" si="8"/>
        <v>1.6525641025641025</v>
      </c>
      <c r="G86" s="120">
        <v>23024</v>
      </c>
      <c r="H86" s="121">
        <f t="shared" si="8"/>
        <v>0.39101014983083626</v>
      </c>
      <c r="I86" s="120">
        <v>20840</v>
      </c>
      <c r="J86" s="121">
        <f t="shared" si="8"/>
        <v>-9.4857539958304371E-2</v>
      </c>
      <c r="K86" s="120">
        <v>17909</v>
      </c>
      <c r="L86" s="121">
        <f t="shared" si="9"/>
        <v>-0.14064299424184257</v>
      </c>
      <c r="M86" s="120"/>
      <c r="N86" s="121"/>
    </row>
    <row r="87" spans="1:15" ht="15.75" x14ac:dyDescent="0.25">
      <c r="B87" s="122" t="s">
        <v>32</v>
      </c>
      <c r="C87" s="123">
        <v>99618</v>
      </c>
      <c r="D87" s="124">
        <v>-0.57745475213885489</v>
      </c>
      <c r="E87" s="123">
        <v>124288</v>
      </c>
      <c r="F87" s="124">
        <f t="shared" si="8"/>
        <v>0.24764600774960344</v>
      </c>
      <c r="G87" s="123">
        <v>208640</v>
      </c>
      <c r="H87" s="124">
        <f t="shared" si="8"/>
        <v>0.67868177136972196</v>
      </c>
      <c r="I87" s="123">
        <v>219034</v>
      </c>
      <c r="J87" s="124">
        <f t="shared" si="8"/>
        <v>4.9817868098159579E-2</v>
      </c>
      <c r="K87" s="123">
        <v>213090</v>
      </c>
      <c r="L87" s="124">
        <f t="shared" si="9"/>
        <v>-2.713733940849361E-2</v>
      </c>
      <c r="M87" s="123">
        <v>66273</v>
      </c>
      <c r="N87" s="124">
        <v>-0.27163723087406166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288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 t="s">
        <v>231</v>
      </c>
      <c r="D97" s="121" t="s">
        <v>231</v>
      </c>
      <c r="E97" s="120" t="s">
        <v>231</v>
      </c>
      <c r="F97" s="121" t="str">
        <f t="shared" ref="F97:J109" si="11">IFERROR(E97/C97-1,"-")</f>
        <v>-</v>
      </c>
      <c r="G97" s="120" t="s">
        <v>231</v>
      </c>
      <c r="H97" s="121" t="str">
        <f t="shared" si="11"/>
        <v>-</v>
      </c>
      <c r="I97" s="120" t="s">
        <v>231</v>
      </c>
      <c r="J97" s="121" t="str">
        <f t="shared" si="11"/>
        <v>-</v>
      </c>
      <c r="K97" s="120" t="s">
        <v>231</v>
      </c>
      <c r="L97" s="121" t="str">
        <f t="shared" ref="L97:L109" si="12">IFERROR(K97/I97-1,"-")</f>
        <v>-</v>
      </c>
      <c r="M97" s="120" t="s">
        <v>231</v>
      </c>
      <c r="N97" s="121" t="str">
        <f t="shared" ref="N97:N100" si="13">IFERROR(M97/K97-1,"-")</f>
        <v>-</v>
      </c>
    </row>
    <row r="98" spans="2:14" x14ac:dyDescent="0.25">
      <c r="B98" s="119" t="s">
        <v>75</v>
      </c>
      <c r="C98" s="120" t="s">
        <v>231</v>
      </c>
      <c r="D98" s="121" t="s">
        <v>231</v>
      </c>
      <c r="E98" s="120" t="s">
        <v>231</v>
      </c>
      <c r="F98" s="121" t="str">
        <f t="shared" si="11"/>
        <v>-</v>
      </c>
      <c r="G98" s="120" t="s">
        <v>231</v>
      </c>
      <c r="H98" s="121" t="str">
        <f t="shared" si="11"/>
        <v>-</v>
      </c>
      <c r="I98" s="120" t="s">
        <v>231</v>
      </c>
      <c r="J98" s="121" t="str">
        <f t="shared" si="11"/>
        <v>-</v>
      </c>
      <c r="K98" s="120" t="s">
        <v>231</v>
      </c>
      <c r="L98" s="121" t="str">
        <f t="shared" si="12"/>
        <v>-</v>
      </c>
      <c r="M98" s="120" t="s">
        <v>231</v>
      </c>
      <c r="N98" s="121" t="str">
        <f t="shared" si="13"/>
        <v>-</v>
      </c>
    </row>
    <row r="99" spans="2:14" x14ac:dyDescent="0.25">
      <c r="B99" s="119" t="s">
        <v>77</v>
      </c>
      <c r="C99" s="120" t="s">
        <v>231</v>
      </c>
      <c r="D99" s="121" t="s">
        <v>231</v>
      </c>
      <c r="E99" s="120" t="s">
        <v>231</v>
      </c>
      <c r="F99" s="121" t="str">
        <f t="shared" si="11"/>
        <v>-</v>
      </c>
      <c r="G99" s="120" t="s">
        <v>231</v>
      </c>
      <c r="H99" s="121" t="str">
        <f t="shared" si="11"/>
        <v>-</v>
      </c>
      <c r="I99" s="120" t="s">
        <v>231</v>
      </c>
      <c r="J99" s="121" t="str">
        <f t="shared" si="11"/>
        <v>-</v>
      </c>
      <c r="K99" s="120" t="s">
        <v>231</v>
      </c>
      <c r="L99" s="121" t="str">
        <f t="shared" si="12"/>
        <v>-</v>
      </c>
      <c r="M99" s="120" t="s">
        <v>231</v>
      </c>
      <c r="N99" s="121" t="str">
        <f t="shared" si="13"/>
        <v>-</v>
      </c>
    </row>
    <row r="100" spans="2:14" x14ac:dyDescent="0.25">
      <c r="B100" s="119" t="s">
        <v>79</v>
      </c>
      <c r="C100" s="120" t="s">
        <v>231</v>
      </c>
      <c r="D100" s="121" t="s">
        <v>231</v>
      </c>
      <c r="E100" s="120" t="s">
        <v>231</v>
      </c>
      <c r="F100" s="121" t="str">
        <f t="shared" si="11"/>
        <v>-</v>
      </c>
      <c r="G100" s="120" t="s">
        <v>231</v>
      </c>
      <c r="H100" s="121" t="str">
        <f t="shared" si="11"/>
        <v>-</v>
      </c>
      <c r="I100" s="120" t="s">
        <v>231</v>
      </c>
      <c r="J100" s="121" t="str">
        <f t="shared" si="11"/>
        <v>-</v>
      </c>
      <c r="K100" s="120" t="s">
        <v>231</v>
      </c>
      <c r="L100" s="121" t="str">
        <f t="shared" si="12"/>
        <v>-</v>
      </c>
      <c r="M100" s="120" t="s">
        <v>231</v>
      </c>
      <c r="N100" s="121" t="str">
        <f t="shared" si="13"/>
        <v>-</v>
      </c>
    </row>
    <row r="101" spans="2:14" x14ac:dyDescent="0.25">
      <c r="B101" s="119" t="s">
        <v>81</v>
      </c>
      <c r="C101" s="120" t="s">
        <v>231</v>
      </c>
      <c r="D101" s="121" t="s">
        <v>231</v>
      </c>
      <c r="E101" s="120" t="s">
        <v>231</v>
      </c>
      <c r="F101" s="121" t="str">
        <f t="shared" si="11"/>
        <v>-</v>
      </c>
      <c r="G101" s="120" t="s">
        <v>231</v>
      </c>
      <c r="H101" s="121" t="str">
        <f t="shared" si="11"/>
        <v>-</v>
      </c>
      <c r="I101" s="120" t="s">
        <v>231</v>
      </c>
      <c r="J101" s="121" t="str">
        <f t="shared" si="11"/>
        <v>-</v>
      </c>
      <c r="K101" s="120" t="s">
        <v>231</v>
      </c>
      <c r="L101" s="121" t="str">
        <f t="shared" si="12"/>
        <v>-</v>
      </c>
      <c r="M101" s="120"/>
      <c r="N101" s="121"/>
    </row>
    <row r="102" spans="2:14" x14ac:dyDescent="0.25">
      <c r="B102" s="119" t="s">
        <v>83</v>
      </c>
      <c r="C102" s="120" t="s">
        <v>231</v>
      </c>
      <c r="D102" s="121" t="s">
        <v>231</v>
      </c>
      <c r="E102" s="120" t="s">
        <v>231</v>
      </c>
      <c r="F102" s="121" t="str">
        <f t="shared" si="11"/>
        <v>-</v>
      </c>
      <c r="G102" s="120" t="s">
        <v>231</v>
      </c>
      <c r="H102" s="121" t="str">
        <f t="shared" si="11"/>
        <v>-</v>
      </c>
      <c r="I102" s="120" t="s">
        <v>231</v>
      </c>
      <c r="J102" s="121" t="str">
        <f t="shared" si="11"/>
        <v>-</v>
      </c>
      <c r="K102" s="120" t="s">
        <v>231</v>
      </c>
      <c r="L102" s="121" t="str">
        <f t="shared" si="12"/>
        <v>-</v>
      </c>
      <c r="M102" s="120"/>
      <c r="N102" s="121"/>
    </row>
    <row r="103" spans="2:14" x14ac:dyDescent="0.25">
      <c r="B103" s="119" t="s">
        <v>85</v>
      </c>
      <c r="C103" s="120" t="s">
        <v>231</v>
      </c>
      <c r="D103" s="121" t="s">
        <v>231</v>
      </c>
      <c r="E103" s="120" t="s">
        <v>231</v>
      </c>
      <c r="F103" s="121" t="str">
        <f t="shared" si="11"/>
        <v>-</v>
      </c>
      <c r="G103" s="120" t="s">
        <v>231</v>
      </c>
      <c r="H103" s="121" t="str">
        <f t="shared" si="11"/>
        <v>-</v>
      </c>
      <c r="I103" s="120" t="s">
        <v>231</v>
      </c>
      <c r="J103" s="121" t="str">
        <f t="shared" si="11"/>
        <v>-</v>
      </c>
      <c r="K103" s="120" t="s">
        <v>231</v>
      </c>
      <c r="L103" s="121" t="str">
        <f t="shared" si="12"/>
        <v>-</v>
      </c>
      <c r="M103" s="120"/>
      <c r="N103" s="121"/>
    </row>
    <row r="104" spans="2:14" x14ac:dyDescent="0.25">
      <c r="B104" s="119" t="s">
        <v>87</v>
      </c>
      <c r="C104" s="120" t="s">
        <v>231</v>
      </c>
      <c r="D104" s="121" t="s">
        <v>231</v>
      </c>
      <c r="E104" s="120" t="s">
        <v>231</v>
      </c>
      <c r="F104" s="121" t="str">
        <f t="shared" si="11"/>
        <v>-</v>
      </c>
      <c r="G104" s="120" t="s">
        <v>231</v>
      </c>
      <c r="H104" s="121" t="str">
        <f t="shared" si="11"/>
        <v>-</v>
      </c>
      <c r="I104" s="120" t="s">
        <v>231</v>
      </c>
      <c r="J104" s="121" t="str">
        <f t="shared" si="11"/>
        <v>-</v>
      </c>
      <c r="K104" s="120" t="s">
        <v>231</v>
      </c>
      <c r="L104" s="121" t="str">
        <f t="shared" si="12"/>
        <v>-</v>
      </c>
      <c r="M104" s="120"/>
      <c r="N104" s="121"/>
    </row>
    <row r="105" spans="2:14" x14ac:dyDescent="0.25">
      <c r="B105" s="119" t="s">
        <v>89</v>
      </c>
      <c r="C105" s="120" t="s">
        <v>231</v>
      </c>
      <c r="D105" s="121" t="s">
        <v>231</v>
      </c>
      <c r="E105" s="120" t="s">
        <v>231</v>
      </c>
      <c r="F105" s="121" t="str">
        <f t="shared" si="11"/>
        <v>-</v>
      </c>
      <c r="G105" s="120" t="s">
        <v>231</v>
      </c>
      <c r="H105" s="121" t="str">
        <f t="shared" si="11"/>
        <v>-</v>
      </c>
      <c r="I105" s="120" t="s">
        <v>231</v>
      </c>
      <c r="J105" s="121" t="str">
        <f t="shared" si="11"/>
        <v>-</v>
      </c>
      <c r="K105" s="120" t="s">
        <v>231</v>
      </c>
      <c r="L105" s="121" t="str">
        <f t="shared" si="12"/>
        <v>-</v>
      </c>
      <c r="M105" s="120"/>
      <c r="N105" s="121"/>
    </row>
    <row r="106" spans="2:14" x14ac:dyDescent="0.25">
      <c r="B106" s="119" t="s">
        <v>91</v>
      </c>
      <c r="C106" s="120" t="s">
        <v>231</v>
      </c>
      <c r="D106" s="121" t="s">
        <v>231</v>
      </c>
      <c r="E106" s="120" t="s">
        <v>231</v>
      </c>
      <c r="F106" s="121" t="str">
        <f t="shared" si="11"/>
        <v>-</v>
      </c>
      <c r="G106" s="120" t="s">
        <v>231</v>
      </c>
      <c r="H106" s="121" t="str">
        <f t="shared" si="11"/>
        <v>-</v>
      </c>
      <c r="I106" s="120" t="s">
        <v>231</v>
      </c>
      <c r="J106" s="121" t="str">
        <f t="shared" si="11"/>
        <v>-</v>
      </c>
      <c r="K106" s="120" t="s">
        <v>231</v>
      </c>
      <c r="L106" s="121" t="str">
        <f t="shared" si="12"/>
        <v>-</v>
      </c>
      <c r="M106" s="120"/>
      <c r="N106" s="121"/>
    </row>
    <row r="107" spans="2:14" x14ac:dyDescent="0.25">
      <c r="B107" s="119" t="s">
        <v>93</v>
      </c>
      <c r="C107" s="120" t="s">
        <v>231</v>
      </c>
      <c r="D107" s="121" t="s">
        <v>231</v>
      </c>
      <c r="E107" s="120" t="s">
        <v>231</v>
      </c>
      <c r="F107" s="121" t="str">
        <f t="shared" si="11"/>
        <v>-</v>
      </c>
      <c r="G107" s="120" t="s">
        <v>231</v>
      </c>
      <c r="H107" s="121" t="str">
        <f t="shared" si="11"/>
        <v>-</v>
      </c>
      <c r="I107" s="120" t="s">
        <v>231</v>
      </c>
      <c r="J107" s="121" t="str">
        <f t="shared" si="11"/>
        <v>-</v>
      </c>
      <c r="K107" s="120" t="s">
        <v>231</v>
      </c>
      <c r="L107" s="121" t="str">
        <f t="shared" si="12"/>
        <v>-</v>
      </c>
      <c r="M107" s="120"/>
      <c r="N107" s="121"/>
    </row>
    <row r="108" spans="2:14" x14ac:dyDescent="0.25">
      <c r="B108" s="119" t="s">
        <v>95</v>
      </c>
      <c r="C108" s="120" t="s">
        <v>231</v>
      </c>
      <c r="D108" s="121" t="s">
        <v>231</v>
      </c>
      <c r="E108" s="120" t="s">
        <v>231</v>
      </c>
      <c r="F108" s="121" t="str">
        <f t="shared" si="11"/>
        <v>-</v>
      </c>
      <c r="G108" s="120" t="s">
        <v>231</v>
      </c>
      <c r="H108" s="121" t="str">
        <f t="shared" si="11"/>
        <v>-</v>
      </c>
      <c r="I108" s="120" t="s">
        <v>231</v>
      </c>
      <c r="J108" s="121" t="str">
        <f t="shared" si="11"/>
        <v>-</v>
      </c>
      <c r="K108" s="120" t="s">
        <v>231</v>
      </c>
      <c r="L108" s="121" t="str">
        <f t="shared" si="12"/>
        <v>-</v>
      </c>
      <c r="M108" s="120"/>
      <c r="N108" s="121"/>
    </row>
    <row r="109" spans="2:14" ht="15.75" x14ac:dyDescent="0.25">
      <c r="B109" s="122" t="s">
        <v>32</v>
      </c>
      <c r="C109" s="123" t="s">
        <v>231</v>
      </c>
      <c r="D109" s="124" t="s">
        <v>231</v>
      </c>
      <c r="E109" s="123" t="s">
        <v>231</v>
      </c>
      <c r="F109" s="124" t="str">
        <f t="shared" si="11"/>
        <v>-</v>
      </c>
      <c r="G109" s="123" t="s">
        <v>231</v>
      </c>
      <c r="H109" s="124" t="str">
        <f t="shared" si="11"/>
        <v>-</v>
      </c>
      <c r="I109" s="123" t="s">
        <v>231</v>
      </c>
      <c r="J109" s="124" t="str">
        <f t="shared" si="11"/>
        <v>-</v>
      </c>
      <c r="K109" s="123" t="s">
        <v>231</v>
      </c>
      <c r="L109" s="124" t="str">
        <f t="shared" si="12"/>
        <v>-</v>
      </c>
      <c r="M109" s="123" t="s">
        <v>231</v>
      </c>
      <c r="N109" s="124" t="s">
        <v>231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DF8C7-7E15-4EBB-ACAA-DD42454C446F}">
  <sheetPr>
    <tabColor rgb="FFF29140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46163</v>
      </c>
      <c r="D9" s="121">
        <v>-7.8546049742504676E-2</v>
      </c>
      <c r="E9" s="120">
        <v>9068</v>
      </c>
      <c r="F9" s="121">
        <f t="shared" ref="F9:L21" si="0">IFERROR(E9/C9-1,"-")</f>
        <v>-0.80356562615081339</v>
      </c>
      <c r="G9" s="120">
        <v>40065</v>
      </c>
      <c r="H9" s="121">
        <f t="shared" si="0"/>
        <v>3.4182840758711954</v>
      </c>
      <c r="I9" s="120">
        <v>59578</v>
      </c>
      <c r="J9" s="121">
        <f t="shared" si="0"/>
        <v>0.48703357044802198</v>
      </c>
      <c r="K9" s="120">
        <v>62651</v>
      </c>
      <c r="L9" s="121">
        <f t="shared" si="0"/>
        <v>5.1579442075934123E-2</v>
      </c>
      <c r="M9" s="120">
        <v>57077</v>
      </c>
      <c r="N9" s="121">
        <f t="shared" ref="N9:N12" si="1">IFERROR(M9/K9-1,"-")</f>
        <v>-8.8969050773331615E-2</v>
      </c>
    </row>
    <row r="10" spans="1:15" x14ac:dyDescent="0.25">
      <c r="A10" s="1" t="s">
        <v>74</v>
      </c>
      <c r="B10" s="119" t="s">
        <v>75</v>
      </c>
      <c r="C10" s="120">
        <v>51846</v>
      </c>
      <c r="D10" s="121">
        <v>9.6411275826337128E-2</v>
      </c>
      <c r="E10" s="120">
        <v>15142</v>
      </c>
      <c r="F10" s="121">
        <f t="shared" si="0"/>
        <v>-0.70794275353932801</v>
      </c>
      <c r="G10" s="120">
        <v>41909</v>
      </c>
      <c r="H10" s="121">
        <f t="shared" si="0"/>
        <v>1.7677321357812708</v>
      </c>
      <c r="I10" s="120">
        <v>52194</v>
      </c>
      <c r="J10" s="121">
        <f t="shared" si="0"/>
        <v>0.24541267985396931</v>
      </c>
      <c r="K10" s="120">
        <v>55957</v>
      </c>
      <c r="L10" s="121">
        <f t="shared" si="0"/>
        <v>7.2096409548990215E-2</v>
      </c>
      <c r="M10" s="120">
        <v>52638</v>
      </c>
      <c r="N10" s="121">
        <f t="shared" si="1"/>
        <v>-5.9313401361759888E-2</v>
      </c>
    </row>
    <row r="11" spans="1:15" x14ac:dyDescent="0.25">
      <c r="A11" s="1" t="s">
        <v>76</v>
      </c>
      <c r="B11" s="119" t="s">
        <v>77</v>
      </c>
      <c r="C11" s="120">
        <v>20252</v>
      </c>
      <c r="D11" s="121">
        <v>-0.59010686528497414</v>
      </c>
      <c r="E11" s="120">
        <v>22329</v>
      </c>
      <c r="F11" s="121">
        <f t="shared" si="0"/>
        <v>0.1025577720718942</v>
      </c>
      <c r="G11" s="120">
        <v>47103</v>
      </c>
      <c r="H11" s="121">
        <f t="shared" si="0"/>
        <v>1.1094988579873708</v>
      </c>
      <c r="I11" s="120">
        <v>58354</v>
      </c>
      <c r="J11" s="121">
        <f t="shared" si="0"/>
        <v>0.23885952062501326</v>
      </c>
      <c r="K11" s="120">
        <v>58643</v>
      </c>
      <c r="L11" s="121">
        <f t="shared" si="0"/>
        <v>4.9525311032663222E-3</v>
      </c>
      <c r="M11" s="120">
        <v>56752</v>
      </c>
      <c r="N11" s="121">
        <f t="shared" si="1"/>
        <v>-3.2245962860017352E-2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19557</v>
      </c>
      <c r="F12" s="121" t="str">
        <f t="shared" si="0"/>
        <v>-</v>
      </c>
      <c r="G12" s="120">
        <v>43531</v>
      </c>
      <c r="H12" s="121">
        <f t="shared" si="0"/>
        <v>1.2258526358848494</v>
      </c>
      <c r="I12" s="120">
        <v>42717</v>
      </c>
      <c r="J12" s="121">
        <f t="shared" si="0"/>
        <v>-1.8699317727596476E-2</v>
      </c>
      <c r="K12" s="120">
        <v>46133</v>
      </c>
      <c r="L12" s="121">
        <f t="shared" si="0"/>
        <v>7.9968162558232025E-2</v>
      </c>
      <c r="M12" s="120">
        <v>47123</v>
      </c>
      <c r="N12" s="121">
        <f t="shared" si="1"/>
        <v>2.1459692627836979E-2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24025</v>
      </c>
      <c r="F13" s="121" t="str">
        <f t="shared" si="0"/>
        <v>-</v>
      </c>
      <c r="G13" s="120">
        <v>44866</v>
      </c>
      <c r="H13" s="121">
        <f t="shared" si="0"/>
        <v>0.8674713839750261</v>
      </c>
      <c r="I13" s="120">
        <v>42611</v>
      </c>
      <c r="J13" s="121">
        <f t="shared" si="0"/>
        <v>-5.0260776534569618E-2</v>
      </c>
      <c r="K13" s="120">
        <v>38316</v>
      </c>
      <c r="L13" s="121">
        <f t="shared" si="0"/>
        <v>-0.10079556921921573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26795</v>
      </c>
      <c r="F14" s="121" t="str">
        <f t="shared" si="0"/>
        <v>-</v>
      </c>
      <c r="G14" s="120">
        <v>40470</v>
      </c>
      <c r="H14" s="121">
        <f t="shared" si="0"/>
        <v>0.51035640977794361</v>
      </c>
      <c r="I14" s="120">
        <v>38639</v>
      </c>
      <c r="J14" s="121">
        <f t="shared" si="0"/>
        <v>-4.5243390165554787E-2</v>
      </c>
      <c r="K14" s="120">
        <v>40074</v>
      </c>
      <c r="L14" s="121">
        <f t="shared" si="0"/>
        <v>3.7138642304407554E-2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31224</v>
      </c>
      <c r="F15" s="121" t="str">
        <f t="shared" si="0"/>
        <v>-</v>
      </c>
      <c r="G15" s="120">
        <v>43286</v>
      </c>
      <c r="H15" s="121">
        <f t="shared" si="0"/>
        <v>0.38630540609787345</v>
      </c>
      <c r="I15" s="120">
        <v>40407</v>
      </c>
      <c r="J15" s="121">
        <f t="shared" si="0"/>
        <v>-6.651111213787364E-2</v>
      </c>
      <c r="K15" s="120">
        <v>45242</v>
      </c>
      <c r="L15" s="121">
        <f t="shared" si="0"/>
        <v>0.11965748508921714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15225</v>
      </c>
      <c r="D16" s="121">
        <v>-0.60673141499199257</v>
      </c>
      <c r="E16" s="120">
        <v>36151</v>
      </c>
      <c r="F16" s="121">
        <f t="shared" si="0"/>
        <v>1.3744499178981937</v>
      </c>
      <c r="G16" s="120">
        <v>41695</v>
      </c>
      <c r="H16" s="121">
        <f t="shared" si="0"/>
        <v>0.15335675361677414</v>
      </c>
      <c r="I16" s="120">
        <v>43373</v>
      </c>
      <c r="J16" s="121">
        <f t="shared" si="0"/>
        <v>4.0244633649118677E-2</v>
      </c>
      <c r="K16" s="120">
        <v>42595</v>
      </c>
      <c r="L16" s="121">
        <f t="shared" si="0"/>
        <v>-1.7937426509579746E-2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14501</v>
      </c>
      <c r="D17" s="121">
        <v>-0.602396424556497</v>
      </c>
      <c r="E17" s="120">
        <v>36202</v>
      </c>
      <c r="F17" s="121">
        <f t="shared" si="0"/>
        <v>1.4965174815529965</v>
      </c>
      <c r="G17" s="120">
        <v>42224</v>
      </c>
      <c r="H17" s="121">
        <f t="shared" si="0"/>
        <v>0.16634440086183089</v>
      </c>
      <c r="I17" s="120">
        <v>40151</v>
      </c>
      <c r="J17" s="121">
        <f t="shared" si="0"/>
        <v>-4.9095301250473677E-2</v>
      </c>
      <c r="K17" s="120">
        <v>43154</v>
      </c>
      <c r="L17" s="121">
        <f t="shared" si="0"/>
        <v>7.479265771711785E-2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17308</v>
      </c>
      <c r="D18" s="121">
        <v>-0.56855120151560468</v>
      </c>
      <c r="E18" s="120">
        <v>42785</v>
      </c>
      <c r="F18" s="121">
        <f t="shared" si="0"/>
        <v>1.471978275941761</v>
      </c>
      <c r="G18" s="120">
        <v>48246</v>
      </c>
      <c r="H18" s="121">
        <f t="shared" si="0"/>
        <v>0.12763819095477391</v>
      </c>
      <c r="I18" s="120">
        <v>49321</v>
      </c>
      <c r="J18" s="121">
        <f t="shared" si="0"/>
        <v>2.2281639928698693E-2</v>
      </c>
      <c r="K18" s="120">
        <v>43124</v>
      </c>
      <c r="L18" s="121">
        <f t="shared" si="0"/>
        <v>-0.1256462764339733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14807</v>
      </c>
      <c r="D19" s="121">
        <v>-0.68922889644461227</v>
      </c>
      <c r="E19" s="120">
        <v>49146</v>
      </c>
      <c r="F19" s="121">
        <f t="shared" si="0"/>
        <v>2.319105828324441</v>
      </c>
      <c r="G19" s="120">
        <v>56046</v>
      </c>
      <c r="H19" s="121">
        <f t="shared" si="0"/>
        <v>0.14039799780246609</v>
      </c>
      <c r="I19" s="120">
        <v>55991</v>
      </c>
      <c r="J19" s="121">
        <f t="shared" si="0"/>
        <v>-9.8133675909073403E-4</v>
      </c>
      <c r="K19" s="120">
        <v>53169</v>
      </c>
      <c r="L19" s="121">
        <f t="shared" si="0"/>
        <v>-5.0400957296708349E-2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13546</v>
      </c>
      <c r="D20" s="121">
        <v>-0.72325168038899212</v>
      </c>
      <c r="E20" s="120">
        <v>46745</v>
      </c>
      <c r="F20" s="121">
        <f t="shared" si="0"/>
        <v>2.4508341945961907</v>
      </c>
      <c r="G20" s="120">
        <v>54058</v>
      </c>
      <c r="H20" s="121">
        <f t="shared" si="0"/>
        <v>0.15644453952294368</v>
      </c>
      <c r="I20" s="120">
        <v>53126</v>
      </c>
      <c r="J20" s="121">
        <f t="shared" si="0"/>
        <v>-1.7240741425875949E-2</v>
      </c>
      <c r="K20" s="120">
        <v>55215</v>
      </c>
      <c r="L20" s="121">
        <f t="shared" si="0"/>
        <v>3.9321612769642078E-2</v>
      </c>
      <c r="M20" s="120"/>
      <c r="N20" s="121"/>
    </row>
    <row r="21" spans="1:15" ht="15.75" x14ac:dyDescent="0.25">
      <c r="A21" s="1"/>
      <c r="B21" s="122" t="s">
        <v>32</v>
      </c>
      <c r="C21" s="123">
        <v>216673</v>
      </c>
      <c r="D21" s="124">
        <v>-0.56961248378645191</v>
      </c>
      <c r="E21" s="123">
        <v>359169</v>
      </c>
      <c r="F21" s="124">
        <f t="shared" si="0"/>
        <v>0.65765462240334505</v>
      </c>
      <c r="G21" s="123">
        <v>543499</v>
      </c>
      <c r="H21" s="124">
        <f t="shared" si="0"/>
        <v>0.51321244316742254</v>
      </c>
      <c r="I21" s="123">
        <v>576462</v>
      </c>
      <c r="J21" s="124">
        <f t="shared" si="0"/>
        <v>6.0649605611049928E-2</v>
      </c>
      <c r="K21" s="123">
        <v>584273</v>
      </c>
      <c r="L21" s="124">
        <f t="shared" si="0"/>
        <v>1.3549895743344642E-2</v>
      </c>
      <c r="M21" s="123">
        <v>213590</v>
      </c>
      <c r="N21" s="124">
        <v>-4.3843784693621712E-2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285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46163</v>
      </c>
      <c r="D31" s="121">
        <v>-7.8546049742504676E-2</v>
      </c>
      <c r="E31" s="120">
        <v>9068</v>
      </c>
      <c r="F31" s="121">
        <f t="shared" ref="F31:J43" si="2">IFERROR(E31/C31-1,"-")</f>
        <v>-0.80356562615081339</v>
      </c>
      <c r="G31" s="120">
        <v>40065</v>
      </c>
      <c r="H31" s="121">
        <f t="shared" si="2"/>
        <v>3.4182840758711954</v>
      </c>
      <c r="I31" s="120">
        <v>59578</v>
      </c>
      <c r="J31" s="121">
        <f t="shared" si="2"/>
        <v>0.48703357044802198</v>
      </c>
      <c r="K31" s="120">
        <v>62651</v>
      </c>
      <c r="L31" s="121">
        <f t="shared" ref="L31:L43" si="3">IFERROR(K31/I31-1,"-")</f>
        <v>5.1579442075934123E-2</v>
      </c>
      <c r="M31" s="120">
        <v>57077</v>
      </c>
      <c r="N31" s="121">
        <f t="shared" ref="N31:N34" si="4">IFERROR(M31/K31-1,"-")</f>
        <v>-8.8969050773331615E-2</v>
      </c>
    </row>
    <row r="32" spans="1:15" x14ac:dyDescent="0.25">
      <c r="B32" s="119" t="s">
        <v>75</v>
      </c>
      <c r="C32" s="120">
        <v>51846</v>
      </c>
      <c r="D32" s="121">
        <v>9.6411275826337128E-2</v>
      </c>
      <c r="E32" s="120">
        <v>15142</v>
      </c>
      <c r="F32" s="121">
        <f t="shared" si="2"/>
        <v>-0.70794275353932801</v>
      </c>
      <c r="G32" s="120">
        <v>41909</v>
      </c>
      <c r="H32" s="121">
        <f t="shared" si="2"/>
        <v>1.7677321357812708</v>
      </c>
      <c r="I32" s="120">
        <v>52194</v>
      </c>
      <c r="J32" s="121">
        <f t="shared" si="2"/>
        <v>0.24541267985396931</v>
      </c>
      <c r="K32" s="120">
        <v>55957</v>
      </c>
      <c r="L32" s="121">
        <f t="shared" si="3"/>
        <v>7.2096409548990215E-2</v>
      </c>
      <c r="M32" s="120">
        <v>52638</v>
      </c>
      <c r="N32" s="121">
        <f t="shared" si="4"/>
        <v>-5.9313401361759888E-2</v>
      </c>
    </row>
    <row r="33" spans="2:15" x14ac:dyDescent="0.25">
      <c r="B33" s="119" t="s">
        <v>77</v>
      </c>
      <c r="C33" s="120">
        <v>20252</v>
      </c>
      <c r="D33" s="121">
        <v>-0.59010686528497414</v>
      </c>
      <c r="E33" s="120">
        <v>22329</v>
      </c>
      <c r="F33" s="121">
        <f t="shared" si="2"/>
        <v>0.1025577720718942</v>
      </c>
      <c r="G33" s="120">
        <v>47103</v>
      </c>
      <c r="H33" s="121">
        <f t="shared" si="2"/>
        <v>1.1094988579873708</v>
      </c>
      <c r="I33" s="120">
        <v>58354</v>
      </c>
      <c r="J33" s="121">
        <f t="shared" si="2"/>
        <v>0.23885952062501326</v>
      </c>
      <c r="K33" s="120">
        <v>58643</v>
      </c>
      <c r="L33" s="121">
        <f t="shared" si="3"/>
        <v>4.9525311032663222E-3</v>
      </c>
      <c r="M33" s="120">
        <v>56752</v>
      </c>
      <c r="N33" s="121">
        <f t="shared" si="4"/>
        <v>-3.2245962860017352E-2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19557</v>
      </c>
      <c r="F34" s="121" t="str">
        <f t="shared" si="2"/>
        <v>-</v>
      </c>
      <c r="G34" s="120">
        <v>43531</v>
      </c>
      <c r="H34" s="121">
        <f t="shared" si="2"/>
        <v>1.2258526358848494</v>
      </c>
      <c r="I34" s="120">
        <v>42717</v>
      </c>
      <c r="J34" s="121">
        <f t="shared" si="2"/>
        <v>-1.8699317727596476E-2</v>
      </c>
      <c r="K34" s="120">
        <v>46133</v>
      </c>
      <c r="L34" s="121">
        <f t="shared" si="3"/>
        <v>7.9968162558232025E-2</v>
      </c>
      <c r="M34" s="120">
        <v>47123</v>
      </c>
      <c r="N34" s="121">
        <f t="shared" si="4"/>
        <v>2.1459692627836979E-2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24025</v>
      </c>
      <c r="F35" s="121" t="str">
        <f t="shared" si="2"/>
        <v>-</v>
      </c>
      <c r="G35" s="120">
        <v>44866</v>
      </c>
      <c r="H35" s="121">
        <f t="shared" si="2"/>
        <v>0.8674713839750261</v>
      </c>
      <c r="I35" s="120">
        <v>42611</v>
      </c>
      <c r="J35" s="121">
        <f t="shared" si="2"/>
        <v>-5.0260776534569618E-2</v>
      </c>
      <c r="K35" s="120">
        <v>38316</v>
      </c>
      <c r="L35" s="121">
        <f t="shared" si="3"/>
        <v>-0.10079556921921573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26795</v>
      </c>
      <c r="F36" s="121" t="str">
        <f t="shared" si="2"/>
        <v>-</v>
      </c>
      <c r="G36" s="120">
        <v>40470</v>
      </c>
      <c r="H36" s="121">
        <f t="shared" si="2"/>
        <v>0.51035640977794361</v>
      </c>
      <c r="I36" s="120">
        <v>38639</v>
      </c>
      <c r="J36" s="121">
        <f t="shared" si="2"/>
        <v>-4.5243390165554787E-2</v>
      </c>
      <c r="K36" s="120">
        <v>40074</v>
      </c>
      <c r="L36" s="121">
        <f t="shared" si="3"/>
        <v>3.7138642304407554E-2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31224</v>
      </c>
      <c r="F37" s="121" t="str">
        <f t="shared" si="2"/>
        <v>-</v>
      </c>
      <c r="G37" s="120">
        <v>43286</v>
      </c>
      <c r="H37" s="121">
        <f t="shared" si="2"/>
        <v>0.38630540609787345</v>
      </c>
      <c r="I37" s="120">
        <v>40407</v>
      </c>
      <c r="J37" s="121">
        <f t="shared" si="2"/>
        <v>-6.651111213787364E-2</v>
      </c>
      <c r="K37" s="120">
        <v>45242</v>
      </c>
      <c r="L37" s="121">
        <f t="shared" si="3"/>
        <v>0.11965748508921714</v>
      </c>
      <c r="M37" s="120"/>
      <c r="N37" s="121"/>
    </row>
    <row r="38" spans="2:15" x14ac:dyDescent="0.25">
      <c r="B38" s="119" t="s">
        <v>87</v>
      </c>
      <c r="C38" s="120">
        <v>15225</v>
      </c>
      <c r="D38" s="121">
        <v>-0.60673141499199257</v>
      </c>
      <c r="E38" s="120">
        <v>36151</v>
      </c>
      <c r="F38" s="121">
        <f t="shared" si="2"/>
        <v>1.3744499178981937</v>
      </c>
      <c r="G38" s="120">
        <v>41695</v>
      </c>
      <c r="H38" s="121">
        <f t="shared" si="2"/>
        <v>0.15335675361677414</v>
      </c>
      <c r="I38" s="120">
        <v>43373</v>
      </c>
      <c r="J38" s="121">
        <f t="shared" si="2"/>
        <v>4.0244633649118677E-2</v>
      </c>
      <c r="K38" s="120">
        <v>42595</v>
      </c>
      <c r="L38" s="121">
        <f t="shared" si="3"/>
        <v>-1.7937426509579746E-2</v>
      </c>
      <c r="M38" s="120"/>
      <c r="N38" s="121"/>
    </row>
    <row r="39" spans="2:15" x14ac:dyDescent="0.25">
      <c r="B39" s="119" t="s">
        <v>89</v>
      </c>
      <c r="C39" s="120">
        <v>14501</v>
      </c>
      <c r="D39" s="121">
        <v>-0.602396424556497</v>
      </c>
      <c r="E39" s="120">
        <v>36202</v>
      </c>
      <c r="F39" s="121">
        <f t="shared" si="2"/>
        <v>1.4965174815529965</v>
      </c>
      <c r="G39" s="120">
        <v>42224</v>
      </c>
      <c r="H39" s="121">
        <f t="shared" si="2"/>
        <v>0.16634440086183089</v>
      </c>
      <c r="I39" s="120">
        <v>40151</v>
      </c>
      <c r="J39" s="121">
        <f t="shared" si="2"/>
        <v>-4.9095301250473677E-2</v>
      </c>
      <c r="K39" s="120">
        <v>43154</v>
      </c>
      <c r="L39" s="121">
        <f t="shared" si="3"/>
        <v>7.479265771711785E-2</v>
      </c>
      <c r="M39" s="120"/>
      <c r="N39" s="121"/>
    </row>
    <row r="40" spans="2:15" x14ac:dyDescent="0.25">
      <c r="B40" s="119" t="s">
        <v>91</v>
      </c>
      <c r="C40" s="120">
        <v>17308</v>
      </c>
      <c r="D40" s="121">
        <v>-0.56855120151560468</v>
      </c>
      <c r="E40" s="120">
        <v>42785</v>
      </c>
      <c r="F40" s="121">
        <f t="shared" si="2"/>
        <v>1.471978275941761</v>
      </c>
      <c r="G40" s="120">
        <v>48246</v>
      </c>
      <c r="H40" s="121">
        <f t="shared" si="2"/>
        <v>0.12763819095477391</v>
      </c>
      <c r="I40" s="120">
        <v>49321</v>
      </c>
      <c r="J40" s="121">
        <f t="shared" si="2"/>
        <v>2.2281639928698693E-2</v>
      </c>
      <c r="K40" s="120">
        <v>43124</v>
      </c>
      <c r="L40" s="121">
        <f t="shared" si="3"/>
        <v>-0.1256462764339733</v>
      </c>
      <c r="M40" s="120"/>
      <c r="N40" s="121"/>
    </row>
    <row r="41" spans="2:15" x14ac:dyDescent="0.25">
      <c r="B41" s="119" t="s">
        <v>93</v>
      </c>
      <c r="C41" s="120">
        <v>14807</v>
      </c>
      <c r="D41" s="121">
        <v>-0.68922889644461227</v>
      </c>
      <c r="E41" s="120">
        <v>49146</v>
      </c>
      <c r="F41" s="121">
        <f t="shared" si="2"/>
        <v>2.319105828324441</v>
      </c>
      <c r="G41" s="120">
        <v>56046</v>
      </c>
      <c r="H41" s="121">
        <f t="shared" si="2"/>
        <v>0.14039799780246609</v>
      </c>
      <c r="I41" s="120">
        <v>55991</v>
      </c>
      <c r="J41" s="121">
        <f t="shared" si="2"/>
        <v>-9.8133675909073403E-4</v>
      </c>
      <c r="K41" s="120">
        <v>53169</v>
      </c>
      <c r="L41" s="121">
        <f t="shared" si="3"/>
        <v>-5.0400957296708349E-2</v>
      </c>
      <c r="M41" s="120"/>
      <c r="N41" s="121"/>
    </row>
    <row r="42" spans="2:15" x14ac:dyDescent="0.25">
      <c r="B42" s="119" t="s">
        <v>95</v>
      </c>
      <c r="C42" s="120">
        <v>13546</v>
      </c>
      <c r="D42" s="121">
        <v>-0.72325168038899212</v>
      </c>
      <c r="E42" s="120">
        <v>46745</v>
      </c>
      <c r="F42" s="121">
        <f t="shared" si="2"/>
        <v>2.4508341945961907</v>
      </c>
      <c r="G42" s="120">
        <v>54058</v>
      </c>
      <c r="H42" s="121">
        <f t="shared" si="2"/>
        <v>0.15644453952294368</v>
      </c>
      <c r="I42" s="120">
        <v>53126</v>
      </c>
      <c r="J42" s="121">
        <f t="shared" si="2"/>
        <v>-1.7240741425875949E-2</v>
      </c>
      <c r="K42" s="120">
        <v>55215</v>
      </c>
      <c r="L42" s="121">
        <f t="shared" si="3"/>
        <v>3.9321612769642078E-2</v>
      </c>
      <c r="M42" s="120"/>
      <c r="N42" s="121"/>
    </row>
    <row r="43" spans="2:15" ht="15.75" x14ac:dyDescent="0.25">
      <c r="B43" s="122" t="s">
        <v>32</v>
      </c>
      <c r="C43" s="123">
        <v>216673</v>
      </c>
      <c r="D43" s="124">
        <v>-0.56961248378645191</v>
      </c>
      <c r="E43" s="123">
        <v>359169</v>
      </c>
      <c r="F43" s="124">
        <f t="shared" si="2"/>
        <v>0.65765462240334505</v>
      </c>
      <c r="G43" s="123">
        <v>543499</v>
      </c>
      <c r="H43" s="124">
        <f t="shared" si="2"/>
        <v>0.51321244316742254</v>
      </c>
      <c r="I43" s="123">
        <v>576462</v>
      </c>
      <c r="J43" s="124">
        <f t="shared" si="2"/>
        <v>6.0649605611049928E-2</v>
      </c>
      <c r="K43" s="123">
        <v>584273</v>
      </c>
      <c r="L43" s="124">
        <f t="shared" si="3"/>
        <v>1.3549895743344642E-2</v>
      </c>
      <c r="M43" s="123">
        <v>213590</v>
      </c>
      <c r="N43" s="124">
        <v>-4.3843784693621712E-2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24068</v>
      </c>
      <c r="D53" s="121">
        <v>-8.6949924127465827E-2</v>
      </c>
      <c r="E53" s="120">
        <v>3301</v>
      </c>
      <c r="F53" s="121">
        <f t="shared" ref="F53:J65" si="5">IFERROR(E53/C53-1,"-")</f>
        <v>-0.86284693368788434</v>
      </c>
      <c r="G53" s="120">
        <v>25732</v>
      </c>
      <c r="H53" s="121">
        <f t="shared" si="5"/>
        <v>6.7952135716449558</v>
      </c>
      <c r="I53" s="120">
        <v>35523</v>
      </c>
      <c r="J53" s="121">
        <f t="shared" si="5"/>
        <v>0.38049898958495265</v>
      </c>
      <c r="K53" s="120">
        <v>36719</v>
      </c>
      <c r="L53" s="121">
        <f t="shared" ref="L53:L65" si="6">IFERROR(K53/I53-1,"-")</f>
        <v>3.3668327562424327E-2</v>
      </c>
      <c r="M53" s="120">
        <v>39716</v>
      </c>
      <c r="N53" s="121">
        <f t="shared" ref="N53:N56" si="7">IFERROR(M53/K53-1,"-")</f>
        <v>8.1619869822162849E-2</v>
      </c>
    </row>
    <row r="54" spans="1:15" x14ac:dyDescent="0.25">
      <c r="A54" s="1">
        <v>2</v>
      </c>
      <c r="B54" s="119" t="s">
        <v>75</v>
      </c>
      <c r="C54" s="120">
        <v>26644</v>
      </c>
      <c r="D54" s="121">
        <v>6.5078349856092066E-2</v>
      </c>
      <c r="E54" s="120">
        <v>7577</v>
      </c>
      <c r="F54" s="121">
        <f t="shared" si="5"/>
        <v>-0.71562077766101184</v>
      </c>
      <c r="G54" s="120">
        <v>27332</v>
      </c>
      <c r="H54" s="121">
        <f t="shared" si="5"/>
        <v>2.6072324138841232</v>
      </c>
      <c r="I54" s="120">
        <v>32889</v>
      </c>
      <c r="J54" s="121">
        <f t="shared" si="5"/>
        <v>0.2033147958436996</v>
      </c>
      <c r="K54" s="120">
        <v>33731</v>
      </c>
      <c r="L54" s="121">
        <f t="shared" si="6"/>
        <v>2.5601264860591666E-2</v>
      </c>
      <c r="M54" s="120">
        <v>36223</v>
      </c>
      <c r="N54" s="121">
        <f t="shared" si="7"/>
        <v>7.3878627968337662E-2</v>
      </c>
    </row>
    <row r="55" spans="1:15" x14ac:dyDescent="0.25">
      <c r="A55" s="1">
        <v>3</v>
      </c>
      <c r="B55" s="119" t="s">
        <v>77</v>
      </c>
      <c r="C55" s="120">
        <v>11112</v>
      </c>
      <c r="D55" s="121">
        <v>-0.58689914123201614</v>
      </c>
      <c r="E55" s="120">
        <v>12952</v>
      </c>
      <c r="F55" s="121">
        <f t="shared" si="5"/>
        <v>0.16558675305975523</v>
      </c>
      <c r="G55" s="120">
        <v>30980</v>
      </c>
      <c r="H55" s="121">
        <f t="shared" si="5"/>
        <v>1.3919085855466338</v>
      </c>
      <c r="I55" s="120">
        <v>34565</v>
      </c>
      <c r="J55" s="121">
        <f t="shared" si="5"/>
        <v>0.11571981923821828</v>
      </c>
      <c r="K55" s="120">
        <v>33512</v>
      </c>
      <c r="L55" s="121">
        <f t="shared" si="6"/>
        <v>-3.0464342543034872E-2</v>
      </c>
      <c r="M55" s="120">
        <v>38616</v>
      </c>
      <c r="N55" s="121">
        <f t="shared" si="7"/>
        <v>0.15230365242301258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13076</v>
      </c>
      <c r="F56" s="121" t="str">
        <f t="shared" si="5"/>
        <v>-</v>
      </c>
      <c r="G56" s="120">
        <v>29287</v>
      </c>
      <c r="H56" s="121">
        <f t="shared" si="5"/>
        <v>1.2397522178036096</v>
      </c>
      <c r="I56" s="120">
        <v>27273</v>
      </c>
      <c r="J56" s="121">
        <f t="shared" si="5"/>
        <v>-6.8767712637006206E-2</v>
      </c>
      <c r="K56" s="120">
        <v>28433</v>
      </c>
      <c r="L56" s="121">
        <f t="shared" si="6"/>
        <v>4.2532908004253356E-2</v>
      </c>
      <c r="M56" s="120">
        <v>32762</v>
      </c>
      <c r="N56" s="121">
        <f t="shared" si="7"/>
        <v>0.15225266415784477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16219</v>
      </c>
      <c r="F57" s="121" t="str">
        <f t="shared" si="5"/>
        <v>-</v>
      </c>
      <c r="G57" s="120">
        <v>26797</v>
      </c>
      <c r="H57" s="121">
        <f t="shared" si="5"/>
        <v>0.65219803933658049</v>
      </c>
      <c r="I57" s="120">
        <v>24835</v>
      </c>
      <c r="J57" s="121">
        <f t="shared" si="5"/>
        <v>-7.3217151173638806E-2</v>
      </c>
      <c r="K57" s="120">
        <v>22675</v>
      </c>
      <c r="L57" s="121">
        <f t="shared" si="6"/>
        <v>-8.6974028588685304E-2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18033</v>
      </c>
      <c r="F58" s="121" t="str">
        <f t="shared" si="5"/>
        <v>-</v>
      </c>
      <c r="G58" s="120">
        <v>24434</v>
      </c>
      <c r="H58" s="121">
        <f t="shared" si="5"/>
        <v>0.35496035046858543</v>
      </c>
      <c r="I58" s="120">
        <v>22412</v>
      </c>
      <c r="J58" s="121">
        <f t="shared" si="5"/>
        <v>-8.2753540148972737E-2</v>
      </c>
      <c r="K58" s="120">
        <v>24289</v>
      </c>
      <c r="L58" s="121">
        <f t="shared" si="6"/>
        <v>8.3749776905229334E-2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22155</v>
      </c>
      <c r="F59" s="121" t="str">
        <f t="shared" si="5"/>
        <v>-</v>
      </c>
      <c r="G59" s="120">
        <v>27739</v>
      </c>
      <c r="H59" s="121">
        <f t="shared" si="5"/>
        <v>0.25204242834574586</v>
      </c>
      <c r="I59" s="120">
        <v>26095</v>
      </c>
      <c r="J59" s="121">
        <f t="shared" si="5"/>
        <v>-5.9266736363964068E-2</v>
      </c>
      <c r="K59" s="120">
        <v>28719</v>
      </c>
      <c r="L59" s="121">
        <f t="shared" si="6"/>
        <v>0.1005556620042154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8166</v>
      </c>
      <c r="D60" s="121">
        <v>-0.63083182640144664</v>
      </c>
      <c r="E60" s="120">
        <v>25703</v>
      </c>
      <c r="F60" s="121">
        <f t="shared" si="5"/>
        <v>2.147563066372765</v>
      </c>
      <c r="G60" s="120">
        <v>26708</v>
      </c>
      <c r="H60" s="121">
        <f t="shared" si="5"/>
        <v>3.9100494105746453E-2</v>
      </c>
      <c r="I60" s="120">
        <v>29282</v>
      </c>
      <c r="J60" s="121">
        <f t="shared" si="5"/>
        <v>9.6375617792421764E-2</v>
      </c>
      <c r="K60" s="120">
        <v>30070</v>
      </c>
      <c r="L60" s="121">
        <f t="shared" si="6"/>
        <v>2.6910730141383787E-2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7660</v>
      </c>
      <c r="D61" s="121">
        <v>-0.5834239721557537</v>
      </c>
      <c r="E61" s="120">
        <v>24260</v>
      </c>
      <c r="F61" s="121">
        <f t="shared" si="5"/>
        <v>2.1671018276762402</v>
      </c>
      <c r="G61" s="120">
        <v>24257</v>
      </c>
      <c r="H61" s="121">
        <f t="shared" si="5"/>
        <v>-1.2366034624899935E-4</v>
      </c>
      <c r="I61" s="120">
        <v>26434</v>
      </c>
      <c r="J61" s="121">
        <f t="shared" si="5"/>
        <v>8.9747289442222877E-2</v>
      </c>
      <c r="K61" s="120">
        <v>29036</v>
      </c>
      <c r="L61" s="121">
        <f t="shared" si="6"/>
        <v>9.8433835212226706E-2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8994</v>
      </c>
      <c r="D62" s="121">
        <v>-0.56396955446744557</v>
      </c>
      <c r="E62" s="120">
        <v>28908</v>
      </c>
      <c r="F62" s="121">
        <f t="shared" si="5"/>
        <v>2.2141427618412273</v>
      </c>
      <c r="G62" s="120">
        <v>27227</v>
      </c>
      <c r="H62" s="121">
        <f t="shared" si="5"/>
        <v>-5.8149993081499929E-2</v>
      </c>
      <c r="I62" s="120">
        <v>31067</v>
      </c>
      <c r="J62" s="121">
        <f t="shared" si="5"/>
        <v>0.14103647114996143</v>
      </c>
      <c r="K62" s="120">
        <v>29987</v>
      </c>
      <c r="L62" s="121">
        <f t="shared" si="6"/>
        <v>-3.4763575498116928E-2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8059</v>
      </c>
      <c r="D63" s="121">
        <v>-0.68642023346303505</v>
      </c>
      <c r="E63" s="120">
        <v>32504</v>
      </c>
      <c r="F63" s="121">
        <f t="shared" si="5"/>
        <v>3.033254746246433</v>
      </c>
      <c r="G63" s="120">
        <v>33332</v>
      </c>
      <c r="H63" s="121">
        <f t="shared" si="5"/>
        <v>2.5473787841496343E-2</v>
      </c>
      <c r="I63" s="120">
        <v>34767</v>
      </c>
      <c r="J63" s="121">
        <f t="shared" si="5"/>
        <v>4.3051722068882858E-2</v>
      </c>
      <c r="K63" s="120">
        <v>36706</v>
      </c>
      <c r="L63" s="121">
        <f t="shared" si="6"/>
        <v>5.5771277360715521E-2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7306</v>
      </c>
      <c r="D64" s="121">
        <v>-0.69789943764472384</v>
      </c>
      <c r="E64" s="120">
        <v>30193</v>
      </c>
      <c r="F64" s="121">
        <f t="shared" si="5"/>
        <v>3.1326307144812482</v>
      </c>
      <c r="G64" s="120">
        <v>31034</v>
      </c>
      <c r="H64" s="121">
        <f t="shared" si="5"/>
        <v>2.7854138376444793E-2</v>
      </c>
      <c r="I64" s="120">
        <v>32286</v>
      </c>
      <c r="J64" s="121">
        <f t="shared" si="5"/>
        <v>4.0342849777663226E-2</v>
      </c>
      <c r="K64" s="120">
        <v>37306</v>
      </c>
      <c r="L64" s="121">
        <f t="shared" si="6"/>
        <v>0.15548534968717087</v>
      </c>
      <c r="M64" s="120"/>
      <c r="N64" s="121"/>
    </row>
    <row r="65" spans="1:15" ht="15.75" x14ac:dyDescent="0.25">
      <c r="B65" s="122" t="s">
        <v>32</v>
      </c>
      <c r="C65" s="123">
        <v>117055</v>
      </c>
      <c r="D65" s="124">
        <v>-0.56270546921697551</v>
      </c>
      <c r="E65" s="123">
        <v>234881</v>
      </c>
      <c r="F65" s="124">
        <f t="shared" si="5"/>
        <v>1.0065866473025502</v>
      </c>
      <c r="G65" s="123">
        <v>334859</v>
      </c>
      <c r="H65" s="124">
        <f t="shared" si="5"/>
        <v>0.42565384173262211</v>
      </c>
      <c r="I65" s="123">
        <v>357428</v>
      </c>
      <c r="J65" s="124">
        <f t="shared" si="5"/>
        <v>6.7398516987747126E-2</v>
      </c>
      <c r="K65" s="123">
        <v>371183</v>
      </c>
      <c r="L65" s="124">
        <f t="shared" si="6"/>
        <v>3.8483274953277302E-2</v>
      </c>
      <c r="M65" s="123">
        <v>147317</v>
      </c>
      <c r="N65" s="124">
        <v>0.11270818384380066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287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22095</v>
      </c>
      <c r="D75" s="121">
        <v>-6.921391861150894E-2</v>
      </c>
      <c r="E75" s="120">
        <v>5767</v>
      </c>
      <c r="F75" s="121">
        <f t="shared" ref="F75:J87" si="8">IFERROR(E75/C75-1,"-")</f>
        <v>-0.73899072188277892</v>
      </c>
      <c r="G75" s="120">
        <v>14333</v>
      </c>
      <c r="H75" s="121">
        <f t="shared" si="8"/>
        <v>1.4853476677648692</v>
      </c>
      <c r="I75" s="120">
        <v>24055</v>
      </c>
      <c r="J75" s="121">
        <f t="shared" si="8"/>
        <v>0.67829484406614116</v>
      </c>
      <c r="K75" s="120">
        <v>25932</v>
      </c>
      <c r="L75" s="121">
        <f t="shared" ref="L75:L87" si="9">IFERROR(K75/I75-1,"-")</f>
        <v>7.8029515693203155E-2</v>
      </c>
      <c r="M75" s="120">
        <v>17361</v>
      </c>
      <c r="N75" s="121">
        <f t="shared" ref="N75:N78" si="10">IFERROR(M75/K75-1,"-")</f>
        <v>-0.33051827857473393</v>
      </c>
    </row>
    <row r="76" spans="1:15" x14ac:dyDescent="0.25">
      <c r="A76" s="1">
        <v>2</v>
      </c>
      <c r="B76" s="119" t="s">
        <v>75</v>
      </c>
      <c r="C76" s="120">
        <v>25202</v>
      </c>
      <c r="D76" s="121">
        <v>0.13160612455659826</v>
      </c>
      <c r="E76" s="120">
        <v>7565</v>
      </c>
      <c r="F76" s="121">
        <f t="shared" si="8"/>
        <v>-0.69982541068169191</v>
      </c>
      <c r="G76" s="120">
        <v>14577</v>
      </c>
      <c r="H76" s="121">
        <f t="shared" si="8"/>
        <v>0.9269001982815599</v>
      </c>
      <c r="I76" s="120">
        <v>19305</v>
      </c>
      <c r="J76" s="121">
        <f t="shared" si="8"/>
        <v>0.32434657336900607</v>
      </c>
      <c r="K76" s="120">
        <v>22226</v>
      </c>
      <c r="L76" s="121">
        <f t="shared" si="9"/>
        <v>0.15130795130795138</v>
      </c>
      <c r="M76" s="120">
        <v>16415</v>
      </c>
      <c r="N76" s="121">
        <f t="shared" si="10"/>
        <v>-0.26145055340592094</v>
      </c>
    </row>
    <row r="77" spans="1:15" x14ac:dyDescent="0.25">
      <c r="A77" s="1">
        <v>3</v>
      </c>
      <c r="B77" s="119" t="s">
        <v>77</v>
      </c>
      <c r="C77" s="120">
        <v>9140</v>
      </c>
      <c r="D77" s="121">
        <v>-0.59394020169709894</v>
      </c>
      <c r="E77" s="120">
        <v>9377</v>
      </c>
      <c r="F77" s="121">
        <f t="shared" si="8"/>
        <v>2.5929978118161889E-2</v>
      </c>
      <c r="G77" s="120">
        <v>16123</v>
      </c>
      <c r="H77" s="121">
        <f t="shared" si="8"/>
        <v>0.71941985709715262</v>
      </c>
      <c r="I77" s="120">
        <v>23789</v>
      </c>
      <c r="J77" s="121">
        <f t="shared" si="8"/>
        <v>0.47546982571481733</v>
      </c>
      <c r="K77" s="120">
        <v>25131</v>
      </c>
      <c r="L77" s="121">
        <f t="shared" si="9"/>
        <v>5.6412627685064498E-2</v>
      </c>
      <c r="M77" s="120">
        <v>18136</v>
      </c>
      <c r="N77" s="121">
        <f t="shared" si="10"/>
        <v>-0.27834149058931201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6481</v>
      </c>
      <c r="F78" s="121" t="str">
        <f t="shared" si="8"/>
        <v>-</v>
      </c>
      <c r="G78" s="120">
        <v>14244</v>
      </c>
      <c r="H78" s="121">
        <f t="shared" si="8"/>
        <v>1.1978089800956644</v>
      </c>
      <c r="I78" s="120">
        <v>15444</v>
      </c>
      <c r="J78" s="121">
        <f t="shared" si="8"/>
        <v>8.4245998315080062E-2</v>
      </c>
      <c r="K78" s="120">
        <v>17700</v>
      </c>
      <c r="L78" s="121">
        <f t="shared" si="9"/>
        <v>0.14607614607614616</v>
      </c>
      <c r="M78" s="120">
        <v>14361</v>
      </c>
      <c r="N78" s="121">
        <f t="shared" si="10"/>
        <v>-0.18864406779661014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7806</v>
      </c>
      <c r="F79" s="121" t="str">
        <f t="shared" si="8"/>
        <v>-</v>
      </c>
      <c r="G79" s="120">
        <v>18069</v>
      </c>
      <c r="H79" s="121">
        <f t="shared" si="8"/>
        <v>1.3147578785549578</v>
      </c>
      <c r="I79" s="120">
        <v>17776</v>
      </c>
      <c r="J79" s="121">
        <f t="shared" si="8"/>
        <v>-1.6215617909126179E-2</v>
      </c>
      <c r="K79" s="120">
        <v>15641</v>
      </c>
      <c r="L79" s="121">
        <f t="shared" si="9"/>
        <v>-0.1201057605760576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8762</v>
      </c>
      <c r="F80" s="121" t="str">
        <f t="shared" si="8"/>
        <v>-</v>
      </c>
      <c r="G80" s="120">
        <v>16036</v>
      </c>
      <c r="H80" s="121">
        <f t="shared" si="8"/>
        <v>0.83017575895914164</v>
      </c>
      <c r="I80" s="120">
        <v>16227</v>
      </c>
      <c r="J80" s="121">
        <f t="shared" si="8"/>
        <v>1.1910700922923345E-2</v>
      </c>
      <c r="K80" s="120">
        <v>15785</v>
      </c>
      <c r="L80" s="121">
        <f t="shared" si="9"/>
        <v>-2.7238553028902435E-2</v>
      </c>
      <c r="M80" s="120"/>
      <c r="N80" s="121"/>
    </row>
    <row r="81" spans="1:14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9069</v>
      </c>
      <c r="F81" s="121" t="str">
        <f t="shared" si="8"/>
        <v>-</v>
      </c>
      <c r="G81" s="120">
        <v>15547</v>
      </c>
      <c r="H81" s="121">
        <f t="shared" si="8"/>
        <v>0.71430146653434767</v>
      </c>
      <c r="I81" s="120">
        <v>14312</v>
      </c>
      <c r="J81" s="121">
        <f t="shared" si="8"/>
        <v>-7.9436547243841304E-2</v>
      </c>
      <c r="K81" s="120">
        <v>16523</v>
      </c>
      <c r="L81" s="121">
        <f t="shared" si="9"/>
        <v>0.15448574622694244</v>
      </c>
      <c r="M81" s="120"/>
      <c r="N81" s="121"/>
    </row>
    <row r="82" spans="1:14" x14ac:dyDescent="0.25">
      <c r="A82" s="1">
        <v>8</v>
      </c>
      <c r="B82" s="119" t="s">
        <v>87</v>
      </c>
      <c r="C82" s="120">
        <v>7059</v>
      </c>
      <c r="D82" s="121">
        <v>-0.57460527901651193</v>
      </c>
      <c r="E82" s="120">
        <v>10448</v>
      </c>
      <c r="F82" s="121">
        <f t="shared" si="8"/>
        <v>0.4800963309250601</v>
      </c>
      <c r="G82" s="120">
        <v>14987</v>
      </c>
      <c r="H82" s="121">
        <f t="shared" si="8"/>
        <v>0.43443721286370596</v>
      </c>
      <c r="I82" s="120">
        <v>14091</v>
      </c>
      <c r="J82" s="121">
        <f t="shared" si="8"/>
        <v>-5.9785147127510485E-2</v>
      </c>
      <c r="K82" s="120">
        <v>12525</v>
      </c>
      <c r="L82" s="121">
        <f t="shared" si="9"/>
        <v>-0.11113476687247181</v>
      </c>
      <c r="M82" s="120"/>
      <c r="N82" s="121"/>
    </row>
    <row r="83" spans="1:14" x14ac:dyDescent="0.25">
      <c r="A83" s="1">
        <v>9</v>
      </c>
      <c r="B83" s="119" t="s">
        <v>89</v>
      </c>
      <c r="C83" s="120">
        <v>6841</v>
      </c>
      <c r="D83" s="121">
        <v>-0.62168887905767845</v>
      </c>
      <c r="E83" s="120">
        <v>11942</v>
      </c>
      <c r="F83" s="121">
        <f t="shared" si="8"/>
        <v>0.74565122058178623</v>
      </c>
      <c r="G83" s="120">
        <v>17967</v>
      </c>
      <c r="H83" s="121">
        <f t="shared" si="8"/>
        <v>0.50452185563557195</v>
      </c>
      <c r="I83" s="120">
        <v>13717</v>
      </c>
      <c r="J83" s="121">
        <f t="shared" si="8"/>
        <v>-0.23654477653475814</v>
      </c>
      <c r="K83" s="120">
        <v>14118</v>
      </c>
      <c r="L83" s="121">
        <f t="shared" si="9"/>
        <v>2.9233797477582479E-2</v>
      </c>
      <c r="M83" s="120"/>
      <c r="N83" s="121"/>
    </row>
    <row r="84" spans="1:14" x14ac:dyDescent="0.25">
      <c r="A84" s="1">
        <v>10</v>
      </c>
      <c r="B84" s="119" t="s">
        <v>91</v>
      </c>
      <c r="C84" s="120">
        <v>8314</v>
      </c>
      <c r="D84" s="121">
        <v>-0.57340037970137003</v>
      </c>
      <c r="E84" s="120">
        <v>13877</v>
      </c>
      <c r="F84" s="121">
        <f t="shared" si="8"/>
        <v>0.66911234063026215</v>
      </c>
      <c r="G84" s="120">
        <v>21019</v>
      </c>
      <c r="H84" s="121">
        <f t="shared" si="8"/>
        <v>0.51466455285724577</v>
      </c>
      <c r="I84" s="120">
        <v>18254</v>
      </c>
      <c r="J84" s="121">
        <f t="shared" si="8"/>
        <v>-0.13154764736666824</v>
      </c>
      <c r="K84" s="120">
        <v>13137</v>
      </c>
      <c r="L84" s="121">
        <f t="shared" si="9"/>
        <v>-0.28032212117891964</v>
      </c>
      <c r="M84" s="120"/>
      <c r="N84" s="121"/>
    </row>
    <row r="85" spans="1:14" x14ac:dyDescent="0.25">
      <c r="A85" s="1">
        <v>11</v>
      </c>
      <c r="B85" s="119" t="s">
        <v>93</v>
      </c>
      <c r="C85" s="120">
        <v>6748</v>
      </c>
      <c r="D85" s="121">
        <v>-0.69251799872414099</v>
      </c>
      <c r="E85" s="120">
        <v>16642</v>
      </c>
      <c r="F85" s="121">
        <f t="shared" si="8"/>
        <v>1.4662122110254892</v>
      </c>
      <c r="G85" s="120">
        <v>22714</v>
      </c>
      <c r="H85" s="121">
        <f t="shared" si="8"/>
        <v>0.36485999278932812</v>
      </c>
      <c r="I85" s="120">
        <v>21224</v>
      </c>
      <c r="J85" s="121">
        <f t="shared" si="8"/>
        <v>-6.5598309412697065E-2</v>
      </c>
      <c r="K85" s="120">
        <v>16463</v>
      </c>
      <c r="L85" s="121">
        <f t="shared" si="9"/>
        <v>-0.22432152280437245</v>
      </c>
      <c r="M85" s="120"/>
      <c r="N85" s="121"/>
    </row>
    <row r="86" spans="1:14" x14ac:dyDescent="0.25">
      <c r="A86" s="1">
        <v>12</v>
      </c>
      <c r="B86" s="119" t="s">
        <v>95</v>
      </c>
      <c r="C86" s="120">
        <v>6240</v>
      </c>
      <c r="D86" s="121">
        <v>-0.74801114566086502</v>
      </c>
      <c r="E86" s="120">
        <v>16552</v>
      </c>
      <c r="F86" s="121">
        <f t="shared" si="8"/>
        <v>1.6525641025641025</v>
      </c>
      <c r="G86" s="120">
        <v>23024</v>
      </c>
      <c r="H86" s="121">
        <f t="shared" si="8"/>
        <v>0.39101014983083626</v>
      </c>
      <c r="I86" s="120">
        <v>20840</v>
      </c>
      <c r="J86" s="121">
        <f t="shared" si="8"/>
        <v>-9.4857539958304371E-2</v>
      </c>
      <c r="K86" s="120">
        <v>17909</v>
      </c>
      <c r="L86" s="121">
        <f t="shared" si="9"/>
        <v>-0.14064299424184257</v>
      </c>
      <c r="M86" s="120"/>
      <c r="N86" s="121"/>
    </row>
    <row r="87" spans="1:14" ht="15.75" x14ac:dyDescent="0.25">
      <c r="B87" s="122" t="s">
        <v>32</v>
      </c>
      <c r="C87" s="123">
        <v>99618</v>
      </c>
      <c r="D87" s="124">
        <v>-0.57745475213885489</v>
      </c>
      <c r="E87" s="123">
        <v>124288</v>
      </c>
      <c r="F87" s="124">
        <f t="shared" si="8"/>
        <v>0.24764600774960344</v>
      </c>
      <c r="G87" s="123">
        <v>208640</v>
      </c>
      <c r="H87" s="124">
        <f t="shared" si="8"/>
        <v>0.67868177136972196</v>
      </c>
      <c r="I87" s="123">
        <v>219034</v>
      </c>
      <c r="J87" s="124">
        <f t="shared" si="8"/>
        <v>4.9817868098159579E-2</v>
      </c>
      <c r="K87" s="123">
        <v>213090</v>
      </c>
      <c r="L87" s="124">
        <f t="shared" si="9"/>
        <v>-2.713733940849361E-2</v>
      </c>
      <c r="M87" s="123">
        <v>66273</v>
      </c>
      <c r="N87" s="124">
        <v>-0.27163723087406166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CC6A0-46AC-4BCA-81B4-9FBC95E4A852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260</v>
      </c>
      <c r="D6" s="174" t="s">
        <v>226</v>
      </c>
      <c r="E6" s="174" t="s">
        <v>227</v>
      </c>
      <c r="F6" s="174" t="s">
        <v>228</v>
      </c>
      <c r="G6" s="174" t="s">
        <v>229</v>
      </c>
      <c r="H6" s="174" t="s">
        <v>230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0</v>
      </c>
      <c r="D8" s="178">
        <v>382997</v>
      </c>
      <c r="E8" s="178">
        <v>2650816</v>
      </c>
      <c r="F8" s="178">
        <v>2706253</v>
      </c>
      <c r="G8" s="178">
        <v>2822088</v>
      </c>
      <c r="H8" s="178">
        <v>2790837</v>
      </c>
      <c r="I8" s="179">
        <f>IFERROR(H8/G8-1,"-")</f>
        <v>-1.1073715631830017E-2</v>
      </c>
      <c r="J8" s="178">
        <f>H8-G8</f>
        <v>-31251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0</v>
      </c>
      <c r="D9" s="162">
        <v>125741</v>
      </c>
      <c r="E9" s="162">
        <v>331390</v>
      </c>
      <c r="F9" s="162">
        <v>355796</v>
      </c>
      <c r="G9" s="162">
        <v>301985</v>
      </c>
      <c r="H9" s="162">
        <v>344877</v>
      </c>
      <c r="I9" s="163">
        <f>IFERROR(H9/G9-1,"-")</f>
        <v>0.14203354471248564</v>
      </c>
      <c r="J9" s="162">
        <f t="shared" ref="J9:J19" si="0">H9-G9</f>
        <v>42892</v>
      </c>
      <c r="K9" s="163">
        <f>H9/H$8</f>
        <v>0.12357475553033015</v>
      </c>
      <c r="L9" s="81"/>
    </row>
    <row r="10" spans="1:12" x14ac:dyDescent="0.25">
      <c r="A10" s="164" t="s">
        <v>105</v>
      </c>
      <c r="B10" s="165" t="s">
        <v>105</v>
      </c>
      <c r="C10" s="166">
        <v>0</v>
      </c>
      <c r="D10" s="166">
        <v>80869</v>
      </c>
      <c r="E10" s="166">
        <v>104424</v>
      </c>
      <c r="F10" s="166">
        <v>118128</v>
      </c>
      <c r="G10" s="166">
        <v>84906</v>
      </c>
      <c r="H10" s="166">
        <v>101820</v>
      </c>
      <c r="I10" s="167">
        <f>IFERROR(H10/G10-1,"-")</f>
        <v>0.19920853649918735</v>
      </c>
      <c r="J10" s="166">
        <f t="shared" si="0"/>
        <v>16914</v>
      </c>
      <c r="K10" s="167">
        <f>H10/H$8</f>
        <v>3.6483678552348277E-2</v>
      </c>
      <c r="L10" s="81"/>
    </row>
    <row r="11" spans="1:12" x14ac:dyDescent="0.25">
      <c r="A11" s="164" t="s">
        <v>102</v>
      </c>
      <c r="B11" s="165" t="s">
        <v>102</v>
      </c>
      <c r="C11" s="166">
        <v>0</v>
      </c>
      <c r="D11" s="166">
        <v>44872</v>
      </c>
      <c r="E11" s="166">
        <v>226966</v>
      </c>
      <c r="F11" s="166">
        <v>237668</v>
      </c>
      <c r="G11" s="166">
        <v>217079</v>
      </c>
      <c r="H11" s="166">
        <v>243057</v>
      </c>
      <c r="I11" s="167">
        <f>IFERROR(H11/G11-1,"-")</f>
        <v>0.11967071895485049</v>
      </c>
      <c r="J11" s="166">
        <f t="shared" si="0"/>
        <v>25978</v>
      </c>
      <c r="K11" s="167">
        <f>H11/H$8</f>
        <v>8.7091076977981879E-2</v>
      </c>
      <c r="L11" s="81"/>
    </row>
    <row r="12" spans="1:12" x14ac:dyDescent="0.25">
      <c r="A12" s="1"/>
      <c r="B12" s="161" t="s">
        <v>109</v>
      </c>
      <c r="C12" s="162">
        <v>0</v>
      </c>
      <c r="D12" s="162">
        <v>257256</v>
      </c>
      <c r="E12" s="162">
        <v>2319426</v>
      </c>
      <c r="F12" s="162">
        <v>2350457</v>
      </c>
      <c r="G12" s="162">
        <v>2520103</v>
      </c>
      <c r="H12" s="162">
        <v>2445960</v>
      </c>
      <c r="I12" s="163">
        <f>IFERROR(H12/G12-1,"-")</f>
        <v>-2.9420622887239123E-2</v>
      </c>
      <c r="J12" s="162">
        <f t="shared" si="0"/>
        <v>-74143</v>
      </c>
      <c r="K12" s="163">
        <f>H12/H$8</f>
        <v>0.87642524446966985</v>
      </c>
      <c r="L12" s="81"/>
    </row>
    <row r="13" spans="1:12" s="57" customFormat="1" x14ac:dyDescent="0.25">
      <c r="A13" s="164"/>
      <c r="B13" s="165" t="s">
        <v>112</v>
      </c>
      <c r="C13" s="166">
        <v>0</v>
      </c>
      <c r="D13" s="166">
        <v>13729</v>
      </c>
      <c r="E13" s="166">
        <v>1064117</v>
      </c>
      <c r="F13" s="166">
        <v>1041525</v>
      </c>
      <c r="G13" s="166">
        <v>1164223</v>
      </c>
      <c r="H13" s="166">
        <v>1123846</v>
      </c>
      <c r="I13" s="167">
        <f t="shared" ref="I13:I20" si="1">IFERROR(H13/G13-1,"-")</f>
        <v>-3.4681500021903067E-2</v>
      </c>
      <c r="J13" s="166">
        <f t="shared" si="0"/>
        <v>-40377</v>
      </c>
      <c r="K13" s="167">
        <f t="shared" ref="K13:K20" si="2">H13/H$8</f>
        <v>0.40269137896623847</v>
      </c>
      <c r="L13" s="168"/>
    </row>
    <row r="14" spans="1:12" s="57" customFormat="1" x14ac:dyDescent="0.25">
      <c r="A14" s="164"/>
      <c r="B14" s="165" t="s">
        <v>115</v>
      </c>
      <c r="C14" s="166">
        <v>0</v>
      </c>
      <c r="D14" s="166">
        <v>40849</v>
      </c>
      <c r="E14" s="166">
        <v>278608</v>
      </c>
      <c r="F14" s="166">
        <v>278156</v>
      </c>
      <c r="G14" s="166">
        <v>295373</v>
      </c>
      <c r="H14" s="166">
        <v>289984</v>
      </c>
      <c r="I14" s="167">
        <f t="shared" si="1"/>
        <v>-1.8244727852579579E-2</v>
      </c>
      <c r="J14" s="166">
        <f t="shared" si="0"/>
        <v>-5389</v>
      </c>
      <c r="K14" s="167">
        <f t="shared" si="2"/>
        <v>0.10390574583897232</v>
      </c>
      <c r="L14" s="168"/>
    </row>
    <row r="15" spans="1:12" x14ac:dyDescent="0.25">
      <c r="A15" s="164"/>
      <c r="B15" s="165" t="s">
        <v>118</v>
      </c>
      <c r="C15" s="166">
        <v>0</v>
      </c>
      <c r="D15" s="166">
        <v>31063</v>
      </c>
      <c r="E15" s="166">
        <v>114040</v>
      </c>
      <c r="F15" s="166">
        <v>138315</v>
      </c>
      <c r="G15" s="166">
        <v>149936</v>
      </c>
      <c r="H15" s="166">
        <v>131454</v>
      </c>
      <c r="I15" s="167">
        <f t="shared" si="1"/>
        <v>-0.12326592679543269</v>
      </c>
      <c r="J15" s="166">
        <f t="shared" si="0"/>
        <v>-18482</v>
      </c>
      <c r="K15" s="167">
        <f t="shared" si="2"/>
        <v>4.7101998432728248E-2</v>
      </c>
      <c r="L15" s="81"/>
    </row>
    <row r="16" spans="1:12" x14ac:dyDescent="0.25">
      <c r="A16" s="164"/>
      <c r="B16" s="165" t="s">
        <v>125</v>
      </c>
      <c r="C16" s="166">
        <v>0</v>
      </c>
      <c r="D16" s="166">
        <v>3486</v>
      </c>
      <c r="E16" s="166">
        <v>109312</v>
      </c>
      <c r="F16" s="166">
        <v>106948</v>
      </c>
      <c r="G16" s="166">
        <v>110714</v>
      </c>
      <c r="H16" s="166">
        <v>102231</v>
      </c>
      <c r="I16" s="167">
        <f t="shared" si="1"/>
        <v>-7.662084289249782E-2</v>
      </c>
      <c r="J16" s="166">
        <f t="shared" si="0"/>
        <v>-8483</v>
      </c>
      <c r="K16" s="167">
        <f t="shared" si="2"/>
        <v>3.6630946200010964E-2</v>
      </c>
      <c r="L16" s="81"/>
    </row>
    <row r="17" spans="1:12" x14ac:dyDescent="0.25">
      <c r="A17" s="164"/>
      <c r="B17" s="165" t="s">
        <v>121</v>
      </c>
      <c r="C17" s="166">
        <v>0</v>
      </c>
      <c r="D17" s="166">
        <v>10928</v>
      </c>
      <c r="E17" s="166">
        <v>107027</v>
      </c>
      <c r="F17" s="166">
        <v>87599</v>
      </c>
      <c r="G17" s="166">
        <v>107623</v>
      </c>
      <c r="H17" s="166">
        <v>82850</v>
      </c>
      <c r="I17" s="167">
        <f t="shared" si="1"/>
        <v>-0.23018313929178702</v>
      </c>
      <c r="J17" s="166">
        <f t="shared" si="0"/>
        <v>-24773</v>
      </c>
      <c r="K17" s="167">
        <f t="shared" si="2"/>
        <v>2.968643457142069E-2</v>
      </c>
      <c r="L17" s="81"/>
    </row>
    <row r="18" spans="1:12" x14ac:dyDescent="0.25">
      <c r="A18" s="164"/>
      <c r="B18" s="165" t="s">
        <v>130</v>
      </c>
      <c r="C18" s="166">
        <v>0</v>
      </c>
      <c r="D18" s="166">
        <v>572</v>
      </c>
      <c r="E18" s="166">
        <v>43901</v>
      </c>
      <c r="F18" s="166">
        <v>40457</v>
      </c>
      <c r="G18" s="166">
        <v>33532</v>
      </c>
      <c r="H18" s="166">
        <v>46184</v>
      </c>
      <c r="I18" s="167">
        <f t="shared" si="1"/>
        <v>0.37731122509841342</v>
      </c>
      <c r="J18" s="166">
        <f t="shared" si="0"/>
        <v>12652</v>
      </c>
      <c r="K18" s="167">
        <f t="shared" si="2"/>
        <v>1.6548440485775414E-2</v>
      </c>
      <c r="L18" s="81"/>
    </row>
    <row r="19" spans="1:12" x14ac:dyDescent="0.25">
      <c r="A19" s="164" t="s">
        <v>146</v>
      </c>
      <c r="B19" s="165" t="s">
        <v>133</v>
      </c>
      <c r="C19" s="166">
        <v>0</v>
      </c>
      <c r="D19" s="166">
        <v>2012</v>
      </c>
      <c r="E19" s="166">
        <v>35071</v>
      </c>
      <c r="F19" s="166">
        <v>42285</v>
      </c>
      <c r="G19" s="166">
        <v>40146</v>
      </c>
      <c r="H19" s="166">
        <v>35748</v>
      </c>
      <c r="I19" s="167">
        <f t="shared" si="1"/>
        <v>-0.1095501419817666</v>
      </c>
      <c r="J19" s="166">
        <f t="shared" si="0"/>
        <v>-4398</v>
      </c>
      <c r="K19" s="167">
        <f t="shared" si="2"/>
        <v>1.2809060507654155E-2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0</v>
      </c>
      <c r="D20" s="171">
        <f t="shared" ref="D20:H20" si="4">D12-SUM(D13:D19)</f>
        <v>154617</v>
      </c>
      <c r="E20" s="171">
        <f t="shared" si="4"/>
        <v>567350</v>
      </c>
      <c r="F20" s="171">
        <f t="shared" si="4"/>
        <v>615172</v>
      </c>
      <c r="G20" s="171">
        <f t="shared" si="4"/>
        <v>618556</v>
      </c>
      <c r="H20" s="171">
        <f t="shared" si="4"/>
        <v>633663</v>
      </c>
      <c r="I20" s="172">
        <f t="shared" si="1"/>
        <v>2.442301101274591E-2</v>
      </c>
      <c r="J20" s="171">
        <f>H20-G20</f>
        <v>15107</v>
      </c>
      <c r="K20" s="172">
        <f t="shared" si="2"/>
        <v>0.22705123946686961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154899</v>
      </c>
      <c r="E22" s="178">
        <v>1117075</v>
      </c>
      <c r="F22" s="178">
        <v>1108018</v>
      </c>
      <c r="G22" s="178">
        <v>1093882</v>
      </c>
      <c r="H22" s="178">
        <v>1104961</v>
      </c>
      <c r="I22" s="179">
        <f>IFERROR(H22/G22-1,"-")</f>
        <v>1.0128149105662176E-2</v>
      </c>
      <c r="J22" s="178">
        <f>H22-G22</f>
        <v>11079</v>
      </c>
      <c r="K22" s="179">
        <f>H22/H$8</f>
        <v>0.39592459179808781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48544</v>
      </c>
      <c r="E23" s="162">
        <v>70700</v>
      </c>
      <c r="F23" s="162">
        <v>73095</v>
      </c>
      <c r="G23" s="162">
        <v>39075</v>
      </c>
      <c r="H23" s="162">
        <v>54460</v>
      </c>
      <c r="I23" s="163">
        <f>IFERROR(H23/G23-1,"-")</f>
        <v>0.39373000639795275</v>
      </c>
      <c r="J23" s="162">
        <f t="shared" ref="J23:J33" si="5">H23-G23</f>
        <v>15385</v>
      </c>
      <c r="K23" s="163">
        <f>H23/H$8</f>
        <v>1.951385910391757E-2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27303</v>
      </c>
      <c r="E24" s="166">
        <v>24750</v>
      </c>
      <c r="F24" s="166">
        <v>25210</v>
      </c>
      <c r="G24" s="166">
        <v>13759</v>
      </c>
      <c r="H24" s="166">
        <v>18431</v>
      </c>
      <c r="I24" s="167">
        <f>IFERROR(H24/G24-1,"-")</f>
        <v>0.33955956101460871</v>
      </c>
      <c r="J24" s="166">
        <f t="shared" si="5"/>
        <v>4672</v>
      </c>
      <c r="K24" s="167">
        <f>H24/H$8</f>
        <v>6.6041119563772449E-3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21241</v>
      </c>
      <c r="E25" s="166">
        <v>45950</v>
      </c>
      <c r="F25" s="166">
        <v>47885</v>
      </c>
      <c r="G25" s="166">
        <v>25316</v>
      </c>
      <c r="H25" s="166">
        <v>36029</v>
      </c>
      <c r="I25" s="167">
        <f>IFERROR(H25/G25-1,"-")</f>
        <v>0.42317111708010735</v>
      </c>
      <c r="J25" s="166">
        <f t="shared" si="5"/>
        <v>10713</v>
      </c>
      <c r="K25" s="167">
        <f>H25/H$8</f>
        <v>1.2909747147540326E-2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106355</v>
      </c>
      <c r="E26" s="162">
        <v>1046375</v>
      </c>
      <c r="F26" s="162">
        <v>1034923</v>
      </c>
      <c r="G26" s="162">
        <v>1054807</v>
      </c>
      <c r="H26" s="162">
        <v>1050501</v>
      </c>
      <c r="I26" s="163">
        <f>IFERROR(H26/G26-1,"-")</f>
        <v>-4.0822633903643268E-3</v>
      </c>
      <c r="J26" s="162">
        <f t="shared" si="5"/>
        <v>-4306</v>
      </c>
      <c r="K26" s="163">
        <f>H26/H$8</f>
        <v>0.37641073269417025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3963</v>
      </c>
      <c r="E27" s="166">
        <v>499381</v>
      </c>
      <c r="F27" s="166">
        <v>504848</v>
      </c>
      <c r="G27" s="166">
        <v>538909</v>
      </c>
      <c r="H27" s="166">
        <v>536606</v>
      </c>
      <c r="I27" s="167">
        <f t="shared" ref="I27:I34" si="6">IFERROR(H27/G27-1,"-")</f>
        <v>-4.2734487640770924E-3</v>
      </c>
      <c r="J27" s="166">
        <f t="shared" si="5"/>
        <v>-2303</v>
      </c>
      <c r="K27" s="167">
        <f t="shared" ref="K27:K34" si="7">H27/H$8</f>
        <v>0.19227421737636416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15236</v>
      </c>
      <c r="E28" s="166">
        <v>128074</v>
      </c>
      <c r="F28" s="166">
        <v>121099</v>
      </c>
      <c r="G28" s="166">
        <v>116283</v>
      </c>
      <c r="H28" s="166">
        <v>111657</v>
      </c>
      <c r="I28" s="167">
        <f t="shared" si="6"/>
        <v>-3.978225535976887E-2</v>
      </c>
      <c r="J28" s="166">
        <f t="shared" si="5"/>
        <v>-4626</v>
      </c>
      <c r="K28" s="167">
        <f t="shared" si="7"/>
        <v>4.0008427579253103E-2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11940</v>
      </c>
      <c r="E29" s="166">
        <v>44208</v>
      </c>
      <c r="F29" s="166">
        <v>49493</v>
      </c>
      <c r="G29" s="166">
        <v>41914</v>
      </c>
      <c r="H29" s="166">
        <v>33229</v>
      </c>
      <c r="I29" s="167">
        <f t="shared" si="6"/>
        <v>-0.20721000143150259</v>
      </c>
      <c r="J29" s="166">
        <f t="shared" si="5"/>
        <v>-8685</v>
      </c>
      <c r="K29" s="167">
        <f t="shared" si="7"/>
        <v>1.190646390312297E-2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1583</v>
      </c>
      <c r="E30" s="166">
        <v>53650</v>
      </c>
      <c r="F30" s="166">
        <v>47936</v>
      </c>
      <c r="G30" s="166">
        <v>47463</v>
      </c>
      <c r="H30" s="166">
        <v>46679</v>
      </c>
      <c r="I30" s="167">
        <f t="shared" si="6"/>
        <v>-1.6518129911720747E-2</v>
      </c>
      <c r="J30" s="166">
        <f t="shared" si="5"/>
        <v>-784</v>
      </c>
      <c r="K30" s="167">
        <f t="shared" si="7"/>
        <v>1.6725806630770626E-2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6872</v>
      </c>
      <c r="E31" s="166">
        <v>63281</v>
      </c>
      <c r="F31" s="166">
        <v>46291</v>
      </c>
      <c r="G31" s="166">
        <v>58185</v>
      </c>
      <c r="H31" s="166">
        <v>49447</v>
      </c>
      <c r="I31" s="167">
        <f t="shared" si="6"/>
        <v>-0.1501761622411274</v>
      </c>
      <c r="J31" s="166">
        <f t="shared" si="5"/>
        <v>-8738</v>
      </c>
      <c r="K31" s="167">
        <f t="shared" si="7"/>
        <v>1.7717623780966068E-2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118</v>
      </c>
      <c r="E32" s="166">
        <v>20850</v>
      </c>
      <c r="F32" s="166">
        <v>15575</v>
      </c>
      <c r="G32" s="166">
        <v>14346</v>
      </c>
      <c r="H32" s="166">
        <v>17562</v>
      </c>
      <c r="I32" s="167">
        <f t="shared" si="6"/>
        <v>0.22417398578000847</v>
      </c>
      <c r="J32" s="166">
        <f t="shared" si="5"/>
        <v>3216</v>
      </c>
      <c r="K32" s="167">
        <f t="shared" si="7"/>
        <v>6.2927358351634296E-3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543</v>
      </c>
      <c r="E33" s="166">
        <v>12416</v>
      </c>
      <c r="F33" s="166">
        <v>14217</v>
      </c>
      <c r="G33" s="166">
        <v>12219</v>
      </c>
      <c r="H33" s="166">
        <v>13884</v>
      </c>
      <c r="I33" s="167">
        <f t="shared" si="6"/>
        <v>0.13626319666093778</v>
      </c>
      <c r="J33" s="166">
        <f t="shared" si="5"/>
        <v>1665</v>
      </c>
      <c r="K33" s="167">
        <f t="shared" si="7"/>
        <v>4.9748516305323457E-3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66100</v>
      </c>
      <c r="E34" s="171">
        <f t="shared" si="9"/>
        <v>224515</v>
      </c>
      <c r="F34" s="171">
        <f t="shared" si="9"/>
        <v>235464</v>
      </c>
      <c r="G34" s="171">
        <f t="shared" si="9"/>
        <v>225488</v>
      </c>
      <c r="H34" s="171">
        <f t="shared" si="9"/>
        <v>241437</v>
      </c>
      <c r="I34" s="172">
        <f t="shared" si="6"/>
        <v>7.0731036684879012E-2</v>
      </c>
      <c r="J34" s="171">
        <f>H34-G34</f>
        <v>15949</v>
      </c>
      <c r="K34" s="172">
        <f t="shared" si="7"/>
        <v>8.6510605957997547E-2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71140</v>
      </c>
      <c r="E36" s="178">
        <v>725227</v>
      </c>
      <c r="F36" s="178">
        <v>745949</v>
      </c>
      <c r="G36" s="178">
        <v>789795</v>
      </c>
      <c r="H36" s="178">
        <v>754621</v>
      </c>
      <c r="I36" s="179">
        <f>IFERROR(H36/G36-1,"-")</f>
        <v>-4.4535607341145478E-2</v>
      </c>
      <c r="J36" s="178">
        <f>H36-G36</f>
        <v>-35174</v>
      </c>
      <c r="K36" s="179">
        <f>H36/H$8</f>
        <v>0.27039235899481051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15305</v>
      </c>
      <c r="E37" s="162">
        <v>48682</v>
      </c>
      <c r="F37" s="162">
        <v>46080</v>
      </c>
      <c r="G37" s="162">
        <v>38278</v>
      </c>
      <c r="H37" s="162">
        <v>53611</v>
      </c>
      <c r="I37" s="163">
        <f>IFERROR(H37/G37-1,"-")</f>
        <v>0.40056951773864879</v>
      </c>
      <c r="J37" s="162">
        <f t="shared" ref="J37:J47" si="10">H37-G37</f>
        <v>15333</v>
      </c>
      <c r="K37" s="163">
        <f>H37/H$8</f>
        <v>1.920964929159245E-2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11618</v>
      </c>
      <c r="E38" s="166">
        <v>15080</v>
      </c>
      <c r="F38" s="166">
        <v>14927</v>
      </c>
      <c r="G38" s="166">
        <v>19454</v>
      </c>
      <c r="H38" s="166">
        <v>24085</v>
      </c>
      <c r="I38" s="167">
        <f>IFERROR(H38/G38-1,"-")</f>
        <v>0.2380487303382337</v>
      </c>
      <c r="J38" s="166">
        <f t="shared" si="10"/>
        <v>4631</v>
      </c>
      <c r="K38" s="167">
        <f>H38/H$8</f>
        <v>8.6300274792114329E-3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3687</v>
      </c>
      <c r="E39" s="166">
        <v>33602</v>
      </c>
      <c r="F39" s="166">
        <v>31153</v>
      </c>
      <c r="G39" s="166">
        <v>18824</v>
      </c>
      <c r="H39" s="166">
        <v>29526</v>
      </c>
      <c r="I39" s="167">
        <f>IFERROR(H39/G39-1,"-")</f>
        <v>0.56852953676158102</v>
      </c>
      <c r="J39" s="166">
        <f t="shared" si="10"/>
        <v>10702</v>
      </c>
      <c r="K39" s="167">
        <f>H39/H$8</f>
        <v>1.0579621812381017E-2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55835</v>
      </c>
      <c r="E40" s="162">
        <v>676545</v>
      </c>
      <c r="F40" s="162">
        <v>699869</v>
      </c>
      <c r="G40" s="162">
        <v>751517</v>
      </c>
      <c r="H40" s="162">
        <v>701010</v>
      </c>
      <c r="I40" s="163">
        <f>IFERROR(H40/G40-1,"-")</f>
        <v>-6.7206729854414449E-2</v>
      </c>
      <c r="J40" s="162">
        <f t="shared" si="10"/>
        <v>-50507</v>
      </c>
      <c r="K40" s="163">
        <f>H40/H$8</f>
        <v>0.25118270970321804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1587</v>
      </c>
      <c r="E41" s="166">
        <v>336250</v>
      </c>
      <c r="F41" s="166">
        <v>328415</v>
      </c>
      <c r="G41" s="166">
        <v>387552</v>
      </c>
      <c r="H41" s="166">
        <v>350010</v>
      </c>
      <c r="I41" s="167">
        <f t="shared" ref="I41:I48" si="11">IFERROR(H41/G41-1,"-")</f>
        <v>-9.6869581372306168E-2</v>
      </c>
      <c r="J41" s="166">
        <f t="shared" si="10"/>
        <v>-37542</v>
      </c>
      <c r="K41" s="167">
        <f t="shared" ref="K41:K48" si="12">H41/H$8</f>
        <v>0.12541398870661383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3725</v>
      </c>
      <c r="E42" s="166">
        <v>29557</v>
      </c>
      <c r="F42" s="166">
        <v>29401</v>
      </c>
      <c r="G42" s="166">
        <v>30259</v>
      </c>
      <c r="H42" s="166">
        <v>32073</v>
      </c>
      <c r="I42" s="167">
        <f t="shared" si="11"/>
        <v>5.994910605109216E-2</v>
      </c>
      <c r="J42" s="166">
        <f t="shared" si="10"/>
        <v>1814</v>
      </c>
      <c r="K42" s="167">
        <f t="shared" si="12"/>
        <v>1.1492251249356376E-2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4157</v>
      </c>
      <c r="E43" s="166">
        <v>15425</v>
      </c>
      <c r="F43" s="166">
        <v>24238</v>
      </c>
      <c r="G43" s="166">
        <v>23046</v>
      </c>
      <c r="H43" s="166">
        <v>18693</v>
      </c>
      <c r="I43" s="167">
        <f t="shared" si="11"/>
        <v>-0.18888310335850034</v>
      </c>
      <c r="J43" s="166">
        <f t="shared" si="10"/>
        <v>-4353</v>
      </c>
      <c r="K43" s="167">
        <f t="shared" si="12"/>
        <v>6.697990602819154E-3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573</v>
      </c>
      <c r="E44" s="166">
        <v>39062</v>
      </c>
      <c r="F44" s="166">
        <v>39077</v>
      </c>
      <c r="G44" s="166">
        <v>40882</v>
      </c>
      <c r="H44" s="166">
        <v>34317</v>
      </c>
      <c r="I44" s="167">
        <f t="shared" si="11"/>
        <v>-0.16058412015067758</v>
      </c>
      <c r="J44" s="166">
        <f t="shared" si="10"/>
        <v>-6565</v>
      </c>
      <c r="K44" s="167">
        <f t="shared" si="12"/>
        <v>1.2296311106668E-2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949</v>
      </c>
      <c r="E45" s="166">
        <v>26786</v>
      </c>
      <c r="F45" s="166">
        <v>29765</v>
      </c>
      <c r="G45" s="166">
        <v>34774</v>
      </c>
      <c r="H45" s="166">
        <v>20575</v>
      </c>
      <c r="I45" s="167">
        <f t="shared" si="11"/>
        <v>-0.4083223097716685</v>
      </c>
      <c r="J45" s="166">
        <f t="shared" si="10"/>
        <v>-14199</v>
      </c>
      <c r="K45" s="167">
        <f t="shared" si="12"/>
        <v>7.3723402692453914E-3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107</v>
      </c>
      <c r="E46" s="166">
        <v>14540</v>
      </c>
      <c r="F46" s="166">
        <v>16479</v>
      </c>
      <c r="G46" s="166">
        <v>12896</v>
      </c>
      <c r="H46" s="166">
        <v>18959</v>
      </c>
      <c r="I46" s="167">
        <f t="shared" si="11"/>
        <v>0.47014578163771703</v>
      </c>
      <c r="J46" s="166">
        <f t="shared" si="10"/>
        <v>6063</v>
      </c>
      <c r="K46" s="167">
        <f t="shared" si="12"/>
        <v>6.7933025110388035E-3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1101</v>
      </c>
      <c r="E47" s="166">
        <v>14762</v>
      </c>
      <c r="F47" s="166">
        <v>16826</v>
      </c>
      <c r="G47" s="166">
        <v>16401</v>
      </c>
      <c r="H47" s="166">
        <v>14573</v>
      </c>
      <c r="I47" s="167">
        <f t="shared" si="11"/>
        <v>-0.11145661849887201</v>
      </c>
      <c r="J47" s="166">
        <f t="shared" si="10"/>
        <v>-1828</v>
      </c>
      <c r="K47" s="167">
        <f t="shared" si="12"/>
        <v>5.2217309717479026E-3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43636</v>
      </c>
      <c r="E48" s="171">
        <f t="shared" si="14"/>
        <v>200163</v>
      </c>
      <c r="F48" s="171">
        <f t="shared" si="14"/>
        <v>215668</v>
      </c>
      <c r="G48" s="171">
        <f t="shared" si="14"/>
        <v>205707</v>
      </c>
      <c r="H48" s="171">
        <f t="shared" si="14"/>
        <v>211810</v>
      </c>
      <c r="I48" s="172">
        <f t="shared" si="11"/>
        <v>2.9668411867364686E-2</v>
      </c>
      <c r="J48" s="171">
        <f>H48-G48</f>
        <v>6103</v>
      </c>
      <c r="K48" s="172">
        <f t="shared" si="12"/>
        <v>7.5894794285728623E-2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3601</v>
      </c>
      <c r="E50" s="178">
        <v>12113</v>
      </c>
      <c r="F50" s="178">
        <v>13117</v>
      </c>
      <c r="G50" s="178">
        <v>14586</v>
      </c>
      <c r="H50" s="178">
        <v>13911</v>
      </c>
      <c r="I50" s="179">
        <f>IFERROR(H50/G50-1,"-")</f>
        <v>-4.6277252159605098E-2</v>
      </c>
      <c r="J50" s="178">
        <f>H50-G50</f>
        <v>-675</v>
      </c>
      <c r="K50" s="179">
        <f>H50/H$8</f>
        <v>4.9845261475320842E-3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712</v>
      </c>
      <c r="E51" s="162">
        <v>903</v>
      </c>
      <c r="F51" s="162">
        <v>3399</v>
      </c>
      <c r="G51" s="162">
        <v>2132</v>
      </c>
      <c r="H51" s="162">
        <v>1288</v>
      </c>
      <c r="I51" s="163">
        <f>IFERROR(H51/G51-1,"-")</f>
        <v>-0.39587242026266412</v>
      </c>
      <c r="J51" s="162">
        <f t="shared" ref="J51:J61" si="15">H51-G51</f>
        <v>-844</v>
      </c>
      <c r="K51" s="163">
        <f>H51/H$8</f>
        <v>4.6151029243198368E-4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524</v>
      </c>
      <c r="E52" s="166">
        <v>52</v>
      </c>
      <c r="F52" s="166">
        <v>2371</v>
      </c>
      <c r="G52" s="166">
        <v>1480</v>
      </c>
      <c r="H52" s="166">
        <v>827</v>
      </c>
      <c r="I52" s="167">
        <f>IFERROR(H52/G52-1,"-")</f>
        <v>-0.44121621621621621</v>
      </c>
      <c r="J52" s="166">
        <f t="shared" si="15"/>
        <v>-653</v>
      </c>
      <c r="K52" s="167">
        <f>H52/H$8</f>
        <v>2.9632687254755474E-4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188</v>
      </c>
      <c r="E53" s="166">
        <v>851</v>
      </c>
      <c r="F53" s="166">
        <v>1028</v>
      </c>
      <c r="G53" s="166">
        <v>652</v>
      </c>
      <c r="H53" s="166">
        <v>461</v>
      </c>
      <c r="I53" s="167">
        <f>IFERROR(H53/G53-1,"-")</f>
        <v>-0.29294478527607359</v>
      </c>
      <c r="J53" s="166">
        <f t="shared" si="15"/>
        <v>-191</v>
      </c>
      <c r="K53" s="167">
        <f>H53/H$8</f>
        <v>1.6518341988442894E-4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2889</v>
      </c>
      <c r="E54" s="162">
        <v>11210</v>
      </c>
      <c r="F54" s="162">
        <v>9718</v>
      </c>
      <c r="G54" s="162">
        <v>12454</v>
      </c>
      <c r="H54" s="162">
        <v>12623</v>
      </c>
      <c r="I54" s="163">
        <f>IFERROR(H54/G54-1,"-")</f>
        <v>1.3569937369519725E-2</v>
      </c>
      <c r="J54" s="162">
        <f t="shared" si="15"/>
        <v>169</v>
      </c>
      <c r="K54" s="163">
        <f>H54/H$8</f>
        <v>4.523015855100101E-3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101</v>
      </c>
      <c r="E55" s="166">
        <v>5198</v>
      </c>
      <c r="F55" s="166">
        <v>3130</v>
      </c>
      <c r="G55" s="166">
        <v>4286</v>
      </c>
      <c r="H55" s="166">
        <v>4952</v>
      </c>
      <c r="I55" s="167">
        <f t="shared" ref="I55:I62" si="16">IFERROR(H55/G55-1,"-")</f>
        <v>0.15538964069062056</v>
      </c>
      <c r="J55" s="166">
        <f t="shared" si="15"/>
        <v>666</v>
      </c>
      <c r="K55" s="167">
        <f t="shared" ref="K55:K62" si="17">H55/H$8</f>
        <v>1.7743780808409807E-3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1194</v>
      </c>
      <c r="E56" s="166">
        <v>2495</v>
      </c>
      <c r="F56" s="166">
        <v>2417</v>
      </c>
      <c r="G56" s="166">
        <v>3247</v>
      </c>
      <c r="H56" s="166">
        <v>3274</v>
      </c>
      <c r="I56" s="167">
        <f t="shared" si="16"/>
        <v>8.3153680320295909E-3</v>
      </c>
      <c r="J56" s="166">
        <f t="shared" si="15"/>
        <v>27</v>
      </c>
      <c r="K56" s="167">
        <f t="shared" si="17"/>
        <v>1.1731247650794367E-3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104</v>
      </c>
      <c r="E57" s="166">
        <v>540</v>
      </c>
      <c r="F57" s="166">
        <v>749</v>
      </c>
      <c r="G57" s="166">
        <v>471</v>
      </c>
      <c r="H57" s="166">
        <v>425</v>
      </c>
      <c r="I57" s="167">
        <f t="shared" si="16"/>
        <v>-9.7664543524416114E-2</v>
      </c>
      <c r="J57" s="166">
        <f t="shared" si="15"/>
        <v>-46</v>
      </c>
      <c r="K57" s="167">
        <f t="shared" si="17"/>
        <v>1.5228406388477722E-4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110</v>
      </c>
      <c r="E58" s="166">
        <v>150</v>
      </c>
      <c r="F58" s="166">
        <v>135</v>
      </c>
      <c r="G58" s="166">
        <v>430</v>
      </c>
      <c r="H58" s="166">
        <v>289</v>
      </c>
      <c r="I58" s="167">
        <f t="shared" si="16"/>
        <v>-0.32790697674418601</v>
      </c>
      <c r="J58" s="166">
        <f t="shared" si="15"/>
        <v>-141</v>
      </c>
      <c r="K58" s="167">
        <f t="shared" si="17"/>
        <v>1.0355316344164851E-4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26</v>
      </c>
      <c r="E59" s="166">
        <v>291</v>
      </c>
      <c r="F59" s="166">
        <v>302</v>
      </c>
      <c r="G59" s="166">
        <v>249</v>
      </c>
      <c r="H59" s="166">
        <v>269</v>
      </c>
      <c r="I59" s="167">
        <f t="shared" si="16"/>
        <v>8.032128514056236E-2</v>
      </c>
      <c r="J59" s="166">
        <f t="shared" si="15"/>
        <v>20</v>
      </c>
      <c r="K59" s="167">
        <f t="shared" si="17"/>
        <v>9.6386854552953108E-5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23</v>
      </c>
      <c r="E60" s="166">
        <v>16</v>
      </c>
      <c r="F60" s="166">
        <v>29</v>
      </c>
      <c r="G60" s="166">
        <v>2</v>
      </c>
      <c r="H60" s="166">
        <v>73</v>
      </c>
      <c r="I60" s="167">
        <f t="shared" si="16"/>
        <v>35.5</v>
      </c>
      <c r="J60" s="166">
        <f t="shared" si="15"/>
        <v>71</v>
      </c>
      <c r="K60" s="167">
        <f t="shared" si="17"/>
        <v>2.6157027443738204E-5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6</v>
      </c>
      <c r="E61" s="166">
        <v>7</v>
      </c>
      <c r="F61" s="166">
        <v>54</v>
      </c>
      <c r="G61" s="166">
        <v>77</v>
      </c>
      <c r="H61" s="166">
        <v>26</v>
      </c>
      <c r="I61" s="167">
        <f t="shared" si="16"/>
        <v>-0.66233766233766234</v>
      </c>
      <c r="J61" s="166">
        <f t="shared" si="15"/>
        <v>-51</v>
      </c>
      <c r="K61" s="167">
        <f t="shared" si="17"/>
        <v>9.3162015553040176E-6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1325</v>
      </c>
      <c r="E62" s="171">
        <f t="shared" si="19"/>
        <v>2513</v>
      </c>
      <c r="F62" s="171">
        <f t="shared" si="19"/>
        <v>2902</v>
      </c>
      <c r="G62" s="171">
        <f t="shared" si="19"/>
        <v>3692</v>
      </c>
      <c r="H62" s="171">
        <f t="shared" si="19"/>
        <v>3315</v>
      </c>
      <c r="I62" s="172">
        <f t="shared" si="16"/>
        <v>-0.102112676056338</v>
      </c>
      <c r="J62" s="171">
        <f>H62-G62</f>
        <v>-377</v>
      </c>
      <c r="K62" s="172">
        <f t="shared" si="17"/>
        <v>1.1878156983012624E-3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25955</v>
      </c>
      <c r="E64" s="178">
        <v>76269</v>
      </c>
      <c r="F64" s="178">
        <v>71493</v>
      </c>
      <c r="G64" s="178">
        <v>122581</v>
      </c>
      <c r="H64" s="178">
        <v>86514</v>
      </c>
      <c r="I64" s="179">
        <f>IFERROR(H64/G64-1,"-")</f>
        <v>-0.29422993775544337</v>
      </c>
      <c r="J64" s="178">
        <f>H64-G64</f>
        <v>-36067</v>
      </c>
      <c r="K64" s="179">
        <f>H64/H$8</f>
        <v>3.0999302359829686E-2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4145</v>
      </c>
      <c r="E65" s="162">
        <v>10433</v>
      </c>
      <c r="F65" s="162">
        <v>932</v>
      </c>
      <c r="G65" s="162">
        <v>21455</v>
      </c>
      <c r="H65" s="162">
        <v>7755</v>
      </c>
      <c r="I65" s="163">
        <f>IFERROR(H65/G65-1,"-")</f>
        <v>-0.63854579352132368</v>
      </c>
      <c r="J65" s="162">
        <f t="shared" ref="J65:J75" si="20">H65-G65</f>
        <v>-13700</v>
      </c>
      <c r="K65" s="163">
        <f>H65/H$8</f>
        <v>2.7787362715916406E-3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3814</v>
      </c>
      <c r="E66" s="166">
        <v>7089</v>
      </c>
      <c r="F66" s="166">
        <v>148</v>
      </c>
      <c r="G66" s="166">
        <v>645</v>
      </c>
      <c r="H66" s="166">
        <v>799</v>
      </c>
      <c r="I66" s="167">
        <f>IFERROR(H66/G66-1,"-")</f>
        <v>0.23875968992248064</v>
      </c>
      <c r="J66" s="166">
        <f t="shared" si="20"/>
        <v>154</v>
      </c>
      <c r="K66" s="167">
        <f>H66/H$8</f>
        <v>2.8629404010338115E-4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331</v>
      </c>
      <c r="E67" s="166">
        <v>3344</v>
      </c>
      <c r="F67" s="166">
        <v>784</v>
      </c>
      <c r="G67" s="166">
        <v>20810</v>
      </c>
      <c r="H67" s="166">
        <v>6956</v>
      </c>
      <c r="I67" s="167">
        <f>IFERROR(H67/G67-1,"-")</f>
        <v>-0.66573762614127818</v>
      </c>
      <c r="J67" s="166">
        <f t="shared" si="20"/>
        <v>-13854</v>
      </c>
      <c r="K67" s="167">
        <f>H67/H$8</f>
        <v>2.4924422314882596E-3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21810</v>
      </c>
      <c r="E68" s="162">
        <v>65836</v>
      </c>
      <c r="F68" s="162">
        <v>70561</v>
      </c>
      <c r="G68" s="162">
        <v>101126</v>
      </c>
      <c r="H68" s="162">
        <v>78759</v>
      </c>
      <c r="I68" s="163">
        <f>IFERROR(H68/G68-1,"-")</f>
        <v>-0.22117951862033502</v>
      </c>
      <c r="J68" s="162">
        <f t="shared" si="20"/>
        <v>-22367</v>
      </c>
      <c r="K68" s="163">
        <f>H68/H$8</f>
        <v>2.8220566088238044E-2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4453</v>
      </c>
      <c r="E69" s="166">
        <v>36473</v>
      </c>
      <c r="F69" s="166">
        <v>32413</v>
      </c>
      <c r="G69" s="166">
        <v>40796</v>
      </c>
      <c r="H69" s="166">
        <v>39525</v>
      </c>
      <c r="I69" s="167">
        <f t="shared" ref="I69:I76" si="21">IFERROR(H69/G69-1,"-")</f>
        <v>-3.1155015197568359E-2</v>
      </c>
      <c r="J69" s="166">
        <f t="shared" si="20"/>
        <v>-1271</v>
      </c>
      <c r="K69" s="167">
        <f t="shared" ref="K69:K76" si="22">H69/H$8</f>
        <v>1.4162417941284281E-2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4136</v>
      </c>
      <c r="E70" s="166">
        <v>8715</v>
      </c>
      <c r="F70" s="166">
        <v>6686</v>
      </c>
      <c r="G70" s="166">
        <v>4755</v>
      </c>
      <c r="H70" s="166">
        <v>6906</v>
      </c>
      <c r="I70" s="167">
        <f t="shared" si="21"/>
        <v>0.45236593059936903</v>
      </c>
      <c r="J70" s="166">
        <f t="shared" si="20"/>
        <v>2151</v>
      </c>
      <c r="K70" s="167">
        <f t="shared" si="22"/>
        <v>2.474526459266521E-3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1491</v>
      </c>
      <c r="E71" s="166">
        <v>5883</v>
      </c>
      <c r="F71" s="166">
        <v>6324</v>
      </c>
      <c r="G71" s="166">
        <v>19903</v>
      </c>
      <c r="H71" s="166">
        <v>5624</v>
      </c>
      <c r="I71" s="167">
        <f t="shared" si="21"/>
        <v>-0.71742953323619552</v>
      </c>
      <c r="J71" s="166">
        <f t="shared" si="20"/>
        <v>-14279</v>
      </c>
      <c r="K71" s="167">
        <f t="shared" si="22"/>
        <v>2.0151660595011459E-3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399</v>
      </c>
      <c r="E72" s="166">
        <v>438</v>
      </c>
      <c r="F72" s="166">
        <v>2325</v>
      </c>
      <c r="G72" s="166">
        <v>2854</v>
      </c>
      <c r="H72" s="166">
        <v>3012</v>
      </c>
      <c r="I72" s="167">
        <f t="shared" si="21"/>
        <v>5.5360896986685448E-2</v>
      </c>
      <c r="J72" s="166">
        <f t="shared" si="20"/>
        <v>158</v>
      </c>
      <c r="K72" s="167">
        <f t="shared" si="22"/>
        <v>1.079246118637527E-3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1328</v>
      </c>
      <c r="E73" s="166">
        <v>2408</v>
      </c>
      <c r="F73" s="166">
        <v>1603</v>
      </c>
      <c r="G73" s="166">
        <v>1352</v>
      </c>
      <c r="H73" s="166">
        <v>1854</v>
      </c>
      <c r="I73" s="167">
        <f t="shared" si="21"/>
        <v>0.37130177514792906</v>
      </c>
      <c r="J73" s="166">
        <f t="shared" si="20"/>
        <v>502</v>
      </c>
      <c r="K73" s="167">
        <f t="shared" si="22"/>
        <v>6.6431683398206339E-4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1</v>
      </c>
      <c r="E74" s="166">
        <v>784</v>
      </c>
      <c r="F74" s="166">
        <v>1233</v>
      </c>
      <c r="G74" s="166">
        <v>998</v>
      </c>
      <c r="H74" s="166">
        <v>1611</v>
      </c>
      <c r="I74" s="167">
        <f t="shared" si="21"/>
        <v>0.61422845691382766</v>
      </c>
      <c r="J74" s="166">
        <f t="shared" si="20"/>
        <v>613</v>
      </c>
      <c r="K74" s="167">
        <f t="shared" si="22"/>
        <v>5.7724618098441431E-4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2</v>
      </c>
      <c r="F75" s="166">
        <v>1118</v>
      </c>
      <c r="G75" s="166">
        <v>2595</v>
      </c>
      <c r="H75" s="166">
        <v>1604</v>
      </c>
      <c r="I75" s="167">
        <f t="shared" si="21"/>
        <v>-0.38188824662813103</v>
      </c>
      <c r="J75" s="166">
        <f t="shared" si="20"/>
        <v>-991</v>
      </c>
      <c r="K75" s="167">
        <f t="shared" si="22"/>
        <v>5.7473797287337092E-4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10002</v>
      </c>
      <c r="E76" s="171">
        <f t="shared" si="24"/>
        <v>11133</v>
      </c>
      <c r="F76" s="171">
        <f t="shared" si="24"/>
        <v>18859</v>
      </c>
      <c r="G76" s="171">
        <f t="shared" si="24"/>
        <v>27873</v>
      </c>
      <c r="H76" s="171">
        <f t="shared" si="24"/>
        <v>18623</v>
      </c>
      <c r="I76" s="172">
        <f t="shared" si="21"/>
        <v>-0.33186237577584043</v>
      </c>
      <c r="J76" s="171">
        <f>H76-G76</f>
        <v>-9250</v>
      </c>
      <c r="K76" s="172">
        <f t="shared" si="22"/>
        <v>6.6729085217087205E-3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33867</v>
      </c>
      <c r="E78" s="178">
        <v>348988</v>
      </c>
      <c r="F78" s="178">
        <v>379392</v>
      </c>
      <c r="G78" s="178">
        <v>411482</v>
      </c>
      <c r="H78" s="178">
        <v>421131</v>
      </c>
      <c r="I78" s="179">
        <f>IFERROR(H78/G78-1,"-")</f>
        <v>2.3449385392313671E-2</v>
      </c>
      <c r="J78" s="178">
        <f>H78-G78</f>
        <v>9649</v>
      </c>
      <c r="K78" s="179">
        <f>H78/H$8</f>
        <v>0.15089774143025911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12493</v>
      </c>
      <c r="E79" s="162">
        <v>130266</v>
      </c>
      <c r="F79" s="162">
        <v>140492</v>
      </c>
      <c r="G79" s="162">
        <v>127831</v>
      </c>
      <c r="H79" s="162">
        <v>141536</v>
      </c>
      <c r="I79" s="163">
        <f>IFERROR(H79/G79-1,"-")</f>
        <v>0.10721186566638763</v>
      </c>
      <c r="J79" s="162">
        <f t="shared" ref="J79:J89" si="25">H79-G79</f>
        <v>13705</v>
      </c>
      <c r="K79" s="163">
        <f>H79/H$8</f>
        <v>5.0714534743519599E-2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4594</v>
      </c>
      <c r="E80" s="166">
        <v>22410</v>
      </c>
      <c r="F80" s="166">
        <v>27095</v>
      </c>
      <c r="G80" s="166">
        <v>19093</v>
      </c>
      <c r="H80" s="166">
        <v>18210</v>
      </c>
      <c r="I80" s="167">
        <f>IFERROR(H80/G80-1,"-")</f>
        <v>-4.6247315770177599E-2</v>
      </c>
      <c r="J80" s="166">
        <f t="shared" si="25"/>
        <v>-883</v>
      </c>
      <c r="K80" s="167">
        <f>H80/H$8</f>
        <v>6.5249242431571607E-3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7899</v>
      </c>
      <c r="E81" s="166">
        <v>107856</v>
      </c>
      <c r="F81" s="166">
        <v>113397</v>
      </c>
      <c r="G81" s="166">
        <v>108738</v>
      </c>
      <c r="H81" s="166">
        <v>123326</v>
      </c>
      <c r="I81" s="167">
        <f>IFERROR(H81/G81-1,"-")</f>
        <v>0.13415733230333471</v>
      </c>
      <c r="J81" s="166">
        <f t="shared" si="25"/>
        <v>14588</v>
      </c>
      <c r="K81" s="167">
        <f>H81/H$8</f>
        <v>4.4189610500362436E-2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21374</v>
      </c>
      <c r="E82" s="162">
        <v>218722</v>
      </c>
      <c r="F82" s="162">
        <v>238900</v>
      </c>
      <c r="G82" s="162">
        <v>283651</v>
      </c>
      <c r="H82" s="162">
        <v>279595</v>
      </c>
      <c r="I82" s="163">
        <f>IFERROR(H82/G82-1,"-")</f>
        <v>-1.429926212140975E-2</v>
      </c>
      <c r="J82" s="162">
        <f t="shared" si="25"/>
        <v>-4056</v>
      </c>
      <c r="K82" s="163">
        <f>H82/H$8</f>
        <v>0.1001832066867395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631</v>
      </c>
      <c r="E83" s="166">
        <v>41409</v>
      </c>
      <c r="F83" s="166">
        <v>41501</v>
      </c>
      <c r="G83" s="166">
        <v>47099</v>
      </c>
      <c r="H83" s="166">
        <v>47302</v>
      </c>
      <c r="I83" s="167">
        <f t="shared" ref="I83:I90" si="26">IFERROR(H83/G83-1,"-")</f>
        <v>4.3100702775005217E-3</v>
      </c>
      <c r="J83" s="166">
        <f t="shared" si="25"/>
        <v>203</v>
      </c>
      <c r="K83" s="167">
        <f t="shared" ref="K83:K90" si="27">H83/H$8</f>
        <v>1.6949037152653487E-2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6219</v>
      </c>
      <c r="E84" s="166">
        <v>80247</v>
      </c>
      <c r="F84" s="166">
        <v>86889</v>
      </c>
      <c r="G84" s="166">
        <v>106843</v>
      </c>
      <c r="H84" s="166">
        <v>98517</v>
      </c>
      <c r="I84" s="167">
        <f t="shared" si="26"/>
        <v>-7.7927426223524221E-2</v>
      </c>
      <c r="J84" s="166">
        <f t="shared" si="25"/>
        <v>-8326</v>
      </c>
      <c r="K84" s="167">
        <f t="shared" si="27"/>
        <v>3.5300162639380232E-2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2655</v>
      </c>
      <c r="E85" s="166">
        <v>18742</v>
      </c>
      <c r="F85" s="166">
        <v>23096</v>
      </c>
      <c r="G85" s="166">
        <v>32463</v>
      </c>
      <c r="H85" s="166">
        <v>36564</v>
      </c>
      <c r="I85" s="167">
        <f t="shared" si="26"/>
        <v>0.12632843544958883</v>
      </c>
      <c r="J85" s="166">
        <f t="shared" si="25"/>
        <v>4101</v>
      </c>
      <c r="K85" s="167">
        <f t="shared" si="27"/>
        <v>1.3101445910312927E-2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162</v>
      </c>
      <c r="E86" s="166">
        <v>5496</v>
      </c>
      <c r="F86" s="166">
        <v>4693</v>
      </c>
      <c r="G86" s="166">
        <v>7994</v>
      </c>
      <c r="H86" s="166">
        <v>7482</v>
      </c>
      <c r="I86" s="167">
        <f t="shared" si="26"/>
        <v>-6.404803602702025E-2</v>
      </c>
      <c r="J86" s="166">
        <f t="shared" si="25"/>
        <v>-512</v>
      </c>
      <c r="K86" s="167">
        <f t="shared" si="27"/>
        <v>2.6809161552609484E-3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190</v>
      </c>
      <c r="E87" s="166">
        <v>2990</v>
      </c>
      <c r="F87" s="166">
        <v>2042</v>
      </c>
      <c r="G87" s="166">
        <v>3683</v>
      </c>
      <c r="H87" s="166">
        <v>2760</v>
      </c>
      <c r="I87" s="167">
        <f t="shared" si="26"/>
        <v>-0.25061091501493349</v>
      </c>
      <c r="J87" s="166">
        <f t="shared" si="25"/>
        <v>-923</v>
      </c>
      <c r="K87" s="167">
        <f t="shared" si="27"/>
        <v>9.889506266399649E-4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178</v>
      </c>
      <c r="E88" s="166">
        <v>4096</v>
      </c>
      <c r="F88" s="166">
        <v>4421</v>
      </c>
      <c r="G88" s="166">
        <v>2791</v>
      </c>
      <c r="H88" s="166">
        <v>4116</v>
      </c>
      <c r="I88" s="167">
        <f t="shared" si="26"/>
        <v>0.47474023647438202</v>
      </c>
      <c r="J88" s="166">
        <f t="shared" si="25"/>
        <v>1325</v>
      </c>
      <c r="K88" s="167">
        <f t="shared" si="27"/>
        <v>1.4748263692935129E-3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222</v>
      </c>
      <c r="E89" s="166">
        <v>5203</v>
      </c>
      <c r="F89" s="166">
        <v>6713</v>
      </c>
      <c r="G89" s="166">
        <v>6549</v>
      </c>
      <c r="H89" s="166">
        <v>3670</v>
      </c>
      <c r="I89" s="167">
        <f t="shared" si="26"/>
        <v>-0.43960910062604974</v>
      </c>
      <c r="J89" s="166">
        <f t="shared" si="25"/>
        <v>-2879</v>
      </c>
      <c r="K89" s="167">
        <f t="shared" si="27"/>
        <v>1.3150176810756056E-3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11117</v>
      </c>
      <c r="E90" s="171">
        <f t="shared" si="29"/>
        <v>60539</v>
      </c>
      <c r="F90" s="171">
        <f t="shared" si="29"/>
        <v>69545</v>
      </c>
      <c r="G90" s="171">
        <f t="shared" si="29"/>
        <v>76229</v>
      </c>
      <c r="H90" s="171">
        <f t="shared" si="29"/>
        <v>79184</v>
      </c>
      <c r="I90" s="172">
        <f t="shared" si="26"/>
        <v>3.876477456086258E-2</v>
      </c>
      <c r="J90" s="171">
        <f>H90-G90</f>
        <v>2955</v>
      </c>
      <c r="K90" s="172">
        <f t="shared" si="27"/>
        <v>2.8372850152122823E-2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4088</v>
      </c>
      <c r="E92" s="178">
        <v>12193</v>
      </c>
      <c r="F92" s="178">
        <v>12703</v>
      </c>
      <c r="G92" s="178">
        <v>13439</v>
      </c>
      <c r="H92" s="178">
        <v>11979</v>
      </c>
      <c r="I92" s="179">
        <f>IFERROR(H92/G92-1,"-")</f>
        <v>-0.10863903564253297</v>
      </c>
      <c r="J92" s="178">
        <f>H92-G92</f>
        <v>-1460</v>
      </c>
      <c r="K92" s="179">
        <f>H92/H$8</f>
        <v>4.2922607088841085E-3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1862</v>
      </c>
      <c r="E93" s="162">
        <v>5937</v>
      </c>
      <c r="F93" s="162">
        <v>6231</v>
      </c>
      <c r="G93" s="162">
        <v>5955</v>
      </c>
      <c r="H93" s="162">
        <v>6149</v>
      </c>
      <c r="I93" s="163">
        <f>IFERROR(H93/G93-1,"-")</f>
        <v>3.2577665827036029E-2</v>
      </c>
      <c r="J93" s="162">
        <f t="shared" ref="J93:J103" si="30">H93-G93</f>
        <v>194</v>
      </c>
      <c r="K93" s="163">
        <f>H93/H$8</f>
        <v>2.2032816678294004E-3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901</v>
      </c>
      <c r="E94" s="166">
        <v>2457</v>
      </c>
      <c r="F94" s="166">
        <v>1949</v>
      </c>
      <c r="G94" s="166">
        <v>1108</v>
      </c>
      <c r="H94" s="166">
        <v>1331</v>
      </c>
      <c r="I94" s="167">
        <f>IFERROR(H94/G94-1,"-")</f>
        <v>0.20126353790613716</v>
      </c>
      <c r="J94" s="166">
        <f t="shared" si="30"/>
        <v>223</v>
      </c>
      <c r="K94" s="167">
        <f>H94/H$8</f>
        <v>4.7691785654267879E-4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961</v>
      </c>
      <c r="E95" s="166">
        <v>3480</v>
      </c>
      <c r="F95" s="166">
        <v>4282</v>
      </c>
      <c r="G95" s="166">
        <v>4847</v>
      </c>
      <c r="H95" s="166">
        <v>4818</v>
      </c>
      <c r="I95" s="167">
        <f>IFERROR(H95/G95-1,"-")</f>
        <v>-5.9830823189601645E-3</v>
      </c>
      <c r="J95" s="166">
        <f t="shared" si="30"/>
        <v>-29</v>
      </c>
      <c r="K95" s="167">
        <f>H95/H$8</f>
        <v>1.7263638112867215E-3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2226</v>
      </c>
      <c r="E96" s="162">
        <v>6256</v>
      </c>
      <c r="F96" s="162">
        <v>6472</v>
      </c>
      <c r="G96" s="162">
        <v>7484</v>
      </c>
      <c r="H96" s="162">
        <v>5830</v>
      </c>
      <c r="I96" s="163">
        <f>IFERROR(H96/G96-1,"-")</f>
        <v>-0.221004810261892</v>
      </c>
      <c r="J96" s="162">
        <f t="shared" si="30"/>
        <v>-1654</v>
      </c>
      <c r="K96" s="163">
        <f>H96/H$8</f>
        <v>2.0889790410547086E-3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55</v>
      </c>
      <c r="E97" s="166">
        <v>541</v>
      </c>
      <c r="F97" s="166">
        <v>682</v>
      </c>
      <c r="G97" s="166">
        <v>1379</v>
      </c>
      <c r="H97" s="166">
        <v>652</v>
      </c>
      <c r="I97" s="167">
        <f t="shared" ref="I97:I104" si="31">IFERROR(H97/G97-1,"-")</f>
        <v>-0.52719361856417701</v>
      </c>
      <c r="J97" s="166">
        <f t="shared" si="30"/>
        <v>-727</v>
      </c>
      <c r="K97" s="167">
        <f t="shared" ref="K97:K104" si="32">H97/H$8</f>
        <v>2.3362166977146999E-4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529</v>
      </c>
      <c r="E98" s="166">
        <v>2322</v>
      </c>
      <c r="F98" s="166">
        <v>2380</v>
      </c>
      <c r="G98" s="166">
        <v>2313</v>
      </c>
      <c r="H98" s="166">
        <v>1873</v>
      </c>
      <c r="I98" s="167">
        <f t="shared" si="31"/>
        <v>-0.19022913964548205</v>
      </c>
      <c r="J98" s="166">
        <f t="shared" si="30"/>
        <v>-440</v>
      </c>
      <c r="K98" s="167">
        <f t="shared" si="32"/>
        <v>6.7112482742632412E-4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695</v>
      </c>
      <c r="E99" s="166">
        <v>745</v>
      </c>
      <c r="F99" s="166">
        <v>650</v>
      </c>
      <c r="G99" s="166">
        <v>832</v>
      </c>
      <c r="H99" s="166">
        <v>686</v>
      </c>
      <c r="I99" s="167">
        <f t="shared" si="31"/>
        <v>-0.17548076923076927</v>
      </c>
      <c r="J99" s="166">
        <f t="shared" si="30"/>
        <v>-146</v>
      </c>
      <c r="K99" s="167">
        <f t="shared" si="32"/>
        <v>2.4580439488225219E-4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45</v>
      </c>
      <c r="E100" s="166">
        <v>402</v>
      </c>
      <c r="F100" s="166">
        <v>239</v>
      </c>
      <c r="G100" s="166">
        <v>478</v>
      </c>
      <c r="H100" s="166">
        <v>141</v>
      </c>
      <c r="I100" s="167">
        <f t="shared" si="31"/>
        <v>-0.70502092050209209</v>
      </c>
      <c r="J100" s="166">
        <f t="shared" si="30"/>
        <v>-337</v>
      </c>
      <c r="K100" s="167">
        <f t="shared" si="32"/>
        <v>5.0522477665302557E-5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73</v>
      </c>
      <c r="E101" s="166">
        <v>157</v>
      </c>
      <c r="F101" s="166">
        <v>114</v>
      </c>
      <c r="G101" s="166">
        <v>234</v>
      </c>
      <c r="H101" s="166">
        <v>313</v>
      </c>
      <c r="I101" s="167">
        <f t="shared" si="31"/>
        <v>0.33760683760683752</v>
      </c>
      <c r="J101" s="166">
        <f t="shared" si="30"/>
        <v>79</v>
      </c>
      <c r="K101" s="167">
        <f t="shared" si="32"/>
        <v>1.1215273410808299E-4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9</v>
      </c>
      <c r="E102" s="166">
        <v>17</v>
      </c>
      <c r="F102" s="166">
        <v>42</v>
      </c>
      <c r="G102" s="166">
        <v>2</v>
      </c>
      <c r="H102" s="166">
        <v>44</v>
      </c>
      <c r="I102" s="167">
        <f t="shared" si="31"/>
        <v>21</v>
      </c>
      <c r="J102" s="166">
        <f t="shared" si="30"/>
        <v>42</v>
      </c>
      <c r="K102" s="167">
        <f t="shared" si="32"/>
        <v>1.5765879555129876E-5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16</v>
      </c>
      <c r="E103" s="166">
        <v>4</v>
      </c>
      <c r="F103" s="166">
        <v>66</v>
      </c>
      <c r="G103" s="166">
        <v>64</v>
      </c>
      <c r="H103" s="166">
        <v>23</v>
      </c>
      <c r="I103" s="167">
        <f t="shared" si="31"/>
        <v>-0.640625</v>
      </c>
      <c r="J103" s="166">
        <f t="shared" si="30"/>
        <v>-41</v>
      </c>
      <c r="K103" s="167">
        <f t="shared" si="32"/>
        <v>8.2412552219997075E-6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804</v>
      </c>
      <c r="E104" s="171">
        <f t="shared" si="34"/>
        <v>2068</v>
      </c>
      <c r="F104" s="171">
        <f t="shared" si="34"/>
        <v>2299</v>
      </c>
      <c r="G104" s="171">
        <f t="shared" si="34"/>
        <v>2182</v>
      </c>
      <c r="H104" s="171">
        <f t="shared" si="34"/>
        <v>2098</v>
      </c>
      <c r="I104" s="172">
        <f t="shared" si="31"/>
        <v>-3.8496791934005459E-2</v>
      </c>
      <c r="J104" s="171">
        <f>H104-G104</f>
        <v>-84</v>
      </c>
      <c r="K104" s="172">
        <f t="shared" si="32"/>
        <v>7.5174580242414726E-4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34934</v>
      </c>
      <c r="E106" s="178">
        <v>113016</v>
      </c>
      <c r="F106" s="178">
        <v>122279</v>
      </c>
      <c r="G106" s="178">
        <v>113033</v>
      </c>
      <c r="H106" s="178">
        <v>129153</v>
      </c>
      <c r="I106" s="179">
        <f>IFERROR(H106/G106-1,"-")</f>
        <v>0.1426132191483902</v>
      </c>
      <c r="J106" s="178">
        <f>H106-G106</f>
        <v>16120</v>
      </c>
      <c r="K106" s="179">
        <f>H106/H$8</f>
        <v>4.6277514595083842E-2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13267</v>
      </c>
      <c r="E107" s="162">
        <v>14486</v>
      </c>
      <c r="F107" s="162">
        <v>21668</v>
      </c>
      <c r="G107" s="162">
        <v>15353</v>
      </c>
      <c r="H107" s="162">
        <v>18439</v>
      </c>
      <c r="I107" s="163">
        <f>IFERROR(H107/G107-1,"-")</f>
        <v>0.2010030612909528</v>
      </c>
      <c r="J107" s="162">
        <f t="shared" ref="J107:J117" si="35">H107-G107</f>
        <v>3086</v>
      </c>
      <c r="K107" s="163">
        <f>H107/H$8</f>
        <v>6.6069784799327224E-3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12251</v>
      </c>
      <c r="E108" s="166">
        <v>6248</v>
      </c>
      <c r="F108" s="166">
        <v>10451</v>
      </c>
      <c r="G108" s="166">
        <v>3172</v>
      </c>
      <c r="H108" s="166">
        <v>5985</v>
      </c>
      <c r="I108" s="167">
        <f>IFERROR(H108/G108-1,"-")</f>
        <v>0.88682219419924335</v>
      </c>
      <c r="J108" s="166">
        <f t="shared" si="35"/>
        <v>2813</v>
      </c>
      <c r="K108" s="167">
        <f>H108/H$8</f>
        <v>2.144517934942098E-3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1016</v>
      </c>
      <c r="E109" s="166">
        <v>8238</v>
      </c>
      <c r="F109" s="166">
        <v>11217</v>
      </c>
      <c r="G109" s="166">
        <v>12181</v>
      </c>
      <c r="H109" s="166">
        <v>12454</v>
      </c>
      <c r="I109" s="167">
        <f>IFERROR(H109/G109-1,"-")</f>
        <v>2.2411953041622246E-2</v>
      </c>
      <c r="J109" s="166">
        <f t="shared" si="35"/>
        <v>273</v>
      </c>
      <c r="K109" s="167">
        <f>H109/H$8</f>
        <v>4.4624605449906244E-3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21667</v>
      </c>
      <c r="E110" s="162">
        <v>98530</v>
      </c>
      <c r="F110" s="162">
        <v>100611</v>
      </c>
      <c r="G110" s="162">
        <v>97680</v>
      </c>
      <c r="H110" s="162">
        <v>110714</v>
      </c>
      <c r="I110" s="163">
        <f>IFERROR(H110/G110-1,"-")</f>
        <v>0.13343570843570851</v>
      </c>
      <c r="J110" s="162">
        <f t="shared" si="35"/>
        <v>13034</v>
      </c>
      <c r="K110" s="163">
        <f>H110/H$8</f>
        <v>3.9670536115151117E-2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2300</v>
      </c>
      <c r="E111" s="166">
        <v>62277</v>
      </c>
      <c r="F111" s="166">
        <v>61897</v>
      </c>
      <c r="G111" s="166">
        <v>58370</v>
      </c>
      <c r="H111" s="166">
        <v>62530</v>
      </c>
      <c r="I111" s="167">
        <f t="shared" ref="I111:I118" si="36">IFERROR(H111/G111-1,"-")</f>
        <v>7.1269487750556859E-2</v>
      </c>
      <c r="J111" s="166">
        <f t="shared" si="35"/>
        <v>4160</v>
      </c>
      <c r="K111" s="167">
        <f t="shared" ref="K111:K118" si="37">H111/H$8</f>
        <v>2.2405464740506163E-2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5579</v>
      </c>
      <c r="E112" s="166">
        <v>3719</v>
      </c>
      <c r="F112" s="166">
        <v>6723</v>
      </c>
      <c r="G112" s="166">
        <v>4485</v>
      </c>
      <c r="H112" s="166">
        <v>6702</v>
      </c>
      <c r="I112" s="167">
        <f t="shared" si="36"/>
        <v>0.49431438127090299</v>
      </c>
      <c r="J112" s="166">
        <f t="shared" si="35"/>
        <v>2217</v>
      </c>
      <c r="K112" s="167">
        <f t="shared" si="37"/>
        <v>2.401430108601828E-3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5689</v>
      </c>
      <c r="E113" s="166">
        <v>7206</v>
      </c>
      <c r="F113" s="166">
        <v>9264</v>
      </c>
      <c r="G113" s="166">
        <v>7525</v>
      </c>
      <c r="H113" s="166">
        <v>11050</v>
      </c>
      <c r="I113" s="167">
        <f t="shared" si="36"/>
        <v>0.46843853820598014</v>
      </c>
      <c r="J113" s="166">
        <f t="shared" si="35"/>
        <v>3525</v>
      </c>
      <c r="K113" s="167">
        <f t="shared" si="37"/>
        <v>3.9593856610042081E-3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283</v>
      </c>
      <c r="E114" s="166">
        <v>3263</v>
      </c>
      <c r="F114" s="166">
        <v>4140</v>
      </c>
      <c r="G114" s="166">
        <v>4037</v>
      </c>
      <c r="H114" s="166">
        <v>4857</v>
      </c>
      <c r="I114" s="167">
        <f t="shared" si="36"/>
        <v>0.20312112955164729</v>
      </c>
      <c r="J114" s="166">
        <f t="shared" si="35"/>
        <v>820</v>
      </c>
      <c r="K114" s="167">
        <f t="shared" si="37"/>
        <v>1.7403381136196776E-3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1103</v>
      </c>
      <c r="E115" s="166">
        <v>5354</v>
      </c>
      <c r="F115" s="166">
        <v>2209</v>
      </c>
      <c r="G115" s="166">
        <v>2779</v>
      </c>
      <c r="H115" s="166">
        <v>2919</v>
      </c>
      <c r="I115" s="167">
        <f t="shared" si="36"/>
        <v>5.0377833753148638E-2</v>
      </c>
      <c r="J115" s="166">
        <f t="shared" si="35"/>
        <v>140</v>
      </c>
      <c r="K115" s="167">
        <f t="shared" si="37"/>
        <v>1.0459227823050934E-3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27</v>
      </c>
      <c r="E116" s="166">
        <v>510</v>
      </c>
      <c r="F116" s="166">
        <v>404</v>
      </c>
      <c r="G116" s="166">
        <v>629</v>
      </c>
      <c r="H116" s="166">
        <v>896</v>
      </c>
      <c r="I116" s="167">
        <f t="shared" si="36"/>
        <v>0.42448330683624791</v>
      </c>
      <c r="J116" s="166">
        <f t="shared" si="35"/>
        <v>267</v>
      </c>
      <c r="K116" s="167">
        <f t="shared" si="37"/>
        <v>3.2105063821355386E-4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10</v>
      </c>
      <c r="E117" s="166">
        <v>782</v>
      </c>
      <c r="F117" s="166">
        <v>140</v>
      </c>
      <c r="G117" s="166">
        <v>613</v>
      </c>
      <c r="H117" s="166">
        <v>526</v>
      </c>
      <c r="I117" s="167">
        <f t="shared" si="36"/>
        <v>-0.1419249592169658</v>
      </c>
      <c r="J117" s="166">
        <f t="shared" si="35"/>
        <v>-87</v>
      </c>
      <c r="K117" s="167">
        <f t="shared" si="37"/>
        <v>1.88473923772689E-4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6676</v>
      </c>
      <c r="E118" s="171">
        <f t="shared" si="39"/>
        <v>15419</v>
      </c>
      <c r="F118" s="171">
        <f t="shared" si="39"/>
        <v>15834</v>
      </c>
      <c r="G118" s="171">
        <f t="shared" si="39"/>
        <v>19242</v>
      </c>
      <c r="H118" s="171">
        <f t="shared" si="39"/>
        <v>21234</v>
      </c>
      <c r="I118" s="172">
        <f t="shared" si="36"/>
        <v>0.10352354225132521</v>
      </c>
      <c r="J118" s="171">
        <f>H118-G118</f>
        <v>1992</v>
      </c>
      <c r="K118" s="172">
        <f t="shared" si="37"/>
        <v>7.6084701471279045E-3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19557</v>
      </c>
      <c r="E120" s="178">
        <v>43531</v>
      </c>
      <c r="F120" s="178">
        <v>42717</v>
      </c>
      <c r="G120" s="178">
        <v>46133</v>
      </c>
      <c r="H120" s="178">
        <v>47123</v>
      </c>
      <c r="I120" s="179">
        <f>IFERROR(H120/G120-1,"-")</f>
        <v>2.1459692627836979E-2</v>
      </c>
      <c r="J120" s="178">
        <f>H120-G120</f>
        <v>990</v>
      </c>
      <c r="K120" s="179">
        <f>H120/H$8</f>
        <v>1.6884898688099663E-2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11550</v>
      </c>
      <c r="E121" s="162">
        <v>22061</v>
      </c>
      <c r="F121" s="162">
        <v>25115</v>
      </c>
      <c r="G121" s="162">
        <v>22776</v>
      </c>
      <c r="H121" s="162">
        <v>26836</v>
      </c>
      <c r="I121" s="163">
        <f>IFERROR(H121/G121-1,"-")</f>
        <v>0.17825781524411655</v>
      </c>
      <c r="J121" s="162">
        <f t="shared" ref="J121:J131" si="40">H121-G121</f>
        <v>4060</v>
      </c>
      <c r="K121" s="163">
        <f>H121/H$8</f>
        <v>9.6157532668514865E-3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5148</v>
      </c>
      <c r="E122" s="166">
        <v>11823</v>
      </c>
      <c r="F122" s="166">
        <v>10761</v>
      </c>
      <c r="G122" s="166">
        <v>9063</v>
      </c>
      <c r="H122" s="166">
        <v>12079</v>
      </c>
      <c r="I122" s="167">
        <f>IFERROR(H122/G122-1,"-")</f>
        <v>0.33278163963367535</v>
      </c>
      <c r="J122" s="166">
        <f t="shared" si="40"/>
        <v>3016</v>
      </c>
      <c r="K122" s="167">
        <f>H122/H$8</f>
        <v>4.3280922533275859E-3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6402</v>
      </c>
      <c r="E123" s="166">
        <v>10238</v>
      </c>
      <c r="F123" s="166">
        <v>14354</v>
      </c>
      <c r="G123" s="166">
        <v>13713</v>
      </c>
      <c r="H123" s="166">
        <v>14757</v>
      </c>
      <c r="I123" s="167">
        <f>IFERROR(H123/G123-1,"-")</f>
        <v>7.613213738788005E-2</v>
      </c>
      <c r="J123" s="166">
        <f t="shared" si="40"/>
        <v>1044</v>
      </c>
      <c r="K123" s="167">
        <f>H123/H$8</f>
        <v>5.2876610135238998E-3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8007</v>
      </c>
      <c r="E124" s="162">
        <v>21470</v>
      </c>
      <c r="F124" s="162">
        <v>17602</v>
      </c>
      <c r="G124" s="162">
        <v>23357</v>
      </c>
      <c r="H124" s="162">
        <v>20287</v>
      </c>
      <c r="I124" s="163">
        <f>IFERROR(H124/G124-1,"-")</f>
        <v>-0.13143811277133188</v>
      </c>
      <c r="J124" s="162">
        <f t="shared" si="40"/>
        <v>-3070</v>
      </c>
      <c r="K124" s="163">
        <f>H124/H$8</f>
        <v>7.2691454212481773E-3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255</v>
      </c>
      <c r="E125" s="166">
        <v>2500</v>
      </c>
      <c r="F125" s="166">
        <v>2023</v>
      </c>
      <c r="G125" s="166">
        <v>3860</v>
      </c>
      <c r="H125" s="166">
        <v>2256</v>
      </c>
      <c r="I125" s="167">
        <f t="shared" ref="I125:I132" si="41">IFERROR(H125/G125-1,"-")</f>
        <v>-0.41554404145077717</v>
      </c>
      <c r="J125" s="166">
        <f t="shared" si="40"/>
        <v>-1604</v>
      </c>
      <c r="K125" s="167">
        <f t="shared" ref="K125:K132" si="42">H125/H$8</f>
        <v>8.0835964264484091E-4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1047</v>
      </c>
      <c r="E126" s="166">
        <v>3126</v>
      </c>
      <c r="F126" s="166">
        <v>3248</v>
      </c>
      <c r="G126" s="166">
        <v>3013</v>
      </c>
      <c r="H126" s="166">
        <v>3430</v>
      </c>
      <c r="I126" s="167">
        <f t="shared" si="41"/>
        <v>0.13840026551609697</v>
      </c>
      <c r="J126" s="166">
        <f t="shared" si="40"/>
        <v>417</v>
      </c>
      <c r="K126" s="167">
        <f t="shared" si="42"/>
        <v>1.2290219744112609E-3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1370</v>
      </c>
      <c r="E127" s="166">
        <v>1982</v>
      </c>
      <c r="F127" s="166">
        <v>1759</v>
      </c>
      <c r="G127" s="166">
        <v>1879</v>
      </c>
      <c r="H127" s="166">
        <v>1696</v>
      </c>
      <c r="I127" s="167">
        <f t="shared" si="41"/>
        <v>-9.739222990952634E-2</v>
      </c>
      <c r="J127" s="166">
        <f t="shared" si="40"/>
        <v>-183</v>
      </c>
      <c r="K127" s="167">
        <f t="shared" si="42"/>
        <v>6.0770299376136975E-4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91</v>
      </c>
      <c r="E128" s="166">
        <v>388</v>
      </c>
      <c r="F128" s="166">
        <v>482</v>
      </c>
      <c r="G128" s="166">
        <v>538</v>
      </c>
      <c r="H128" s="166">
        <v>382</v>
      </c>
      <c r="I128" s="167">
        <f t="shared" si="41"/>
        <v>-0.28996282527881045</v>
      </c>
      <c r="J128" s="166">
        <f t="shared" si="40"/>
        <v>-156</v>
      </c>
      <c r="K128" s="167">
        <f t="shared" si="42"/>
        <v>1.3687649977408211E-4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56</v>
      </c>
      <c r="E129" s="166">
        <v>320</v>
      </c>
      <c r="F129" s="166">
        <v>425</v>
      </c>
      <c r="G129" s="166">
        <v>432</v>
      </c>
      <c r="H129" s="166">
        <v>296</v>
      </c>
      <c r="I129" s="167">
        <f t="shared" si="41"/>
        <v>-0.31481481481481477</v>
      </c>
      <c r="J129" s="166">
        <f t="shared" si="40"/>
        <v>-136</v>
      </c>
      <c r="K129" s="167">
        <f t="shared" si="42"/>
        <v>1.0606137155269189E-4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19</v>
      </c>
      <c r="E130" s="166">
        <v>251</v>
      </c>
      <c r="F130" s="166">
        <v>210</v>
      </c>
      <c r="G130" s="166">
        <v>220</v>
      </c>
      <c r="H130" s="166">
        <v>184</v>
      </c>
      <c r="I130" s="167">
        <f t="shared" si="41"/>
        <v>-0.16363636363636369</v>
      </c>
      <c r="J130" s="166">
        <f t="shared" si="40"/>
        <v>-36</v>
      </c>
      <c r="K130" s="167">
        <f t="shared" si="42"/>
        <v>6.593004177599766E-5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105</v>
      </c>
      <c r="E131" s="166">
        <v>324</v>
      </c>
      <c r="F131" s="166">
        <v>411</v>
      </c>
      <c r="G131" s="166">
        <v>581</v>
      </c>
      <c r="H131" s="166">
        <v>256</v>
      </c>
      <c r="I131" s="167">
        <f t="shared" si="41"/>
        <v>-0.55938037865748713</v>
      </c>
      <c r="J131" s="166">
        <f t="shared" si="40"/>
        <v>-325</v>
      </c>
      <c r="K131" s="167">
        <f t="shared" si="42"/>
        <v>9.1728753775301101E-5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5064</v>
      </c>
      <c r="E132" s="171">
        <f t="shared" si="44"/>
        <v>12579</v>
      </c>
      <c r="F132" s="171">
        <f t="shared" si="44"/>
        <v>9044</v>
      </c>
      <c r="G132" s="171">
        <f t="shared" si="44"/>
        <v>12834</v>
      </c>
      <c r="H132" s="171">
        <f t="shared" si="44"/>
        <v>11787</v>
      </c>
      <c r="I132" s="172">
        <f t="shared" si="41"/>
        <v>-8.1580177653108876E-2</v>
      </c>
      <c r="J132" s="171">
        <f>H132-G132</f>
        <v>-1047</v>
      </c>
      <c r="K132" s="172">
        <f t="shared" si="42"/>
        <v>4.223464143552633E-3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22148</v>
      </c>
      <c r="E134" s="178">
        <v>152510</v>
      </c>
      <c r="F134" s="178">
        <v>144835</v>
      </c>
      <c r="G134" s="178">
        <v>154662</v>
      </c>
      <c r="H134" s="178">
        <v>160144</v>
      </c>
      <c r="I134" s="179">
        <f>IFERROR(H134/G134-1,"-")</f>
        <v>3.5445034979503687E-2</v>
      </c>
      <c r="J134" s="178">
        <f>H134-G134</f>
        <v>5482</v>
      </c>
      <c r="K134" s="179">
        <f>H134/H$8</f>
        <v>5.7382068533561793E-2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10350</v>
      </c>
      <c r="E135" s="162">
        <v>8585</v>
      </c>
      <c r="F135" s="162">
        <v>11356</v>
      </c>
      <c r="G135" s="162">
        <v>5241</v>
      </c>
      <c r="H135" s="162">
        <v>8301</v>
      </c>
      <c r="I135" s="163">
        <f>IFERROR(H135/G135-1,"-")</f>
        <v>0.58385804235832861</v>
      </c>
      <c r="J135" s="162">
        <f t="shared" ref="J135:J145" si="45">H135-G135</f>
        <v>3060</v>
      </c>
      <c r="K135" s="163">
        <f>H135/H$8</f>
        <v>2.9743765042530251E-3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8725</v>
      </c>
      <c r="E136" s="166">
        <v>5975</v>
      </c>
      <c r="F136" s="166">
        <v>7930</v>
      </c>
      <c r="G136" s="166">
        <v>2539</v>
      </c>
      <c r="H136" s="166">
        <v>3099</v>
      </c>
      <c r="I136" s="167">
        <f>IFERROR(H136/G136-1,"-")</f>
        <v>0.22055927530523833</v>
      </c>
      <c r="J136" s="166">
        <f t="shared" si="45"/>
        <v>560</v>
      </c>
      <c r="K136" s="167">
        <f>H136/H$8</f>
        <v>1.110419562303352E-3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1625</v>
      </c>
      <c r="E137" s="166">
        <v>2610</v>
      </c>
      <c r="F137" s="166">
        <v>3426</v>
      </c>
      <c r="G137" s="166">
        <v>2702</v>
      </c>
      <c r="H137" s="166">
        <v>5202</v>
      </c>
      <c r="I137" s="167">
        <f>IFERROR(H137/G137-1,"-")</f>
        <v>0.92524056254626208</v>
      </c>
      <c r="J137" s="166">
        <f t="shared" si="45"/>
        <v>2500</v>
      </c>
      <c r="K137" s="167">
        <f>H137/H$8</f>
        <v>1.8639569419496732E-3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11798</v>
      </c>
      <c r="E138" s="162">
        <v>143925</v>
      </c>
      <c r="F138" s="162">
        <v>133479</v>
      </c>
      <c r="G138" s="162">
        <v>149421</v>
      </c>
      <c r="H138" s="162">
        <v>151843</v>
      </c>
      <c r="I138" s="163">
        <f>IFERROR(H138/G138-1,"-")</f>
        <v>1.6209234311107545E-2</v>
      </c>
      <c r="J138" s="162">
        <f t="shared" si="45"/>
        <v>2422</v>
      </c>
      <c r="K138" s="163">
        <f>H138/H$8</f>
        <v>5.4407692029308771E-2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89</v>
      </c>
      <c r="E139" s="166">
        <v>69119</v>
      </c>
      <c r="F139" s="166">
        <v>48951</v>
      </c>
      <c r="G139" s="166">
        <v>65140</v>
      </c>
      <c r="H139" s="166">
        <v>70585</v>
      </c>
      <c r="I139" s="167">
        <f t="shared" ref="I139:I146" si="46">IFERROR(H139/G139-1,"-")</f>
        <v>8.3589192508443322E-2</v>
      </c>
      <c r="J139" s="166">
        <f t="shared" si="45"/>
        <v>5445</v>
      </c>
      <c r="K139" s="167">
        <f t="shared" ref="K139:K146" si="47">H139/H$8</f>
        <v>2.5291695645428235E-2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1975</v>
      </c>
      <c r="E140" s="166">
        <v>11437</v>
      </c>
      <c r="F140" s="166">
        <v>12234</v>
      </c>
      <c r="G140" s="166">
        <v>15780</v>
      </c>
      <c r="H140" s="166">
        <v>16806</v>
      </c>
      <c r="I140" s="167">
        <f t="shared" si="46"/>
        <v>6.5019011406844074E-2</v>
      </c>
      <c r="J140" s="166">
        <f t="shared" si="45"/>
        <v>1026</v>
      </c>
      <c r="K140" s="167">
        <f t="shared" si="47"/>
        <v>6.0218493591707436E-3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1921</v>
      </c>
      <c r="E141" s="166">
        <v>16101</v>
      </c>
      <c r="F141" s="166">
        <v>17559</v>
      </c>
      <c r="G141" s="166">
        <v>18946</v>
      </c>
      <c r="H141" s="166">
        <v>13583</v>
      </c>
      <c r="I141" s="167">
        <f t="shared" si="46"/>
        <v>-0.28306766599809985</v>
      </c>
      <c r="J141" s="166">
        <f t="shared" si="45"/>
        <v>-5363</v>
      </c>
      <c r="K141" s="167">
        <f t="shared" si="47"/>
        <v>4.8669986817574803E-3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71</v>
      </c>
      <c r="E142" s="166">
        <v>5717</v>
      </c>
      <c r="F142" s="166">
        <v>7114</v>
      </c>
      <c r="G142" s="166">
        <v>4758</v>
      </c>
      <c r="H142" s="166">
        <v>4247</v>
      </c>
      <c r="I142" s="167">
        <f t="shared" si="46"/>
        <v>-0.10739806641445981</v>
      </c>
      <c r="J142" s="166">
        <f t="shared" si="45"/>
        <v>-511</v>
      </c>
      <c r="K142" s="167">
        <f t="shared" si="47"/>
        <v>1.5217656925144679E-3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172</v>
      </c>
      <c r="E143" s="166">
        <v>3467</v>
      </c>
      <c r="F143" s="166">
        <v>2782</v>
      </c>
      <c r="G143" s="166">
        <v>3507</v>
      </c>
      <c r="H143" s="166">
        <v>3393</v>
      </c>
      <c r="I143" s="167">
        <f t="shared" si="46"/>
        <v>-3.2506415739948724E-2</v>
      </c>
      <c r="J143" s="166">
        <f t="shared" si="45"/>
        <v>-114</v>
      </c>
      <c r="K143" s="167">
        <f t="shared" si="47"/>
        <v>1.2157643029671744E-3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0</v>
      </c>
      <c r="E144" s="166">
        <v>2697</v>
      </c>
      <c r="F144" s="166">
        <v>1857</v>
      </c>
      <c r="G144" s="166">
        <v>1498</v>
      </c>
      <c r="H144" s="166">
        <v>2670</v>
      </c>
      <c r="I144" s="167">
        <f t="shared" si="46"/>
        <v>0.78237650200267028</v>
      </c>
      <c r="J144" s="166">
        <f t="shared" si="45"/>
        <v>1172</v>
      </c>
      <c r="K144" s="167">
        <f t="shared" si="47"/>
        <v>9.5670223664083575E-4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0</v>
      </c>
      <c r="E145" s="166">
        <v>1354</v>
      </c>
      <c r="F145" s="166">
        <v>2417</v>
      </c>
      <c r="G145" s="166">
        <v>920</v>
      </c>
      <c r="H145" s="166">
        <v>897</v>
      </c>
      <c r="I145" s="167">
        <f t="shared" si="46"/>
        <v>-2.5000000000000022E-2</v>
      </c>
      <c r="J145" s="166">
        <f t="shared" si="45"/>
        <v>-23</v>
      </c>
      <c r="K145" s="167">
        <f t="shared" si="47"/>
        <v>3.2140895365798865E-4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7570</v>
      </c>
      <c r="E146" s="171">
        <f t="shared" si="49"/>
        <v>34033</v>
      </c>
      <c r="F146" s="171">
        <f t="shared" si="49"/>
        <v>40565</v>
      </c>
      <c r="G146" s="171">
        <f t="shared" si="49"/>
        <v>38872</v>
      </c>
      <c r="H146" s="171">
        <f t="shared" si="49"/>
        <v>39662</v>
      </c>
      <c r="I146" s="172">
        <f t="shared" si="46"/>
        <v>2.0323111751389122E-2</v>
      </c>
      <c r="J146" s="171">
        <f>H146-G146</f>
        <v>790</v>
      </c>
      <c r="K146" s="172">
        <f t="shared" si="47"/>
        <v>1.4211507157171845E-2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12808</v>
      </c>
      <c r="E148" s="178">
        <v>49894</v>
      </c>
      <c r="F148" s="178">
        <v>65750</v>
      </c>
      <c r="G148" s="178">
        <v>62495</v>
      </c>
      <c r="H148" s="178">
        <v>61300</v>
      </c>
      <c r="I148" s="179">
        <f>IFERROR(H148/G148-1,"-")</f>
        <v>-1.9121529722377795E-2</v>
      </c>
      <c r="J148" s="178">
        <f>H148-G148</f>
        <v>-1195</v>
      </c>
      <c r="K148" s="179">
        <f>H148/H$8</f>
        <v>2.1964736743851396E-2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7513</v>
      </c>
      <c r="E149" s="162">
        <v>19337</v>
      </c>
      <c r="F149" s="162">
        <v>27428</v>
      </c>
      <c r="G149" s="162">
        <v>23889</v>
      </c>
      <c r="H149" s="162">
        <v>26502</v>
      </c>
      <c r="I149" s="163">
        <f>IFERROR(H149/G149-1,"-")</f>
        <v>0.10938088660052747</v>
      </c>
      <c r="J149" s="162">
        <f t="shared" ref="J149:J159" si="50">H149-G149</f>
        <v>2613</v>
      </c>
      <c r="K149" s="163">
        <f>H149/H$8</f>
        <v>9.496075908410272E-3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5991</v>
      </c>
      <c r="E150" s="166">
        <v>8540</v>
      </c>
      <c r="F150" s="166">
        <v>17286</v>
      </c>
      <c r="G150" s="166">
        <v>14593</v>
      </c>
      <c r="H150" s="166">
        <v>16974</v>
      </c>
      <c r="I150" s="167">
        <f>IFERROR(H150/G150-1,"-")</f>
        <v>0.16316041937915449</v>
      </c>
      <c r="J150" s="166">
        <f t="shared" si="50"/>
        <v>2381</v>
      </c>
      <c r="K150" s="167">
        <f>H150/H$8</f>
        <v>6.0820463538357851E-3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1522</v>
      </c>
      <c r="E151" s="166">
        <v>10797</v>
      </c>
      <c r="F151" s="166">
        <v>10142</v>
      </c>
      <c r="G151" s="166">
        <v>9296</v>
      </c>
      <c r="H151" s="166">
        <v>9528</v>
      </c>
      <c r="I151" s="167">
        <f>IFERROR(H151/G151-1,"-")</f>
        <v>2.4956970740103168E-2</v>
      </c>
      <c r="J151" s="166">
        <f t="shared" si="50"/>
        <v>232</v>
      </c>
      <c r="K151" s="167">
        <f>H151/H$8</f>
        <v>3.4140295545744877E-3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5295</v>
      </c>
      <c r="E152" s="162">
        <v>30557</v>
      </c>
      <c r="F152" s="162">
        <v>38322</v>
      </c>
      <c r="G152" s="162">
        <v>38606</v>
      </c>
      <c r="H152" s="162">
        <v>34798</v>
      </c>
      <c r="I152" s="163">
        <f>IFERROR(H152/G152-1,"-")</f>
        <v>-9.8637517484328807E-2</v>
      </c>
      <c r="J152" s="162">
        <f t="shared" si="50"/>
        <v>-3808</v>
      </c>
      <c r="K152" s="163">
        <f>H152/H$8</f>
        <v>1.2468660835441124E-2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295</v>
      </c>
      <c r="E153" s="166">
        <v>10969</v>
      </c>
      <c r="F153" s="166">
        <v>17665</v>
      </c>
      <c r="G153" s="166">
        <v>16832</v>
      </c>
      <c r="H153" s="166">
        <v>9428</v>
      </c>
      <c r="I153" s="167">
        <f t="shared" ref="I153:I160" si="51">IFERROR(H153/G153-1,"-")</f>
        <v>-0.43987642585551334</v>
      </c>
      <c r="J153" s="166">
        <f t="shared" si="50"/>
        <v>-7404</v>
      </c>
      <c r="K153" s="167">
        <f t="shared" ref="K153:K160" si="52">H153/H$8</f>
        <v>3.3781980101310108E-3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1209</v>
      </c>
      <c r="E154" s="166">
        <v>8916</v>
      </c>
      <c r="F154" s="166">
        <v>7079</v>
      </c>
      <c r="G154" s="166">
        <v>8395</v>
      </c>
      <c r="H154" s="166">
        <v>8746</v>
      </c>
      <c r="I154" s="167">
        <f t="shared" si="51"/>
        <v>4.1810601548540882E-2</v>
      </c>
      <c r="J154" s="166">
        <f t="shared" si="50"/>
        <v>351</v>
      </c>
      <c r="K154" s="167">
        <f t="shared" si="52"/>
        <v>3.1338268770264976E-3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1041</v>
      </c>
      <c r="E155" s="166">
        <v>3208</v>
      </c>
      <c r="F155" s="166">
        <v>5183</v>
      </c>
      <c r="G155" s="166">
        <v>2957</v>
      </c>
      <c r="H155" s="166">
        <v>9904</v>
      </c>
      <c r="I155" s="167">
        <f t="shared" si="51"/>
        <v>2.3493405478525533</v>
      </c>
      <c r="J155" s="166">
        <f t="shared" si="50"/>
        <v>6947</v>
      </c>
      <c r="K155" s="167">
        <f t="shared" si="52"/>
        <v>3.5487561616819614E-3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169</v>
      </c>
      <c r="E156" s="166">
        <v>746</v>
      </c>
      <c r="F156" s="166">
        <v>807</v>
      </c>
      <c r="G156" s="166">
        <v>1280</v>
      </c>
      <c r="H156" s="166">
        <v>825</v>
      </c>
      <c r="I156" s="167">
        <f t="shared" si="51"/>
        <v>-0.35546875</v>
      </c>
      <c r="J156" s="166">
        <f t="shared" si="50"/>
        <v>-455</v>
      </c>
      <c r="K156" s="167">
        <f t="shared" si="52"/>
        <v>2.9561024165868517E-4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159</v>
      </c>
      <c r="E157" s="166">
        <v>1973</v>
      </c>
      <c r="F157" s="166">
        <v>2066</v>
      </c>
      <c r="G157" s="166">
        <v>2428</v>
      </c>
      <c r="H157" s="166">
        <v>1024</v>
      </c>
      <c r="I157" s="167">
        <f t="shared" si="51"/>
        <v>-0.57825370675453047</v>
      </c>
      <c r="J157" s="166">
        <f t="shared" si="50"/>
        <v>-1404</v>
      </c>
      <c r="K157" s="167">
        <f t="shared" si="52"/>
        <v>3.6691501510120441E-4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90</v>
      </c>
      <c r="E158" s="166">
        <v>140</v>
      </c>
      <c r="F158" s="166">
        <v>207</v>
      </c>
      <c r="G158" s="166">
        <v>150</v>
      </c>
      <c r="H158" s="166">
        <v>69</v>
      </c>
      <c r="I158" s="167">
        <f t="shared" si="51"/>
        <v>-0.54</v>
      </c>
      <c r="J158" s="166">
        <f t="shared" si="50"/>
        <v>-81</v>
      </c>
      <c r="K158" s="167">
        <f t="shared" si="52"/>
        <v>2.4723765665999126E-5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9</v>
      </c>
      <c r="E159" s="166">
        <v>217</v>
      </c>
      <c r="F159" s="166">
        <v>323</v>
      </c>
      <c r="G159" s="166">
        <v>127</v>
      </c>
      <c r="H159" s="166">
        <v>289</v>
      </c>
      <c r="I159" s="167">
        <f t="shared" si="51"/>
        <v>1.2755905511811023</v>
      </c>
      <c r="J159" s="166">
        <f t="shared" si="50"/>
        <v>162</v>
      </c>
      <c r="K159" s="167">
        <f t="shared" si="52"/>
        <v>1.0355316344164851E-4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2323</v>
      </c>
      <c r="E160" s="171">
        <f t="shared" si="54"/>
        <v>4388</v>
      </c>
      <c r="F160" s="171">
        <f t="shared" si="54"/>
        <v>4992</v>
      </c>
      <c r="G160" s="171">
        <f t="shared" si="54"/>
        <v>6437</v>
      </c>
      <c r="H160" s="171">
        <f t="shared" si="54"/>
        <v>4513</v>
      </c>
      <c r="I160" s="172">
        <f t="shared" si="51"/>
        <v>-0.29889700170887057</v>
      </c>
      <c r="J160" s="171">
        <f>H160-G160</f>
        <v>-1924</v>
      </c>
      <c r="K160" s="172">
        <f t="shared" si="52"/>
        <v>1.6170776007341167E-3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AE068-7D01-4248-9AB3-99BC7FA7CFA2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262</v>
      </c>
      <c r="D6" s="174" t="s">
        <v>263</v>
      </c>
      <c r="E6" s="174" t="s">
        <v>264</v>
      </c>
      <c r="F6" s="174" t="s">
        <v>265</v>
      </c>
      <c r="G6" s="174" t="s">
        <v>266</v>
      </c>
      <c r="H6" s="174" t="s">
        <v>267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7198644</v>
      </c>
      <c r="D8" s="178">
        <v>1239473</v>
      </c>
      <c r="E8" s="178">
        <v>9533834</v>
      </c>
      <c r="F8" s="178">
        <v>11318734</v>
      </c>
      <c r="G8" s="178">
        <v>12006102</v>
      </c>
      <c r="H8" s="178">
        <v>11636818</v>
      </c>
      <c r="I8" s="179">
        <f>IFERROR(H8/G8-1,"-")</f>
        <v>-3.075802621033874E-2</v>
      </c>
      <c r="J8" s="178">
        <f>H8-G8</f>
        <v>-369284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625970</v>
      </c>
      <c r="D9" s="162">
        <v>345779</v>
      </c>
      <c r="E9" s="162">
        <v>981985</v>
      </c>
      <c r="F9" s="162">
        <v>1139257</v>
      </c>
      <c r="G9" s="162">
        <v>1056095</v>
      </c>
      <c r="H9" s="162">
        <v>1032965</v>
      </c>
      <c r="I9" s="163">
        <f>IFERROR(H9/G9-1,"-")</f>
        <v>-2.1901438791017802E-2</v>
      </c>
      <c r="J9" s="162">
        <f t="shared" ref="J9:J19" si="0">H9-G9</f>
        <v>-23130</v>
      </c>
      <c r="K9" s="163">
        <f>H9/H$8</f>
        <v>8.8766963614967595E-2</v>
      </c>
      <c r="L9" s="81"/>
    </row>
    <row r="10" spans="1:12" x14ac:dyDescent="0.25">
      <c r="A10" s="164" t="s">
        <v>105</v>
      </c>
      <c r="B10" s="165" t="s">
        <v>105</v>
      </c>
      <c r="C10" s="166">
        <v>156153</v>
      </c>
      <c r="D10" s="166">
        <v>219650</v>
      </c>
      <c r="E10" s="166">
        <v>291761</v>
      </c>
      <c r="F10" s="166">
        <v>343203</v>
      </c>
      <c r="G10" s="166">
        <v>312544</v>
      </c>
      <c r="H10" s="166">
        <v>288352</v>
      </c>
      <c r="I10" s="167">
        <f>IFERROR(H10/G10-1,"-")</f>
        <v>-7.7403501586976509E-2</v>
      </c>
      <c r="J10" s="166">
        <f t="shared" si="0"/>
        <v>-24192</v>
      </c>
      <c r="K10" s="167">
        <f>H10/H$8</f>
        <v>2.4779282446455723E-2</v>
      </c>
      <c r="L10" s="81"/>
    </row>
    <row r="11" spans="1:12" x14ac:dyDescent="0.25">
      <c r="A11" s="164" t="s">
        <v>102</v>
      </c>
      <c r="B11" s="165" t="s">
        <v>102</v>
      </c>
      <c r="C11" s="166">
        <v>469817</v>
      </c>
      <c r="D11" s="166">
        <v>126129</v>
      </c>
      <c r="E11" s="166">
        <v>690224</v>
      </c>
      <c r="F11" s="166">
        <v>796054</v>
      </c>
      <c r="G11" s="166">
        <v>743551</v>
      </c>
      <c r="H11" s="166">
        <v>744613</v>
      </c>
      <c r="I11" s="167">
        <f>IFERROR(H11/G11-1,"-")</f>
        <v>1.4282813149333329E-3</v>
      </c>
      <c r="J11" s="166">
        <f t="shared" si="0"/>
        <v>1062</v>
      </c>
      <c r="K11" s="167">
        <f>H11/H$8</f>
        <v>6.3987681168511876E-2</v>
      </c>
      <c r="L11" s="81"/>
    </row>
    <row r="12" spans="1:12" x14ac:dyDescent="0.25">
      <c r="A12" s="1"/>
      <c r="B12" s="161" t="s">
        <v>109</v>
      </c>
      <c r="C12" s="162">
        <v>6572674</v>
      </c>
      <c r="D12" s="162">
        <v>893694</v>
      </c>
      <c r="E12" s="162">
        <v>8551849</v>
      </c>
      <c r="F12" s="162">
        <v>10179477</v>
      </c>
      <c r="G12" s="162">
        <v>10950007</v>
      </c>
      <c r="H12" s="162">
        <v>10603853</v>
      </c>
      <c r="I12" s="163">
        <f>IFERROR(H12/G12-1,"-")</f>
        <v>-3.1612217234199047E-2</v>
      </c>
      <c r="J12" s="162">
        <f t="shared" si="0"/>
        <v>-346154</v>
      </c>
      <c r="K12" s="163">
        <f>H12/H$8</f>
        <v>0.91123303638503239</v>
      </c>
      <c r="L12" s="81"/>
    </row>
    <row r="13" spans="1:12" s="57" customFormat="1" x14ac:dyDescent="0.25">
      <c r="A13" s="164"/>
      <c r="B13" s="165" t="s">
        <v>112</v>
      </c>
      <c r="C13" s="166">
        <v>2636464</v>
      </c>
      <c r="D13" s="166">
        <v>71158</v>
      </c>
      <c r="E13" s="166">
        <v>3502820</v>
      </c>
      <c r="F13" s="166">
        <v>4109456</v>
      </c>
      <c r="G13" s="166">
        <v>4452093</v>
      </c>
      <c r="H13" s="166">
        <v>4365883</v>
      </c>
      <c r="I13" s="167">
        <f t="shared" ref="I13:I20" si="1">IFERROR(H13/G13-1,"-")</f>
        <v>-1.9363926135415377E-2</v>
      </c>
      <c r="J13" s="166">
        <f t="shared" si="0"/>
        <v>-86210</v>
      </c>
      <c r="K13" s="167">
        <f t="shared" ref="K13:K20" si="2">H13/H$8</f>
        <v>0.37517842076760161</v>
      </c>
      <c r="L13" s="168"/>
    </row>
    <row r="14" spans="1:12" s="57" customFormat="1" x14ac:dyDescent="0.25">
      <c r="A14" s="164"/>
      <c r="B14" s="165" t="s">
        <v>115</v>
      </c>
      <c r="C14" s="166">
        <v>982879</v>
      </c>
      <c r="D14" s="166">
        <v>152541</v>
      </c>
      <c r="E14" s="166">
        <v>1061946</v>
      </c>
      <c r="F14" s="166">
        <v>1314419</v>
      </c>
      <c r="G14" s="166">
        <v>1446457</v>
      </c>
      <c r="H14" s="166">
        <v>1365790</v>
      </c>
      <c r="I14" s="167">
        <f t="shared" si="1"/>
        <v>-5.5768681682206944E-2</v>
      </c>
      <c r="J14" s="166">
        <f t="shared" si="0"/>
        <v>-80667</v>
      </c>
      <c r="K14" s="167">
        <f t="shared" si="2"/>
        <v>0.11736799527155962</v>
      </c>
      <c r="L14" s="168"/>
    </row>
    <row r="15" spans="1:12" x14ac:dyDescent="0.25">
      <c r="A15" s="164"/>
      <c r="B15" s="165" t="s">
        <v>118</v>
      </c>
      <c r="C15" s="166">
        <v>257401</v>
      </c>
      <c r="D15" s="166">
        <v>149043</v>
      </c>
      <c r="E15" s="166">
        <v>415595</v>
      </c>
      <c r="F15" s="166">
        <v>540639</v>
      </c>
      <c r="G15" s="166">
        <v>580404</v>
      </c>
      <c r="H15" s="166">
        <v>524998</v>
      </c>
      <c r="I15" s="167">
        <f t="shared" si="1"/>
        <v>-9.5461092618245202E-2</v>
      </c>
      <c r="J15" s="166">
        <f t="shared" si="0"/>
        <v>-55406</v>
      </c>
      <c r="K15" s="167">
        <f t="shared" si="2"/>
        <v>4.5115254015315874E-2</v>
      </c>
      <c r="L15" s="81"/>
    </row>
    <row r="16" spans="1:12" x14ac:dyDescent="0.25">
      <c r="A16" s="164"/>
      <c r="B16" s="165" t="s">
        <v>125</v>
      </c>
      <c r="C16" s="166">
        <v>215512</v>
      </c>
      <c r="D16" s="166">
        <v>13556</v>
      </c>
      <c r="E16" s="166">
        <v>410280</v>
      </c>
      <c r="F16" s="166">
        <v>393582</v>
      </c>
      <c r="G16" s="166">
        <v>430563</v>
      </c>
      <c r="H16" s="166">
        <v>417888</v>
      </c>
      <c r="I16" s="167">
        <f t="shared" si="1"/>
        <v>-2.9438200681433324E-2</v>
      </c>
      <c r="J16" s="166">
        <f t="shared" si="0"/>
        <v>-12675</v>
      </c>
      <c r="K16" s="167">
        <f t="shared" si="2"/>
        <v>3.5910847793615058E-2</v>
      </c>
      <c r="L16" s="81"/>
    </row>
    <row r="17" spans="1:12" x14ac:dyDescent="0.25">
      <c r="A17" s="164"/>
      <c r="B17" s="165" t="s">
        <v>121</v>
      </c>
      <c r="C17" s="166">
        <v>250591</v>
      </c>
      <c r="D17" s="166">
        <v>37918</v>
      </c>
      <c r="E17" s="166">
        <v>403038</v>
      </c>
      <c r="F17" s="166">
        <v>380835</v>
      </c>
      <c r="G17" s="166">
        <v>417289</v>
      </c>
      <c r="H17" s="166">
        <v>378394</v>
      </c>
      <c r="I17" s="167">
        <f t="shared" si="1"/>
        <v>-9.3208783361171776E-2</v>
      </c>
      <c r="J17" s="166">
        <f t="shared" si="0"/>
        <v>-38895</v>
      </c>
      <c r="K17" s="167">
        <f t="shared" si="2"/>
        <v>3.2516964689144404E-2</v>
      </c>
      <c r="L17" s="81"/>
    </row>
    <row r="18" spans="1:12" x14ac:dyDescent="0.25">
      <c r="A18" s="164"/>
      <c r="B18" s="165" t="s">
        <v>130</v>
      </c>
      <c r="C18" s="166">
        <v>238981</v>
      </c>
      <c r="D18" s="166">
        <v>2548</v>
      </c>
      <c r="E18" s="166">
        <v>248929</v>
      </c>
      <c r="F18" s="166">
        <v>316387</v>
      </c>
      <c r="G18" s="166">
        <v>291718</v>
      </c>
      <c r="H18" s="166">
        <v>283562</v>
      </c>
      <c r="I18" s="167">
        <f t="shared" si="1"/>
        <v>-2.7958507874042748E-2</v>
      </c>
      <c r="J18" s="166">
        <f t="shared" si="0"/>
        <v>-8156</v>
      </c>
      <c r="K18" s="167">
        <f t="shared" si="2"/>
        <v>2.4367657894108167E-2</v>
      </c>
      <c r="L18" s="81"/>
    </row>
    <row r="19" spans="1:12" x14ac:dyDescent="0.25">
      <c r="A19" s="164" t="s">
        <v>146</v>
      </c>
      <c r="B19" s="165" t="s">
        <v>133</v>
      </c>
      <c r="C19" s="166">
        <v>338187</v>
      </c>
      <c r="D19" s="166">
        <v>18280</v>
      </c>
      <c r="E19" s="166">
        <v>198904</v>
      </c>
      <c r="F19" s="166">
        <v>291712</v>
      </c>
      <c r="G19" s="166">
        <v>317488</v>
      </c>
      <c r="H19" s="166">
        <v>269484</v>
      </c>
      <c r="I19" s="167">
        <f t="shared" si="1"/>
        <v>-0.15119941541097615</v>
      </c>
      <c r="J19" s="166">
        <f t="shared" si="0"/>
        <v>-48004</v>
      </c>
      <c r="K19" s="167">
        <f t="shared" si="2"/>
        <v>2.3157877007271233E-2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1652659</v>
      </c>
      <c r="D20" s="171">
        <f t="shared" ref="D20:H20" si="4">D12-SUM(D13:D19)</f>
        <v>448650</v>
      </c>
      <c r="E20" s="171">
        <f t="shared" si="4"/>
        <v>2310337</v>
      </c>
      <c r="F20" s="171">
        <f t="shared" si="4"/>
        <v>2832447</v>
      </c>
      <c r="G20" s="171">
        <f t="shared" si="4"/>
        <v>3013995</v>
      </c>
      <c r="H20" s="171">
        <f t="shared" si="4"/>
        <v>2997854</v>
      </c>
      <c r="I20" s="172">
        <f t="shared" si="1"/>
        <v>-5.3553506226785563E-3</v>
      </c>
      <c r="J20" s="171">
        <f>H20-G20</f>
        <v>-16141</v>
      </c>
      <c r="K20" s="172">
        <f t="shared" si="2"/>
        <v>0.25761801894641645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479916</v>
      </c>
      <c r="E22" s="178">
        <v>3872965</v>
      </c>
      <c r="F22" s="178">
        <v>4389120</v>
      </c>
      <c r="G22" s="178">
        <v>4572184</v>
      </c>
      <c r="H22" s="178">
        <v>4379140</v>
      </c>
      <c r="I22" s="179">
        <f>IFERROR(H22/G22-1,"-")</f>
        <v>-4.2221397913994707E-2</v>
      </c>
      <c r="J22" s="178">
        <f>H22-G22</f>
        <v>-193044</v>
      </c>
      <c r="K22" s="179">
        <f>H22/H$8</f>
        <v>0.37631764972177101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125039</v>
      </c>
      <c r="E23" s="162">
        <v>192475</v>
      </c>
      <c r="F23" s="162">
        <v>195227</v>
      </c>
      <c r="G23" s="162">
        <v>170162</v>
      </c>
      <c r="H23" s="162">
        <v>143786</v>
      </c>
      <c r="I23" s="163">
        <f>IFERROR(H23/G23-1,"-")</f>
        <v>-0.15500523030993996</v>
      </c>
      <c r="J23" s="162">
        <f t="shared" ref="J23:J33" si="5">H23-G23</f>
        <v>-26376</v>
      </c>
      <c r="K23" s="163">
        <f>H23/H$8</f>
        <v>1.2356126906857183E-2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68860</v>
      </c>
      <c r="E24" s="166">
        <v>62574</v>
      </c>
      <c r="F24" s="166">
        <v>66782</v>
      </c>
      <c r="G24" s="166">
        <v>55346</v>
      </c>
      <c r="H24" s="166">
        <v>42289</v>
      </c>
      <c r="I24" s="167">
        <f>IFERROR(H24/G24-1,"-")</f>
        <v>-0.23591587467929032</v>
      </c>
      <c r="J24" s="166">
        <f t="shared" si="5"/>
        <v>-13057</v>
      </c>
      <c r="K24" s="167">
        <f>H24/H$8</f>
        <v>3.634069038460514E-3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56179</v>
      </c>
      <c r="E25" s="166">
        <v>129901</v>
      </c>
      <c r="F25" s="166">
        <v>128445</v>
      </c>
      <c r="G25" s="166">
        <v>114816</v>
      </c>
      <c r="H25" s="166">
        <v>101497</v>
      </c>
      <c r="I25" s="167">
        <f>IFERROR(H25/G25-1,"-")</f>
        <v>-0.11600299609810483</v>
      </c>
      <c r="J25" s="166">
        <f t="shared" si="5"/>
        <v>-13319</v>
      </c>
      <c r="K25" s="167">
        <f>H25/H$8</f>
        <v>8.7220578683966706E-3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354877</v>
      </c>
      <c r="E26" s="162">
        <v>3680490</v>
      </c>
      <c r="F26" s="162">
        <v>4193893</v>
      </c>
      <c r="G26" s="162">
        <v>4402022</v>
      </c>
      <c r="H26" s="162">
        <v>4235354</v>
      </c>
      <c r="I26" s="163">
        <f>IFERROR(H26/G26-1,"-")</f>
        <v>-3.7861691740750048E-2</v>
      </c>
      <c r="J26" s="162">
        <f t="shared" si="5"/>
        <v>-166668</v>
      </c>
      <c r="K26" s="163">
        <f>H26/H$8</f>
        <v>0.36396152281491384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20212</v>
      </c>
      <c r="E27" s="166">
        <v>1646313</v>
      </c>
      <c r="F27" s="166">
        <v>1932242</v>
      </c>
      <c r="G27" s="166">
        <v>2037064</v>
      </c>
      <c r="H27" s="166">
        <v>2009207</v>
      </c>
      <c r="I27" s="167">
        <f t="shared" ref="I27:I34" si="6">IFERROR(H27/G27-1,"-")</f>
        <v>-1.3675073537208426E-2</v>
      </c>
      <c r="J27" s="166">
        <f t="shared" si="5"/>
        <v>-27857</v>
      </c>
      <c r="K27" s="167">
        <f t="shared" ref="K27:K34" si="7">H27/H$8</f>
        <v>0.17265948474918144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55810</v>
      </c>
      <c r="E28" s="166">
        <v>439344</v>
      </c>
      <c r="F28" s="166">
        <v>497002</v>
      </c>
      <c r="G28" s="166">
        <v>511468</v>
      </c>
      <c r="H28" s="166">
        <v>474875</v>
      </c>
      <c r="I28" s="167">
        <f t="shared" si="6"/>
        <v>-7.1545042896134281E-2</v>
      </c>
      <c r="J28" s="166">
        <f t="shared" si="5"/>
        <v>-36593</v>
      </c>
      <c r="K28" s="167">
        <f t="shared" si="7"/>
        <v>4.0807976888527428E-2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68327</v>
      </c>
      <c r="E29" s="166">
        <v>164422</v>
      </c>
      <c r="F29" s="166">
        <v>191056</v>
      </c>
      <c r="G29" s="166">
        <v>206692</v>
      </c>
      <c r="H29" s="166">
        <v>147935</v>
      </c>
      <c r="I29" s="167">
        <f t="shared" si="6"/>
        <v>-0.28427321812164963</v>
      </c>
      <c r="J29" s="166">
        <f t="shared" si="5"/>
        <v>-58757</v>
      </c>
      <c r="K29" s="167">
        <f t="shared" si="7"/>
        <v>1.2712667672554473E-2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5732</v>
      </c>
      <c r="E30" s="166">
        <v>194426</v>
      </c>
      <c r="F30" s="166">
        <v>169131</v>
      </c>
      <c r="G30" s="166">
        <v>176922</v>
      </c>
      <c r="H30" s="166">
        <v>174505</v>
      </c>
      <c r="I30" s="167">
        <f t="shared" si="6"/>
        <v>-1.3661387504097844E-2</v>
      </c>
      <c r="J30" s="166">
        <f t="shared" si="5"/>
        <v>-2417</v>
      </c>
      <c r="K30" s="167">
        <f t="shared" si="7"/>
        <v>1.4995937892987584E-2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21193</v>
      </c>
      <c r="E31" s="166">
        <v>243033</v>
      </c>
      <c r="F31" s="166">
        <v>206049</v>
      </c>
      <c r="G31" s="166">
        <v>221075</v>
      </c>
      <c r="H31" s="166">
        <v>212576</v>
      </c>
      <c r="I31" s="167">
        <f t="shared" si="6"/>
        <v>-3.8443966979531785E-2</v>
      </c>
      <c r="J31" s="166">
        <f t="shared" si="5"/>
        <v>-8499</v>
      </c>
      <c r="K31" s="167">
        <f t="shared" si="7"/>
        <v>1.8267536709777536E-2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574</v>
      </c>
      <c r="E32" s="166">
        <v>95054</v>
      </c>
      <c r="F32" s="166">
        <v>109140</v>
      </c>
      <c r="G32" s="166">
        <v>99708</v>
      </c>
      <c r="H32" s="166">
        <v>92183</v>
      </c>
      <c r="I32" s="167">
        <f t="shared" si="6"/>
        <v>-7.5470373490592491E-2</v>
      </c>
      <c r="J32" s="166">
        <f t="shared" si="5"/>
        <v>-7525</v>
      </c>
      <c r="K32" s="167">
        <f t="shared" si="7"/>
        <v>7.9216672461492488E-3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2273</v>
      </c>
      <c r="E33" s="166">
        <v>58689</v>
      </c>
      <c r="F33" s="166">
        <v>97353</v>
      </c>
      <c r="G33" s="166">
        <v>95578</v>
      </c>
      <c r="H33" s="166">
        <v>82430</v>
      </c>
      <c r="I33" s="167">
        <f t="shared" si="6"/>
        <v>-0.13756303751909438</v>
      </c>
      <c r="J33" s="166">
        <f t="shared" si="5"/>
        <v>-13148</v>
      </c>
      <c r="K33" s="167">
        <f t="shared" si="7"/>
        <v>7.0835515344486785E-3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180756</v>
      </c>
      <c r="E34" s="171">
        <f t="shared" si="9"/>
        <v>839209</v>
      </c>
      <c r="F34" s="171">
        <f t="shared" si="9"/>
        <v>991920</v>
      </c>
      <c r="G34" s="171">
        <f t="shared" si="9"/>
        <v>1053515</v>
      </c>
      <c r="H34" s="171">
        <f t="shared" si="9"/>
        <v>1041643</v>
      </c>
      <c r="I34" s="172">
        <f t="shared" si="6"/>
        <v>-1.1268942539973348E-2</v>
      </c>
      <c r="J34" s="171">
        <f>H34-G34</f>
        <v>-11872</v>
      </c>
      <c r="K34" s="172">
        <f t="shared" si="7"/>
        <v>8.9512700121287453E-2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250141</v>
      </c>
      <c r="E36" s="178">
        <v>2658546</v>
      </c>
      <c r="F36" s="178">
        <v>3148928</v>
      </c>
      <c r="G36" s="178">
        <v>3318184</v>
      </c>
      <c r="H36" s="178">
        <v>3271624</v>
      </c>
      <c r="I36" s="179">
        <f>IFERROR(H36/G36-1,"-")</f>
        <v>-1.4031771595547471E-2</v>
      </c>
      <c r="J36" s="178">
        <f>H36-G36</f>
        <v>-46560</v>
      </c>
      <c r="K36" s="179">
        <f>H36/H$8</f>
        <v>0.28114420969718695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40820</v>
      </c>
      <c r="E37" s="162">
        <v>122385</v>
      </c>
      <c r="F37" s="162">
        <v>123431</v>
      </c>
      <c r="G37" s="162">
        <v>136202</v>
      </c>
      <c r="H37" s="162">
        <v>147970</v>
      </c>
      <c r="I37" s="163">
        <f>IFERROR(H37/G37-1,"-")</f>
        <v>8.6401080747712911E-2</v>
      </c>
      <c r="J37" s="162">
        <f t="shared" ref="J37:J47" si="10">H37-G37</f>
        <v>11768</v>
      </c>
      <c r="K37" s="163">
        <f>H37/H$8</f>
        <v>1.271567536761338E-2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27959</v>
      </c>
      <c r="E38" s="166">
        <v>37773</v>
      </c>
      <c r="F38" s="166">
        <v>33042</v>
      </c>
      <c r="G38" s="166">
        <v>61484</v>
      </c>
      <c r="H38" s="166">
        <v>59109</v>
      </c>
      <c r="I38" s="167">
        <f>IFERROR(H38/G38-1,"-")</f>
        <v>-3.8627935723114959E-2</v>
      </c>
      <c r="J38" s="166">
        <f t="shared" si="10"/>
        <v>-2375</v>
      </c>
      <c r="K38" s="167">
        <f>H38/H$8</f>
        <v>5.079481349626676E-3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12861</v>
      </c>
      <c r="E39" s="166">
        <v>84612</v>
      </c>
      <c r="F39" s="166">
        <v>90389</v>
      </c>
      <c r="G39" s="166">
        <v>74718</v>
      </c>
      <c r="H39" s="166">
        <v>88861</v>
      </c>
      <c r="I39" s="167">
        <f>IFERROR(H39/G39-1,"-")</f>
        <v>0.18928504510292021</v>
      </c>
      <c r="J39" s="166">
        <f t="shared" si="10"/>
        <v>14143</v>
      </c>
      <c r="K39" s="167">
        <f>H39/H$8</f>
        <v>7.6361940179867039E-3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209321</v>
      </c>
      <c r="E40" s="162">
        <v>2536161</v>
      </c>
      <c r="F40" s="162">
        <v>3025497</v>
      </c>
      <c r="G40" s="162">
        <v>3181982</v>
      </c>
      <c r="H40" s="162">
        <v>3123654</v>
      </c>
      <c r="I40" s="163">
        <f>IFERROR(H40/G40-1,"-")</f>
        <v>-1.8330713372985752E-2</v>
      </c>
      <c r="J40" s="162">
        <f t="shared" si="10"/>
        <v>-58328</v>
      </c>
      <c r="K40" s="163">
        <f>H40/H$8</f>
        <v>0.26842853432957359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12731</v>
      </c>
      <c r="E41" s="166">
        <v>1089009</v>
      </c>
      <c r="F41" s="166">
        <v>1294282</v>
      </c>
      <c r="G41" s="166">
        <v>1409090</v>
      </c>
      <c r="H41" s="166">
        <v>1385871</v>
      </c>
      <c r="I41" s="167">
        <f t="shared" ref="I41:I48" si="11">IFERROR(H41/G41-1,"-")</f>
        <v>-1.6478010630974649E-2</v>
      </c>
      <c r="J41" s="166">
        <f t="shared" si="10"/>
        <v>-23219</v>
      </c>
      <c r="K41" s="167">
        <f t="shared" ref="K41:K48" si="12">H41/H$8</f>
        <v>0.11909363882807139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18587</v>
      </c>
      <c r="E42" s="166">
        <v>108888</v>
      </c>
      <c r="F42" s="166">
        <v>139293</v>
      </c>
      <c r="G42" s="166">
        <v>137988</v>
      </c>
      <c r="H42" s="166">
        <v>132803</v>
      </c>
      <c r="I42" s="167">
        <f t="shared" si="11"/>
        <v>-3.7575731223004949E-2</v>
      </c>
      <c r="J42" s="166">
        <f t="shared" si="10"/>
        <v>-5185</v>
      </c>
      <c r="K42" s="167">
        <f t="shared" si="12"/>
        <v>1.1412312197372168E-2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22425</v>
      </c>
      <c r="E43" s="166">
        <v>62644</v>
      </c>
      <c r="F43" s="166">
        <v>83931</v>
      </c>
      <c r="G43" s="166">
        <v>80711</v>
      </c>
      <c r="H43" s="166">
        <v>83636</v>
      </c>
      <c r="I43" s="167">
        <f t="shared" si="11"/>
        <v>3.6240413326560139E-2</v>
      </c>
      <c r="J43" s="166">
        <f t="shared" si="10"/>
        <v>2925</v>
      </c>
      <c r="K43" s="167">
        <f t="shared" si="12"/>
        <v>7.1871881127641597E-3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2975</v>
      </c>
      <c r="E44" s="166">
        <v>141020</v>
      </c>
      <c r="F44" s="166">
        <v>149033</v>
      </c>
      <c r="G44" s="166">
        <v>155533</v>
      </c>
      <c r="H44" s="166">
        <v>145433</v>
      </c>
      <c r="I44" s="167">
        <f t="shared" si="11"/>
        <v>-6.4937987436749722E-2</v>
      </c>
      <c r="J44" s="166">
        <f t="shared" si="10"/>
        <v>-10100</v>
      </c>
      <c r="K44" s="167">
        <f t="shared" si="12"/>
        <v>1.2497660442914893E-2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4637</v>
      </c>
      <c r="E45" s="166">
        <v>100046</v>
      </c>
      <c r="F45" s="166">
        <v>116394</v>
      </c>
      <c r="G45" s="166">
        <v>132369</v>
      </c>
      <c r="H45" s="166">
        <v>105512</v>
      </c>
      <c r="I45" s="167">
        <f t="shared" si="11"/>
        <v>-0.20289493763645572</v>
      </c>
      <c r="J45" s="166">
        <f t="shared" si="10"/>
        <v>-26857</v>
      </c>
      <c r="K45" s="167">
        <f t="shared" si="12"/>
        <v>9.0670834587255732E-3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917</v>
      </c>
      <c r="E46" s="166">
        <v>98471</v>
      </c>
      <c r="F46" s="166">
        <v>111563</v>
      </c>
      <c r="G46" s="166">
        <v>104531</v>
      </c>
      <c r="H46" s="166">
        <v>112716</v>
      </c>
      <c r="I46" s="167">
        <f t="shared" si="11"/>
        <v>7.8302130468473452E-2</v>
      </c>
      <c r="J46" s="166">
        <f t="shared" si="10"/>
        <v>8185</v>
      </c>
      <c r="K46" s="167">
        <f t="shared" si="12"/>
        <v>9.6861530359931731E-3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13882</v>
      </c>
      <c r="E47" s="166">
        <v>96506</v>
      </c>
      <c r="F47" s="166">
        <v>118911</v>
      </c>
      <c r="G47" s="166">
        <v>134415</v>
      </c>
      <c r="H47" s="166">
        <v>115211</v>
      </c>
      <c r="I47" s="167">
        <f t="shared" si="11"/>
        <v>-0.14287095934233529</v>
      </c>
      <c r="J47" s="166">
        <f t="shared" si="10"/>
        <v>-19204</v>
      </c>
      <c r="K47" s="167">
        <f t="shared" si="12"/>
        <v>9.900558726620972E-3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133167</v>
      </c>
      <c r="E48" s="171">
        <f t="shared" si="14"/>
        <v>839577</v>
      </c>
      <c r="F48" s="171">
        <f t="shared" si="14"/>
        <v>1012090</v>
      </c>
      <c r="G48" s="171">
        <f t="shared" si="14"/>
        <v>1027345</v>
      </c>
      <c r="H48" s="171">
        <f t="shared" si="14"/>
        <v>1042472</v>
      </c>
      <c r="I48" s="172">
        <f t="shared" si="11"/>
        <v>1.4724362312563022E-2</v>
      </c>
      <c r="J48" s="171">
        <f>H48-G48</f>
        <v>15127</v>
      </c>
      <c r="K48" s="172">
        <f t="shared" si="12"/>
        <v>8.9583939527111273E-2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12448</v>
      </c>
      <c r="E50" s="178">
        <v>56272</v>
      </c>
      <c r="F50" s="178">
        <v>65549</v>
      </c>
      <c r="G50" s="178">
        <v>75339</v>
      </c>
      <c r="H50" s="178">
        <v>70664</v>
      </c>
      <c r="I50" s="179">
        <f>IFERROR(H50/G50-1,"-")</f>
        <v>-6.2052854431303817E-2</v>
      </c>
      <c r="J50" s="178">
        <f>H50-G50</f>
        <v>-4675</v>
      </c>
      <c r="K50" s="179">
        <f>H50/H$8</f>
        <v>6.0724503897886866E-3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2474</v>
      </c>
      <c r="E51" s="162">
        <v>4239</v>
      </c>
      <c r="F51" s="162">
        <v>16499</v>
      </c>
      <c r="G51" s="162">
        <v>10488</v>
      </c>
      <c r="H51" s="162">
        <v>7223</v>
      </c>
      <c r="I51" s="163">
        <f>IFERROR(H51/G51-1,"-")</f>
        <v>-0.31130816170861941</v>
      </c>
      <c r="J51" s="162">
        <f t="shared" ref="J51:J61" si="15">H51-G51</f>
        <v>-3265</v>
      </c>
      <c r="K51" s="163">
        <f>H51/H$8</f>
        <v>6.207023260138639E-4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1653</v>
      </c>
      <c r="E52" s="166">
        <v>409</v>
      </c>
      <c r="F52" s="166">
        <v>11146</v>
      </c>
      <c r="G52" s="166">
        <v>5704</v>
      </c>
      <c r="H52" s="166">
        <v>3679</v>
      </c>
      <c r="I52" s="167">
        <f>IFERROR(H52/G52-1,"-")</f>
        <v>-0.35501402524544179</v>
      </c>
      <c r="J52" s="166">
        <f t="shared" si="15"/>
        <v>-2025</v>
      </c>
      <c r="K52" s="167">
        <f>H52/H$8</f>
        <v>3.1615171776339546E-4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821</v>
      </c>
      <c r="E53" s="166">
        <v>3830</v>
      </c>
      <c r="F53" s="166">
        <v>5353</v>
      </c>
      <c r="G53" s="166">
        <v>4784</v>
      </c>
      <c r="H53" s="166">
        <v>3544</v>
      </c>
      <c r="I53" s="167">
        <f>IFERROR(H53/G53-1,"-")</f>
        <v>-0.25919732441471577</v>
      </c>
      <c r="J53" s="166">
        <f t="shared" si="15"/>
        <v>-1240</v>
      </c>
      <c r="K53" s="167">
        <f>H53/H$8</f>
        <v>3.045506082504685E-4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9974</v>
      </c>
      <c r="E54" s="162">
        <v>52033</v>
      </c>
      <c r="F54" s="162">
        <v>49050</v>
      </c>
      <c r="G54" s="162">
        <v>64851</v>
      </c>
      <c r="H54" s="162">
        <v>63441</v>
      </c>
      <c r="I54" s="163">
        <f>IFERROR(H54/G54-1,"-")</f>
        <v>-2.1742147384003374E-2</v>
      </c>
      <c r="J54" s="162">
        <f t="shared" si="15"/>
        <v>-1410</v>
      </c>
      <c r="K54" s="163">
        <f>H54/H$8</f>
        <v>5.4517480637748224E-3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390</v>
      </c>
      <c r="E55" s="166">
        <v>21886</v>
      </c>
      <c r="F55" s="166">
        <v>18267</v>
      </c>
      <c r="G55" s="166">
        <v>21641</v>
      </c>
      <c r="H55" s="166">
        <v>23943</v>
      </c>
      <c r="I55" s="167">
        <f t="shared" ref="I55:I62" si="16">IFERROR(H55/G55-1,"-")</f>
        <v>0.10637216394806148</v>
      </c>
      <c r="J55" s="166">
        <f t="shared" si="15"/>
        <v>2302</v>
      </c>
      <c r="K55" s="167">
        <f t="shared" ref="K55:K62" si="17">H55/H$8</f>
        <v>2.0575212227260066E-3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4614</v>
      </c>
      <c r="E56" s="166">
        <v>14057</v>
      </c>
      <c r="F56" s="166">
        <v>11739</v>
      </c>
      <c r="G56" s="166">
        <v>18859</v>
      </c>
      <c r="H56" s="166">
        <v>16545</v>
      </c>
      <c r="I56" s="167">
        <f t="shared" si="16"/>
        <v>-0.12270003711755662</v>
      </c>
      <c r="J56" s="166">
        <f t="shared" si="15"/>
        <v>-2314</v>
      </c>
      <c r="K56" s="167">
        <f t="shared" si="17"/>
        <v>1.4217804214176075E-3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722</v>
      </c>
      <c r="E57" s="166">
        <v>1882</v>
      </c>
      <c r="F57" s="166">
        <v>2805</v>
      </c>
      <c r="G57" s="166">
        <v>2415</v>
      </c>
      <c r="H57" s="166">
        <v>1923</v>
      </c>
      <c r="I57" s="167">
        <f t="shared" si="16"/>
        <v>-0.20372670807453419</v>
      </c>
      <c r="J57" s="166">
        <f t="shared" si="15"/>
        <v>-492</v>
      </c>
      <c r="K57" s="167">
        <f t="shared" si="17"/>
        <v>1.6525135995080443E-4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344</v>
      </c>
      <c r="E58" s="166">
        <v>1201</v>
      </c>
      <c r="F58" s="166">
        <v>849</v>
      </c>
      <c r="G58" s="166">
        <v>2206</v>
      </c>
      <c r="H58" s="166">
        <v>1825</v>
      </c>
      <c r="I58" s="167">
        <f t="shared" si="16"/>
        <v>-0.17271078875793289</v>
      </c>
      <c r="J58" s="166">
        <f t="shared" si="15"/>
        <v>-381</v>
      </c>
      <c r="K58" s="167">
        <f t="shared" si="17"/>
        <v>1.5682981378586483E-4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128</v>
      </c>
      <c r="E59" s="166">
        <v>1093</v>
      </c>
      <c r="F59" s="166">
        <v>1194</v>
      </c>
      <c r="G59" s="166">
        <v>1438</v>
      </c>
      <c r="H59" s="166">
        <v>1231</v>
      </c>
      <c r="I59" s="167">
        <f t="shared" si="16"/>
        <v>-0.14394993045897075</v>
      </c>
      <c r="J59" s="166">
        <f t="shared" si="15"/>
        <v>-207</v>
      </c>
      <c r="K59" s="167">
        <f t="shared" si="17"/>
        <v>1.0578493192898609E-4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43</v>
      </c>
      <c r="E60" s="166">
        <v>197</v>
      </c>
      <c r="F60" s="166">
        <v>476</v>
      </c>
      <c r="G60" s="166">
        <v>357</v>
      </c>
      <c r="H60" s="166">
        <v>582</v>
      </c>
      <c r="I60" s="167">
        <f t="shared" si="16"/>
        <v>0.63025210084033612</v>
      </c>
      <c r="J60" s="166">
        <f t="shared" si="15"/>
        <v>225</v>
      </c>
      <c r="K60" s="167">
        <f t="shared" si="17"/>
        <v>5.0013672122396344E-5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46</v>
      </c>
      <c r="E61" s="166">
        <v>232</v>
      </c>
      <c r="F61" s="166">
        <v>436</v>
      </c>
      <c r="G61" s="166">
        <v>364</v>
      </c>
      <c r="H61" s="166">
        <v>642</v>
      </c>
      <c r="I61" s="167">
        <f t="shared" si="16"/>
        <v>0.76373626373626369</v>
      </c>
      <c r="J61" s="166">
        <f t="shared" si="15"/>
        <v>278</v>
      </c>
      <c r="K61" s="167">
        <f t="shared" si="17"/>
        <v>5.5169720794808341E-5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3687</v>
      </c>
      <c r="E62" s="171">
        <f t="shared" si="19"/>
        <v>11485</v>
      </c>
      <c r="F62" s="171">
        <f t="shared" si="19"/>
        <v>13284</v>
      </c>
      <c r="G62" s="171">
        <f t="shared" si="19"/>
        <v>17571</v>
      </c>
      <c r="H62" s="171">
        <f t="shared" si="19"/>
        <v>16750</v>
      </c>
      <c r="I62" s="172">
        <f t="shared" si="16"/>
        <v>-4.6724716863012938E-2</v>
      </c>
      <c r="J62" s="171">
        <f>H62-G62</f>
        <v>-821</v>
      </c>
      <c r="K62" s="172">
        <f t="shared" si="17"/>
        <v>1.4393969210483484E-3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70994</v>
      </c>
      <c r="E64" s="178">
        <v>271858</v>
      </c>
      <c r="F64" s="178">
        <v>416036</v>
      </c>
      <c r="G64" s="178">
        <v>486806</v>
      </c>
      <c r="H64" s="178">
        <v>363302</v>
      </c>
      <c r="I64" s="179">
        <f>IFERROR(H64/G64-1,"-")</f>
        <v>-0.25370270703319187</v>
      </c>
      <c r="J64" s="178">
        <f>H64-G64</f>
        <v>-123504</v>
      </c>
      <c r="K64" s="179">
        <f>H64/H$8</f>
        <v>3.1220046579743706E-2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14046</v>
      </c>
      <c r="E65" s="162">
        <v>35676</v>
      </c>
      <c r="F65" s="162">
        <v>23988</v>
      </c>
      <c r="G65" s="162">
        <v>55788</v>
      </c>
      <c r="H65" s="162">
        <v>33964</v>
      </c>
      <c r="I65" s="163">
        <f>IFERROR(H65/G65-1,"-")</f>
        <v>-0.39119523911952392</v>
      </c>
      <c r="J65" s="162">
        <f t="shared" ref="J65:J75" si="20">H65-G65</f>
        <v>-21824</v>
      </c>
      <c r="K65" s="163">
        <f>H65/H$8</f>
        <v>2.9186672851633498E-3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13366</v>
      </c>
      <c r="E66" s="166">
        <v>20911</v>
      </c>
      <c r="F66" s="166">
        <v>15438</v>
      </c>
      <c r="G66" s="166">
        <v>14999</v>
      </c>
      <c r="H66" s="166">
        <v>7235</v>
      </c>
      <c r="I66" s="167">
        <f>IFERROR(H66/G66-1,"-")</f>
        <v>-0.51763450896726448</v>
      </c>
      <c r="J66" s="166">
        <f t="shared" si="20"/>
        <v>-7764</v>
      </c>
      <c r="K66" s="167">
        <f>H66/H$8</f>
        <v>6.2173353574834637E-4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680</v>
      </c>
      <c r="E67" s="166">
        <v>14765</v>
      </c>
      <c r="F67" s="166">
        <v>8550</v>
      </c>
      <c r="G67" s="166">
        <v>40789</v>
      </c>
      <c r="H67" s="166">
        <v>26729</v>
      </c>
      <c r="I67" s="167">
        <f>IFERROR(H67/G67-1,"-")</f>
        <v>-0.34470077717031555</v>
      </c>
      <c r="J67" s="166">
        <f t="shared" si="20"/>
        <v>-14060</v>
      </c>
      <c r="K67" s="167">
        <f>H67/H$8</f>
        <v>2.2969337494150033E-3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56948</v>
      </c>
      <c r="E68" s="162">
        <v>236182</v>
      </c>
      <c r="F68" s="162">
        <v>392048</v>
      </c>
      <c r="G68" s="162">
        <v>431018</v>
      </c>
      <c r="H68" s="162">
        <v>329338</v>
      </c>
      <c r="I68" s="163">
        <f>IFERROR(H68/G68-1,"-")</f>
        <v>-0.23590662106918969</v>
      </c>
      <c r="J68" s="162">
        <f t="shared" si="20"/>
        <v>-101680</v>
      </c>
      <c r="K68" s="163">
        <f>H68/H$8</f>
        <v>2.8301379294580358E-2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4798</v>
      </c>
      <c r="E69" s="166">
        <v>95934</v>
      </c>
      <c r="F69" s="166">
        <v>139113</v>
      </c>
      <c r="G69" s="166">
        <v>147775</v>
      </c>
      <c r="H69" s="166">
        <v>142559</v>
      </c>
      <c r="I69" s="167">
        <f t="shared" ref="I69:I76" si="21">IFERROR(H69/G69-1,"-")</f>
        <v>-3.5296904077144253E-2</v>
      </c>
      <c r="J69" s="166">
        <f t="shared" si="20"/>
        <v>-5216</v>
      </c>
      <c r="K69" s="167">
        <f t="shared" ref="K69:K76" si="22">H69/H$8</f>
        <v>1.2250685711506358E-2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13679</v>
      </c>
      <c r="E70" s="166">
        <v>31142</v>
      </c>
      <c r="F70" s="166">
        <v>28808</v>
      </c>
      <c r="G70" s="166">
        <v>34019</v>
      </c>
      <c r="H70" s="166">
        <v>30862</v>
      </c>
      <c r="I70" s="167">
        <f t="shared" si="21"/>
        <v>-9.2801081748434711E-2</v>
      </c>
      <c r="J70" s="166">
        <f t="shared" si="20"/>
        <v>-3157</v>
      </c>
      <c r="K70" s="167">
        <f t="shared" si="22"/>
        <v>2.6520995687996495E-3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4255</v>
      </c>
      <c r="E71" s="166">
        <v>23308</v>
      </c>
      <c r="F71" s="166">
        <v>54039</v>
      </c>
      <c r="G71" s="166">
        <v>55895</v>
      </c>
      <c r="H71" s="166">
        <v>21180</v>
      </c>
      <c r="I71" s="167">
        <f t="shared" si="21"/>
        <v>-0.6210752303426067</v>
      </c>
      <c r="J71" s="166">
        <f t="shared" si="20"/>
        <v>-34715</v>
      </c>
      <c r="K71" s="167">
        <f t="shared" si="22"/>
        <v>1.820085181361434E-3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1332</v>
      </c>
      <c r="E72" s="166">
        <v>9001</v>
      </c>
      <c r="F72" s="166">
        <v>9166</v>
      </c>
      <c r="G72" s="166">
        <v>16451</v>
      </c>
      <c r="H72" s="166">
        <v>13520</v>
      </c>
      <c r="I72" s="167">
        <f t="shared" si="21"/>
        <v>-0.17816546106619657</v>
      </c>
      <c r="J72" s="166">
        <f t="shared" si="20"/>
        <v>-2931</v>
      </c>
      <c r="K72" s="167">
        <f t="shared" si="22"/>
        <v>1.1618296341835027E-3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6238</v>
      </c>
      <c r="E73" s="166">
        <v>8334</v>
      </c>
      <c r="F73" s="166">
        <v>6629</v>
      </c>
      <c r="G73" s="166">
        <v>8663</v>
      </c>
      <c r="H73" s="166">
        <v>7488</v>
      </c>
      <c r="I73" s="167">
        <f t="shared" si="21"/>
        <v>-0.13563430682211708</v>
      </c>
      <c r="J73" s="166">
        <f t="shared" si="20"/>
        <v>-1175</v>
      </c>
      <c r="K73" s="167">
        <f t="shared" si="22"/>
        <v>6.434748743170169E-4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1</v>
      </c>
      <c r="E74" s="166">
        <v>7459</v>
      </c>
      <c r="F74" s="166">
        <v>22892</v>
      </c>
      <c r="G74" s="166">
        <v>17246</v>
      </c>
      <c r="H74" s="166">
        <v>10752</v>
      </c>
      <c r="I74" s="167">
        <f t="shared" si="21"/>
        <v>-0.37655108430940509</v>
      </c>
      <c r="J74" s="166">
        <f t="shared" si="20"/>
        <v>-6494</v>
      </c>
      <c r="K74" s="167">
        <f t="shared" si="22"/>
        <v>9.2396392209622943E-4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2068</v>
      </c>
      <c r="F75" s="166">
        <v>6577</v>
      </c>
      <c r="G75" s="166">
        <v>11568</v>
      </c>
      <c r="H75" s="166">
        <v>14028</v>
      </c>
      <c r="I75" s="167">
        <f t="shared" si="21"/>
        <v>0.21265560165975095</v>
      </c>
      <c r="J75" s="166">
        <f t="shared" si="20"/>
        <v>2460</v>
      </c>
      <c r="K75" s="167">
        <f t="shared" si="22"/>
        <v>1.2054841796099243E-3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26645</v>
      </c>
      <c r="E76" s="171">
        <f t="shared" si="24"/>
        <v>58936</v>
      </c>
      <c r="F76" s="171">
        <f t="shared" si="24"/>
        <v>124824</v>
      </c>
      <c r="G76" s="171">
        <f t="shared" si="24"/>
        <v>139401</v>
      </c>
      <c r="H76" s="171">
        <f t="shared" si="24"/>
        <v>88949</v>
      </c>
      <c r="I76" s="172">
        <f t="shared" si="21"/>
        <v>-0.36191992883838708</v>
      </c>
      <c r="J76" s="171">
        <f>H76-G76</f>
        <v>-50452</v>
      </c>
      <c r="K76" s="172">
        <f t="shared" si="22"/>
        <v>7.6437562227062413E-3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125212</v>
      </c>
      <c r="E78" s="178">
        <v>1277643</v>
      </c>
      <c r="F78" s="178">
        <v>1686660</v>
      </c>
      <c r="G78" s="178">
        <v>1869735</v>
      </c>
      <c r="H78" s="178">
        <v>1893996</v>
      </c>
      <c r="I78" s="179">
        <f>IFERROR(H78/G78-1,"-")</f>
        <v>1.2975635584721923E-2</v>
      </c>
      <c r="J78" s="178">
        <f>H78-G78</f>
        <v>24261</v>
      </c>
      <c r="K78" s="179">
        <f>H78/H$8</f>
        <v>0.16275892602256045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37438</v>
      </c>
      <c r="E79" s="162">
        <v>393388</v>
      </c>
      <c r="F79" s="162">
        <v>462487</v>
      </c>
      <c r="G79" s="162">
        <v>407225</v>
      </c>
      <c r="H79" s="162">
        <v>416898</v>
      </c>
      <c r="I79" s="163">
        <f>IFERROR(H79/G79-1,"-")</f>
        <v>2.3753453250660028E-2</v>
      </c>
      <c r="J79" s="162">
        <f t="shared" ref="J79:J89" si="25">H79-G79</f>
        <v>9673</v>
      </c>
      <c r="K79" s="163">
        <f>H79/H$8</f>
        <v>3.5825772990520262E-2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16244</v>
      </c>
      <c r="E80" s="166">
        <v>56197</v>
      </c>
      <c r="F80" s="166">
        <v>62008</v>
      </c>
      <c r="G80" s="166">
        <v>49772</v>
      </c>
      <c r="H80" s="166">
        <v>47932</v>
      </c>
      <c r="I80" s="167">
        <f>IFERROR(H80/G80-1,"-")</f>
        <v>-3.6968576709796697E-2</v>
      </c>
      <c r="J80" s="166">
        <f t="shared" si="25"/>
        <v>-1840</v>
      </c>
      <c r="K80" s="167">
        <f>H80/H$8</f>
        <v>4.1189954161008615E-3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21194</v>
      </c>
      <c r="E81" s="166">
        <v>337191</v>
      </c>
      <c r="F81" s="166">
        <v>400479</v>
      </c>
      <c r="G81" s="166">
        <v>357453</v>
      </c>
      <c r="H81" s="166">
        <v>368966</v>
      </c>
      <c r="I81" s="167">
        <f>IFERROR(H81/G81-1,"-")</f>
        <v>3.2208430199214932E-2</v>
      </c>
      <c r="J81" s="166">
        <f t="shared" si="25"/>
        <v>11513</v>
      </c>
      <c r="K81" s="167">
        <f>H81/H$8</f>
        <v>3.1706777574419399E-2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87774</v>
      </c>
      <c r="E82" s="162">
        <v>884255</v>
      </c>
      <c r="F82" s="162">
        <v>1224173</v>
      </c>
      <c r="G82" s="162">
        <v>1462510</v>
      </c>
      <c r="H82" s="162">
        <v>1477098</v>
      </c>
      <c r="I82" s="163">
        <f>IFERROR(H82/G82-1,"-")</f>
        <v>9.9746326520844253E-3</v>
      </c>
      <c r="J82" s="162">
        <f t="shared" si="25"/>
        <v>14588</v>
      </c>
      <c r="K82" s="163">
        <f>H82/H$8</f>
        <v>0.1269331530320402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9213</v>
      </c>
      <c r="E83" s="166">
        <v>138476</v>
      </c>
      <c r="F83" s="166">
        <v>195682</v>
      </c>
      <c r="G83" s="166">
        <v>251156</v>
      </c>
      <c r="H83" s="166">
        <v>240978</v>
      </c>
      <c r="I83" s="167">
        <f t="shared" ref="I83:I90" si="26">IFERROR(H83/G83-1,"-")</f>
        <v>-4.0524614184013097E-2</v>
      </c>
      <c r="J83" s="166">
        <f t="shared" si="25"/>
        <v>-10178</v>
      </c>
      <c r="K83" s="167">
        <f t="shared" ref="K83:K90" si="27">H83/H$8</f>
        <v>2.0708238283008294E-2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27872</v>
      </c>
      <c r="E84" s="166">
        <v>345539</v>
      </c>
      <c r="F84" s="166">
        <v>479476</v>
      </c>
      <c r="G84" s="166">
        <v>565229</v>
      </c>
      <c r="H84" s="166">
        <v>543492</v>
      </c>
      <c r="I84" s="167">
        <f t="shared" si="26"/>
        <v>-3.8456979383577283E-2</v>
      </c>
      <c r="J84" s="166">
        <f t="shared" si="25"/>
        <v>-21737</v>
      </c>
      <c r="K84" s="167">
        <f t="shared" si="27"/>
        <v>4.6704520084442327E-2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13512</v>
      </c>
      <c r="E85" s="166">
        <v>61460</v>
      </c>
      <c r="F85" s="166">
        <v>85455</v>
      </c>
      <c r="G85" s="166">
        <v>121382</v>
      </c>
      <c r="H85" s="166">
        <v>130463</v>
      </c>
      <c r="I85" s="167">
        <f t="shared" si="26"/>
        <v>7.4813399021271598E-2</v>
      </c>
      <c r="J85" s="166">
        <f t="shared" si="25"/>
        <v>9081</v>
      </c>
      <c r="K85" s="167">
        <f t="shared" si="27"/>
        <v>1.12112262991481E-2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1013</v>
      </c>
      <c r="E86" s="166">
        <v>22612</v>
      </c>
      <c r="F86" s="166">
        <v>21911</v>
      </c>
      <c r="G86" s="166">
        <v>31942</v>
      </c>
      <c r="H86" s="166">
        <v>39625</v>
      </c>
      <c r="I86" s="167">
        <f t="shared" si="26"/>
        <v>0.24052971009955537</v>
      </c>
      <c r="J86" s="166">
        <f t="shared" si="25"/>
        <v>7683</v>
      </c>
      <c r="K86" s="167">
        <f t="shared" si="27"/>
        <v>3.4051404774054213E-3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793</v>
      </c>
      <c r="E87" s="166">
        <v>11827</v>
      </c>
      <c r="F87" s="166">
        <v>12413</v>
      </c>
      <c r="G87" s="166">
        <v>15089</v>
      </c>
      <c r="H87" s="166">
        <v>17595</v>
      </c>
      <c r="I87" s="167">
        <f t="shared" si="26"/>
        <v>0.16608125124262707</v>
      </c>
      <c r="J87" s="166">
        <f t="shared" si="25"/>
        <v>2506</v>
      </c>
      <c r="K87" s="167">
        <f t="shared" si="27"/>
        <v>1.5120112731848174E-3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606</v>
      </c>
      <c r="E88" s="166">
        <v>27852</v>
      </c>
      <c r="F88" s="166">
        <v>44534</v>
      </c>
      <c r="G88" s="166">
        <v>39975</v>
      </c>
      <c r="H88" s="166">
        <v>40940</v>
      </c>
      <c r="I88" s="167">
        <f t="shared" si="26"/>
        <v>2.4140087554721745E-2</v>
      </c>
      <c r="J88" s="166">
        <f t="shared" si="25"/>
        <v>965</v>
      </c>
      <c r="K88" s="167">
        <f t="shared" si="27"/>
        <v>3.5181438774757844E-3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1566</v>
      </c>
      <c r="E89" s="166">
        <v>25832</v>
      </c>
      <c r="F89" s="166">
        <v>45007</v>
      </c>
      <c r="G89" s="166">
        <v>49489</v>
      </c>
      <c r="H89" s="166">
        <v>38576</v>
      </c>
      <c r="I89" s="167">
        <f t="shared" si="26"/>
        <v>-0.22051364949786822</v>
      </c>
      <c r="J89" s="166">
        <f t="shared" si="25"/>
        <v>-10913</v>
      </c>
      <c r="K89" s="167">
        <f t="shared" si="27"/>
        <v>3.3149955597827517E-3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33199</v>
      </c>
      <c r="E90" s="171">
        <f t="shared" si="29"/>
        <v>250657</v>
      </c>
      <c r="F90" s="171">
        <f t="shared" si="29"/>
        <v>339695</v>
      </c>
      <c r="G90" s="171">
        <f t="shared" si="29"/>
        <v>388248</v>
      </c>
      <c r="H90" s="171">
        <f t="shared" si="29"/>
        <v>425429</v>
      </c>
      <c r="I90" s="172">
        <f t="shared" si="26"/>
        <v>9.5766108260699312E-2</v>
      </c>
      <c r="J90" s="171">
        <f>H90-G90</f>
        <v>37181</v>
      </c>
      <c r="K90" s="172">
        <f t="shared" si="27"/>
        <v>3.6558877177592708E-2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14907</v>
      </c>
      <c r="E92" s="178">
        <v>47686</v>
      </c>
      <c r="F92" s="178">
        <v>56910</v>
      </c>
      <c r="G92" s="178">
        <v>58450</v>
      </c>
      <c r="H92" s="178">
        <v>53439</v>
      </c>
      <c r="I92" s="179">
        <f>IFERROR(H92/G92-1,"-")</f>
        <v>-8.5731394354148893E-2</v>
      </c>
      <c r="J92" s="178">
        <f>H92-G92</f>
        <v>-5011</v>
      </c>
      <c r="K92" s="179">
        <f>H92/H$8</f>
        <v>4.5922347500837431E-3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6784</v>
      </c>
      <c r="E93" s="162">
        <v>20732</v>
      </c>
      <c r="F93" s="162">
        <v>24056</v>
      </c>
      <c r="G93" s="162">
        <v>19981</v>
      </c>
      <c r="H93" s="162">
        <v>19642</v>
      </c>
      <c r="I93" s="163">
        <f>IFERROR(H93/G93-1,"-")</f>
        <v>-1.6966117811921366E-2</v>
      </c>
      <c r="J93" s="162">
        <f t="shared" ref="J93:J103" si="30">H93-G93</f>
        <v>-339</v>
      </c>
      <c r="K93" s="163">
        <f>H93/H$8</f>
        <v>1.6879184670586065E-3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3740</v>
      </c>
      <c r="E94" s="166">
        <v>9163</v>
      </c>
      <c r="F94" s="166">
        <v>6052</v>
      </c>
      <c r="G94" s="166">
        <v>4796</v>
      </c>
      <c r="H94" s="166">
        <v>5279</v>
      </c>
      <c r="I94" s="167">
        <f>IFERROR(H94/G94-1,"-")</f>
        <v>0.10070892410341958</v>
      </c>
      <c r="J94" s="166">
        <f t="shared" si="30"/>
        <v>483</v>
      </c>
      <c r="K94" s="167">
        <f>H94/H$8</f>
        <v>4.536463490277153E-4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3044</v>
      </c>
      <c r="E95" s="166">
        <v>11569</v>
      </c>
      <c r="F95" s="166">
        <v>18004</v>
      </c>
      <c r="G95" s="166">
        <v>15185</v>
      </c>
      <c r="H95" s="166">
        <v>14363</v>
      </c>
      <c r="I95" s="167">
        <f>IFERROR(H95/G95-1,"-")</f>
        <v>-5.4132367467895959E-2</v>
      </c>
      <c r="J95" s="166">
        <f t="shared" si="30"/>
        <v>-822</v>
      </c>
      <c r="K95" s="167">
        <f>H95/H$8</f>
        <v>1.2342721180308913E-3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8123</v>
      </c>
      <c r="E96" s="162">
        <v>26954</v>
      </c>
      <c r="F96" s="162">
        <v>32854</v>
      </c>
      <c r="G96" s="162">
        <v>38469</v>
      </c>
      <c r="H96" s="162">
        <v>33797</v>
      </c>
      <c r="I96" s="163">
        <f>IFERROR(H96/G96-1,"-")</f>
        <v>-0.12144843900283342</v>
      </c>
      <c r="J96" s="162">
        <f t="shared" si="30"/>
        <v>-4672</v>
      </c>
      <c r="K96" s="163">
        <f>H96/H$8</f>
        <v>2.9043162830251364E-3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184</v>
      </c>
      <c r="E97" s="166">
        <v>3964</v>
      </c>
      <c r="F97" s="166">
        <v>5698</v>
      </c>
      <c r="G97" s="166">
        <v>6817</v>
      </c>
      <c r="H97" s="166">
        <v>4991</v>
      </c>
      <c r="I97" s="167">
        <f t="shared" ref="I97:I104" si="31">IFERROR(H97/G97-1,"-")</f>
        <v>-0.26785976235880882</v>
      </c>
      <c r="J97" s="166">
        <f t="shared" si="30"/>
        <v>-1826</v>
      </c>
      <c r="K97" s="167">
        <f t="shared" ref="K97:K104" si="32">H97/H$8</f>
        <v>4.2889731540013773E-4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2428</v>
      </c>
      <c r="E98" s="166">
        <v>8965</v>
      </c>
      <c r="F98" s="166">
        <v>10891</v>
      </c>
      <c r="G98" s="166">
        <v>12346</v>
      </c>
      <c r="H98" s="166">
        <v>11107</v>
      </c>
      <c r="I98" s="167">
        <f t="shared" si="31"/>
        <v>-0.10035639073384095</v>
      </c>
      <c r="J98" s="166">
        <f t="shared" si="30"/>
        <v>-1239</v>
      </c>
      <c r="K98" s="167">
        <f t="shared" si="32"/>
        <v>9.5447054340800036E-4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2456</v>
      </c>
      <c r="E99" s="166">
        <v>3324</v>
      </c>
      <c r="F99" s="166">
        <v>3813</v>
      </c>
      <c r="G99" s="166">
        <v>4348</v>
      </c>
      <c r="H99" s="166">
        <v>3996</v>
      </c>
      <c r="I99" s="167">
        <f t="shared" si="31"/>
        <v>-8.0956761729530813E-2</v>
      </c>
      <c r="J99" s="166">
        <f t="shared" si="30"/>
        <v>-352</v>
      </c>
      <c r="K99" s="167">
        <f t="shared" si="32"/>
        <v>3.4339284158263885E-4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119</v>
      </c>
      <c r="E100" s="166">
        <v>1745</v>
      </c>
      <c r="F100" s="166">
        <v>1820</v>
      </c>
      <c r="G100" s="166">
        <v>2145</v>
      </c>
      <c r="H100" s="166">
        <v>1358</v>
      </c>
      <c r="I100" s="167">
        <f t="shared" si="31"/>
        <v>-0.36689976689976689</v>
      </c>
      <c r="J100" s="166">
        <f t="shared" si="30"/>
        <v>-787</v>
      </c>
      <c r="K100" s="167">
        <f t="shared" si="32"/>
        <v>1.1669856828559148E-4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259</v>
      </c>
      <c r="E101" s="166">
        <v>898</v>
      </c>
      <c r="F101" s="166">
        <v>719</v>
      </c>
      <c r="G101" s="166">
        <v>1219</v>
      </c>
      <c r="H101" s="166">
        <v>1352</v>
      </c>
      <c r="I101" s="167">
        <f t="shared" si="31"/>
        <v>0.10910582444626749</v>
      </c>
      <c r="J101" s="166">
        <f t="shared" si="30"/>
        <v>133</v>
      </c>
      <c r="K101" s="167">
        <f t="shared" si="32"/>
        <v>1.1618296341835027E-4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26</v>
      </c>
      <c r="E102" s="166">
        <v>495</v>
      </c>
      <c r="F102" s="166">
        <v>231</v>
      </c>
      <c r="G102" s="166">
        <v>371</v>
      </c>
      <c r="H102" s="166">
        <v>282</v>
      </c>
      <c r="I102" s="167">
        <f t="shared" si="31"/>
        <v>-0.23989218328840967</v>
      </c>
      <c r="J102" s="166">
        <f t="shared" si="30"/>
        <v>-89</v>
      </c>
      <c r="K102" s="167">
        <f t="shared" si="32"/>
        <v>2.4233428760336375E-5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86</v>
      </c>
      <c r="E103" s="166">
        <v>178</v>
      </c>
      <c r="F103" s="166">
        <v>466</v>
      </c>
      <c r="G103" s="166">
        <v>816</v>
      </c>
      <c r="H103" s="166">
        <v>351</v>
      </c>
      <c r="I103" s="167">
        <f t="shared" si="31"/>
        <v>-0.56985294117647056</v>
      </c>
      <c r="J103" s="166">
        <f t="shared" si="30"/>
        <v>-465</v>
      </c>
      <c r="K103" s="167">
        <f t="shared" si="32"/>
        <v>3.0162884733610169E-5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2565</v>
      </c>
      <c r="E104" s="171">
        <f t="shared" si="34"/>
        <v>7385</v>
      </c>
      <c r="F104" s="171">
        <f t="shared" si="34"/>
        <v>9216</v>
      </c>
      <c r="G104" s="171">
        <f t="shared" si="34"/>
        <v>10407</v>
      </c>
      <c r="H104" s="171">
        <f t="shared" si="34"/>
        <v>10360</v>
      </c>
      <c r="I104" s="172">
        <f t="shared" si="31"/>
        <v>-4.5161910252714543E-3</v>
      </c>
      <c r="J104" s="171">
        <f>H104-G104</f>
        <v>-47</v>
      </c>
      <c r="K104" s="172">
        <f t="shared" si="32"/>
        <v>8.9027773743647102E-4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89205</v>
      </c>
      <c r="E106" s="178">
        <v>419361</v>
      </c>
      <c r="F106" s="178">
        <v>437729</v>
      </c>
      <c r="G106" s="178">
        <v>463774</v>
      </c>
      <c r="H106" s="178">
        <v>472476</v>
      </c>
      <c r="I106" s="179">
        <f>IFERROR(H106/G106-1,"-")</f>
        <v>1.8763449438735202E-2</v>
      </c>
      <c r="J106" s="178">
        <f>H106-G106</f>
        <v>8702</v>
      </c>
      <c r="K106" s="179">
        <f>H106/H$8</f>
        <v>4.0601820875775491E-2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28095</v>
      </c>
      <c r="E107" s="162">
        <v>43928</v>
      </c>
      <c r="F107" s="162">
        <v>61204</v>
      </c>
      <c r="G107" s="162">
        <v>51116</v>
      </c>
      <c r="H107" s="162">
        <v>56731</v>
      </c>
      <c r="I107" s="163">
        <f>IFERROR(H107/G107-1,"-")</f>
        <v>0.10984818843414978</v>
      </c>
      <c r="J107" s="162">
        <f t="shared" ref="J107:J117" si="35">H107-G107</f>
        <v>5615</v>
      </c>
      <c r="K107" s="163">
        <f>H107/H$8</f>
        <v>4.8751299539100809E-3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26724</v>
      </c>
      <c r="E108" s="166">
        <v>19742</v>
      </c>
      <c r="F108" s="166">
        <v>20194</v>
      </c>
      <c r="G108" s="166">
        <v>11088</v>
      </c>
      <c r="H108" s="166">
        <v>17866</v>
      </c>
      <c r="I108" s="167">
        <f>IFERROR(H108/G108-1,"-")</f>
        <v>0.61129148629148622</v>
      </c>
      <c r="J108" s="166">
        <f t="shared" si="35"/>
        <v>6778</v>
      </c>
      <c r="K108" s="167">
        <f>H108/H$8</f>
        <v>1.5352994263552115E-3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1371</v>
      </c>
      <c r="E109" s="166">
        <v>24186</v>
      </c>
      <c r="F109" s="166">
        <v>41010</v>
      </c>
      <c r="G109" s="166">
        <v>40028</v>
      </c>
      <c r="H109" s="166">
        <v>38865</v>
      </c>
      <c r="I109" s="167">
        <f>IFERROR(H109/G109-1,"-")</f>
        <v>-2.9054661736784282E-2</v>
      </c>
      <c r="J109" s="166">
        <f t="shared" si="35"/>
        <v>-1163</v>
      </c>
      <c r="K109" s="167">
        <f>H109/H$8</f>
        <v>3.3398305275548694E-3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61110</v>
      </c>
      <c r="E110" s="162">
        <v>375433</v>
      </c>
      <c r="F110" s="162">
        <v>376525</v>
      </c>
      <c r="G110" s="162">
        <v>412658</v>
      </c>
      <c r="H110" s="162">
        <v>415745</v>
      </c>
      <c r="I110" s="163">
        <f>IFERROR(H110/G110-1,"-")</f>
        <v>7.4807710016526752E-3</v>
      </c>
      <c r="J110" s="162">
        <f t="shared" si="35"/>
        <v>3087</v>
      </c>
      <c r="K110" s="163">
        <f>H110/H$8</f>
        <v>3.5726690921865409E-2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20444</v>
      </c>
      <c r="E111" s="166">
        <v>225017</v>
      </c>
      <c r="F111" s="166">
        <v>221977</v>
      </c>
      <c r="G111" s="166">
        <v>233510</v>
      </c>
      <c r="H111" s="166">
        <v>225925</v>
      </c>
      <c r="I111" s="167">
        <f t="shared" ref="I111:I118" si="36">IFERROR(H111/G111-1,"-")</f>
        <v>-3.2482548927240784E-2</v>
      </c>
      <c r="J111" s="166">
        <f t="shared" si="35"/>
        <v>-7585</v>
      </c>
      <c r="K111" s="167">
        <f t="shared" ref="K111:K118" si="37">H111/H$8</f>
        <v>1.9414671605244665E-2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12008</v>
      </c>
      <c r="E112" s="166">
        <v>19558</v>
      </c>
      <c r="F112" s="166">
        <v>23428</v>
      </c>
      <c r="G112" s="166">
        <v>21590</v>
      </c>
      <c r="H112" s="166">
        <v>25858</v>
      </c>
      <c r="I112" s="167">
        <f t="shared" si="36"/>
        <v>0.19768411301528488</v>
      </c>
      <c r="J112" s="166">
        <f t="shared" si="35"/>
        <v>4268</v>
      </c>
      <c r="K112" s="167">
        <f t="shared" si="37"/>
        <v>2.222085109520489E-3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12873</v>
      </c>
      <c r="E113" s="166">
        <v>22930</v>
      </c>
      <c r="F113" s="166">
        <v>31520</v>
      </c>
      <c r="G113" s="166">
        <v>22968</v>
      </c>
      <c r="H113" s="166">
        <v>33105</v>
      </c>
      <c r="I113" s="167">
        <f t="shared" si="36"/>
        <v>0.44135318704284221</v>
      </c>
      <c r="J113" s="166">
        <f t="shared" si="35"/>
        <v>10137</v>
      </c>
      <c r="K113" s="167">
        <f t="shared" si="37"/>
        <v>2.8448498550033181E-3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524</v>
      </c>
      <c r="E114" s="166">
        <v>16272</v>
      </c>
      <c r="F114" s="166">
        <v>13152</v>
      </c>
      <c r="G114" s="166">
        <v>14846</v>
      </c>
      <c r="H114" s="166">
        <v>16041</v>
      </c>
      <c r="I114" s="167">
        <f t="shared" si="36"/>
        <v>8.0493062104270541E-2</v>
      </c>
      <c r="J114" s="166">
        <f t="shared" si="35"/>
        <v>1195</v>
      </c>
      <c r="K114" s="167">
        <f t="shared" si="37"/>
        <v>1.3784696125693466E-3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2076</v>
      </c>
      <c r="E115" s="166">
        <v>16342</v>
      </c>
      <c r="F115" s="166">
        <v>12866</v>
      </c>
      <c r="G115" s="166">
        <v>12690</v>
      </c>
      <c r="H115" s="166">
        <v>12951</v>
      </c>
      <c r="I115" s="167">
        <f t="shared" si="36"/>
        <v>2.0567375886524797E-2</v>
      </c>
      <c r="J115" s="166">
        <f t="shared" si="35"/>
        <v>261</v>
      </c>
      <c r="K115" s="167">
        <f t="shared" si="37"/>
        <v>1.112933105940129E-3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</v>
      </c>
      <c r="E116" s="166">
        <v>3256</v>
      </c>
      <c r="F116" s="166">
        <v>5018</v>
      </c>
      <c r="G116" s="166">
        <v>9221</v>
      </c>
      <c r="H116" s="166">
        <v>5426</v>
      </c>
      <c r="I116" s="167">
        <f t="shared" si="36"/>
        <v>-0.41156056826808374</v>
      </c>
      <c r="J116" s="166">
        <f t="shared" si="35"/>
        <v>-3795</v>
      </c>
      <c r="K116" s="167">
        <f t="shared" si="37"/>
        <v>4.6627866827512467E-4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10</v>
      </c>
      <c r="E117" s="166">
        <v>4763</v>
      </c>
      <c r="F117" s="166">
        <v>4123</v>
      </c>
      <c r="G117" s="166">
        <v>8302</v>
      </c>
      <c r="H117" s="166">
        <v>4680</v>
      </c>
      <c r="I117" s="167">
        <f t="shared" si="36"/>
        <v>-0.43628041435798603</v>
      </c>
      <c r="J117" s="166">
        <f t="shared" si="35"/>
        <v>-3622</v>
      </c>
      <c r="K117" s="167">
        <f t="shared" si="37"/>
        <v>4.0217179644813557E-4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13148</v>
      </c>
      <c r="E118" s="171">
        <f t="shared" si="39"/>
        <v>67295</v>
      </c>
      <c r="F118" s="171">
        <f t="shared" si="39"/>
        <v>64441</v>
      </c>
      <c r="G118" s="171">
        <f t="shared" si="39"/>
        <v>89531</v>
      </c>
      <c r="H118" s="171">
        <f t="shared" si="39"/>
        <v>91759</v>
      </c>
      <c r="I118" s="172">
        <f t="shared" si="36"/>
        <v>2.4885235281634221E-2</v>
      </c>
      <c r="J118" s="171">
        <f>H118-G118</f>
        <v>2228</v>
      </c>
      <c r="K118" s="172">
        <f t="shared" si="37"/>
        <v>7.8852311688642034E-3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66096</v>
      </c>
      <c r="E120" s="178">
        <v>172608</v>
      </c>
      <c r="F120" s="178">
        <v>212843</v>
      </c>
      <c r="G120" s="178">
        <v>223384</v>
      </c>
      <c r="H120" s="178">
        <v>213590</v>
      </c>
      <c r="I120" s="179">
        <f>IFERROR(H120/G120-1,"-")</f>
        <v>-4.3843784693621712E-2</v>
      </c>
      <c r="J120" s="178">
        <f>H120-G120</f>
        <v>-9794</v>
      </c>
      <c r="K120" s="179">
        <f>H120/H$8</f>
        <v>1.83546739323413E-2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37846</v>
      </c>
      <c r="E121" s="162">
        <v>77328</v>
      </c>
      <c r="F121" s="162">
        <v>100548</v>
      </c>
      <c r="G121" s="162">
        <v>98057</v>
      </c>
      <c r="H121" s="162">
        <v>104730</v>
      </c>
      <c r="I121" s="163">
        <f>IFERROR(H121/G121-1,"-")</f>
        <v>6.805225532088488E-2</v>
      </c>
      <c r="J121" s="162">
        <f t="shared" ref="J121:J131" si="40">H121-G121</f>
        <v>6673</v>
      </c>
      <c r="K121" s="163">
        <f>H121/H$8</f>
        <v>8.9998829576951357E-3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17509</v>
      </c>
      <c r="E122" s="166">
        <v>34188</v>
      </c>
      <c r="F122" s="166">
        <v>42430</v>
      </c>
      <c r="G122" s="166">
        <v>38872</v>
      </c>
      <c r="H122" s="166">
        <v>43746</v>
      </c>
      <c r="I122" s="167">
        <f>IFERROR(H122/G122-1,"-")</f>
        <v>0.12538588186869726</v>
      </c>
      <c r="J122" s="166">
        <f t="shared" si="40"/>
        <v>4874</v>
      </c>
      <c r="K122" s="167">
        <f>H122/H$8</f>
        <v>3.7592750870555853E-3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20337</v>
      </c>
      <c r="E123" s="166">
        <v>43140</v>
      </c>
      <c r="F123" s="166">
        <v>58118</v>
      </c>
      <c r="G123" s="166">
        <v>59185</v>
      </c>
      <c r="H123" s="166">
        <v>60984</v>
      </c>
      <c r="I123" s="167">
        <f>IFERROR(H123/G123-1,"-")</f>
        <v>3.0396215257244341E-2</v>
      </c>
      <c r="J123" s="166">
        <f t="shared" si="40"/>
        <v>1799</v>
      </c>
      <c r="K123" s="167">
        <f>H123/H$8</f>
        <v>5.2406078706395513E-3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28250</v>
      </c>
      <c r="E124" s="162">
        <v>95280</v>
      </c>
      <c r="F124" s="162">
        <v>112295</v>
      </c>
      <c r="G124" s="162">
        <v>125327</v>
      </c>
      <c r="H124" s="162">
        <v>108860</v>
      </c>
      <c r="I124" s="163">
        <f>IFERROR(H124/G124-1,"-")</f>
        <v>-0.13139227780127183</v>
      </c>
      <c r="J124" s="162">
        <f t="shared" si="40"/>
        <v>-16467</v>
      </c>
      <c r="K124" s="163">
        <f>H124/H$8</f>
        <v>9.3547909746461624E-3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1142</v>
      </c>
      <c r="E125" s="166">
        <v>13260</v>
      </c>
      <c r="F125" s="166">
        <v>13791</v>
      </c>
      <c r="G125" s="166">
        <v>18876</v>
      </c>
      <c r="H125" s="166">
        <v>13910</v>
      </c>
      <c r="I125" s="167">
        <f t="shared" ref="I125:I132" si="41">IFERROR(H125/G125-1,"-")</f>
        <v>-0.26308539944903586</v>
      </c>
      <c r="J125" s="166">
        <f t="shared" si="40"/>
        <v>-4966</v>
      </c>
      <c r="K125" s="167">
        <f t="shared" ref="K125:K132" si="42">H125/H$8</f>
        <v>1.1953439505541807E-3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3139</v>
      </c>
      <c r="E126" s="166">
        <v>12962</v>
      </c>
      <c r="F126" s="166">
        <v>19857</v>
      </c>
      <c r="G126" s="166">
        <v>19436</v>
      </c>
      <c r="H126" s="166">
        <v>19100</v>
      </c>
      <c r="I126" s="167">
        <f t="shared" si="41"/>
        <v>-1.7287507717637429E-2</v>
      </c>
      <c r="J126" s="166">
        <f t="shared" si="40"/>
        <v>-336</v>
      </c>
      <c r="K126" s="167">
        <f t="shared" si="42"/>
        <v>1.6413421607178182E-3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3684</v>
      </c>
      <c r="E127" s="166">
        <v>8742</v>
      </c>
      <c r="F127" s="166">
        <v>10244</v>
      </c>
      <c r="G127" s="166">
        <v>10055</v>
      </c>
      <c r="H127" s="166">
        <v>8422</v>
      </c>
      <c r="I127" s="167">
        <f t="shared" si="41"/>
        <v>-0.16240676280457489</v>
      </c>
      <c r="J127" s="166">
        <f t="shared" si="40"/>
        <v>-1633</v>
      </c>
      <c r="K127" s="167">
        <f t="shared" si="42"/>
        <v>7.2373736531756365E-4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349</v>
      </c>
      <c r="E128" s="166">
        <v>2431</v>
      </c>
      <c r="F128" s="166">
        <v>2613</v>
      </c>
      <c r="G128" s="166">
        <v>2903</v>
      </c>
      <c r="H128" s="166">
        <v>3030</v>
      </c>
      <c r="I128" s="167">
        <f t="shared" si="41"/>
        <v>4.3747847054770972E-2</v>
      </c>
      <c r="J128" s="166">
        <f t="shared" si="40"/>
        <v>127</v>
      </c>
      <c r="K128" s="167">
        <f t="shared" si="42"/>
        <v>2.6038045795680572E-4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262</v>
      </c>
      <c r="E129" s="166">
        <v>1734</v>
      </c>
      <c r="F129" s="166">
        <v>2410</v>
      </c>
      <c r="G129" s="166">
        <v>2337</v>
      </c>
      <c r="H129" s="166">
        <v>2212</v>
      </c>
      <c r="I129" s="167">
        <f t="shared" si="41"/>
        <v>-5.3487376979032941E-2</v>
      </c>
      <c r="J129" s="166">
        <f t="shared" si="40"/>
        <v>-125</v>
      </c>
      <c r="K129" s="167">
        <f t="shared" si="42"/>
        <v>1.9008632772292219E-4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36</v>
      </c>
      <c r="E130" s="166">
        <v>1281</v>
      </c>
      <c r="F130" s="166">
        <v>1668</v>
      </c>
      <c r="G130" s="166">
        <v>2249</v>
      </c>
      <c r="H130" s="166">
        <v>1570</v>
      </c>
      <c r="I130" s="167">
        <f t="shared" si="41"/>
        <v>-0.30191196087149841</v>
      </c>
      <c r="J130" s="166">
        <f t="shared" si="40"/>
        <v>-679</v>
      </c>
      <c r="K130" s="167">
        <f t="shared" si="42"/>
        <v>1.3491660692811387E-4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202</v>
      </c>
      <c r="E131" s="166">
        <v>1832</v>
      </c>
      <c r="F131" s="166">
        <v>2648</v>
      </c>
      <c r="G131" s="166">
        <v>2968</v>
      </c>
      <c r="H131" s="166">
        <v>2422</v>
      </c>
      <c r="I131" s="167">
        <f t="shared" si="41"/>
        <v>-0.18396226415094341</v>
      </c>
      <c r="J131" s="166">
        <f t="shared" si="40"/>
        <v>-546</v>
      </c>
      <c r="K131" s="167">
        <f t="shared" si="42"/>
        <v>2.0813249807636418E-4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19436</v>
      </c>
      <c r="E132" s="171">
        <f t="shared" si="44"/>
        <v>53038</v>
      </c>
      <c r="F132" s="171">
        <f t="shared" si="44"/>
        <v>59064</v>
      </c>
      <c r="G132" s="171">
        <f t="shared" si="44"/>
        <v>66503</v>
      </c>
      <c r="H132" s="171">
        <f t="shared" si="44"/>
        <v>58194</v>
      </c>
      <c r="I132" s="172">
        <f t="shared" si="41"/>
        <v>-0.12494173195194203</v>
      </c>
      <c r="J132" s="171">
        <f>H132-G132</f>
        <v>-8309</v>
      </c>
      <c r="K132" s="172">
        <f t="shared" si="42"/>
        <v>5.0008516073723934E-3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89271</v>
      </c>
      <c r="E134" s="178">
        <v>557575</v>
      </c>
      <c r="F134" s="178">
        <v>611263</v>
      </c>
      <c r="G134" s="178">
        <v>671699</v>
      </c>
      <c r="H134" s="178">
        <v>664657</v>
      </c>
      <c r="I134" s="179">
        <f>IFERROR(H134/G134-1,"-")</f>
        <v>-1.0483862563439916E-2</v>
      </c>
      <c r="J134" s="178">
        <f>H134-G134</f>
        <v>-7042</v>
      </c>
      <c r="K134" s="179">
        <f>H134/H$8</f>
        <v>5.7116730707655647E-2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31441</v>
      </c>
      <c r="E135" s="162">
        <v>21674</v>
      </c>
      <c r="F135" s="162">
        <v>30116</v>
      </c>
      <c r="G135" s="162">
        <v>20575</v>
      </c>
      <c r="H135" s="162">
        <v>18459</v>
      </c>
      <c r="I135" s="163">
        <f>IFERROR(H135/G135-1,"-")</f>
        <v>-0.10284325637910086</v>
      </c>
      <c r="J135" s="162">
        <f t="shared" ref="J135:J145" si="45">H135-G135</f>
        <v>-2116</v>
      </c>
      <c r="K135" s="163">
        <f>H135/H$8</f>
        <v>1.5862583740675501E-3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24962</v>
      </c>
      <c r="E136" s="166">
        <v>11305</v>
      </c>
      <c r="F136" s="166">
        <v>17623</v>
      </c>
      <c r="G136" s="166">
        <v>10175</v>
      </c>
      <c r="H136" s="166">
        <v>5071</v>
      </c>
      <c r="I136" s="167">
        <f>IFERROR(H136/G136-1,"-")</f>
        <v>-0.50162162162162161</v>
      </c>
      <c r="J136" s="166">
        <f t="shared" si="45"/>
        <v>-5104</v>
      </c>
      <c r="K136" s="167">
        <f>H136/H$8</f>
        <v>4.3577204696335374E-4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6479</v>
      </c>
      <c r="E137" s="166">
        <v>10369</v>
      </c>
      <c r="F137" s="166">
        <v>12493</v>
      </c>
      <c r="G137" s="166">
        <v>10400</v>
      </c>
      <c r="H137" s="166">
        <v>13388</v>
      </c>
      <c r="I137" s="167">
        <f>IFERROR(H137/G137-1,"-")</f>
        <v>0.28730769230769226</v>
      </c>
      <c r="J137" s="166">
        <f t="shared" si="45"/>
        <v>2988</v>
      </c>
      <c r="K137" s="167">
        <f>H137/H$8</f>
        <v>1.1504863271041964E-3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57830</v>
      </c>
      <c r="E138" s="162">
        <v>535901</v>
      </c>
      <c r="F138" s="162">
        <v>581147</v>
      </c>
      <c r="G138" s="162">
        <v>651124</v>
      </c>
      <c r="H138" s="162">
        <v>646198</v>
      </c>
      <c r="I138" s="163">
        <f>IFERROR(H138/G138-1,"-")</f>
        <v>-7.5653792518782792E-3</v>
      </c>
      <c r="J138" s="162">
        <f t="shared" si="45"/>
        <v>-4926</v>
      </c>
      <c r="K138" s="163">
        <f>H138/H$8</f>
        <v>5.5530472333588099E-2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1455</v>
      </c>
      <c r="E139" s="166">
        <v>223581</v>
      </c>
      <c r="F139" s="166">
        <v>212700</v>
      </c>
      <c r="G139" s="166">
        <v>262405</v>
      </c>
      <c r="H139" s="166">
        <v>281498</v>
      </c>
      <c r="I139" s="167">
        <f t="shared" ref="I139:I146" si="46">IFERROR(H139/G139-1,"-")</f>
        <v>7.2761570854213975E-2</v>
      </c>
      <c r="J139" s="166">
        <f t="shared" si="45"/>
        <v>19093</v>
      </c>
      <c r="K139" s="167">
        <f t="shared" ref="K139:K146" si="47">H139/H$8</f>
        <v>2.4190289819777194E-2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7418</v>
      </c>
      <c r="E140" s="166">
        <v>42553</v>
      </c>
      <c r="F140" s="166">
        <v>58480</v>
      </c>
      <c r="G140" s="166">
        <v>76969</v>
      </c>
      <c r="H140" s="166">
        <v>66393</v>
      </c>
      <c r="I140" s="167">
        <f t="shared" si="46"/>
        <v>-0.13740596863672383</v>
      </c>
      <c r="J140" s="166">
        <f t="shared" si="45"/>
        <v>-10576</v>
      </c>
      <c r="K140" s="167">
        <f t="shared" si="47"/>
        <v>5.7054256584574926E-3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17033</v>
      </c>
      <c r="E141" s="166">
        <v>55413</v>
      </c>
      <c r="F141" s="166">
        <v>54733</v>
      </c>
      <c r="G141" s="166">
        <v>60781</v>
      </c>
      <c r="H141" s="166">
        <v>52750</v>
      </c>
      <c r="I141" s="167">
        <f t="shared" si="46"/>
        <v>-0.13213010644773859</v>
      </c>
      <c r="J141" s="166">
        <f t="shared" si="45"/>
        <v>-8031</v>
      </c>
      <c r="K141" s="167">
        <f t="shared" si="47"/>
        <v>4.5330261244955448E-3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485</v>
      </c>
      <c r="E142" s="166">
        <v>18840</v>
      </c>
      <c r="F142" s="166">
        <v>21514</v>
      </c>
      <c r="G142" s="166">
        <v>21704</v>
      </c>
      <c r="H142" s="166">
        <v>17245</v>
      </c>
      <c r="I142" s="167">
        <f t="shared" si="46"/>
        <v>-0.20544600073719133</v>
      </c>
      <c r="J142" s="166">
        <f t="shared" si="45"/>
        <v>-4459</v>
      </c>
      <c r="K142" s="167">
        <f t="shared" si="47"/>
        <v>1.4819343225957475E-3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1536</v>
      </c>
      <c r="E143" s="166">
        <v>11736</v>
      </c>
      <c r="F143" s="166">
        <v>12232</v>
      </c>
      <c r="G143" s="166">
        <v>14905</v>
      </c>
      <c r="H143" s="166">
        <v>11093</v>
      </c>
      <c r="I143" s="167">
        <f t="shared" si="46"/>
        <v>-0.2557531029855753</v>
      </c>
      <c r="J143" s="166">
        <f t="shared" si="45"/>
        <v>-3812</v>
      </c>
      <c r="K143" s="167">
        <f t="shared" si="47"/>
        <v>9.5326746538443752E-4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134</v>
      </c>
      <c r="E144" s="166">
        <v>13653</v>
      </c>
      <c r="F144" s="166">
        <v>18403</v>
      </c>
      <c r="G144" s="166">
        <v>15998</v>
      </c>
      <c r="H144" s="166">
        <v>17546</v>
      </c>
      <c r="I144" s="167">
        <f t="shared" si="46"/>
        <v>9.676209526190771E-2</v>
      </c>
      <c r="J144" s="166">
        <f t="shared" si="45"/>
        <v>1548</v>
      </c>
      <c r="K144" s="167">
        <f t="shared" si="47"/>
        <v>1.5078005001023477E-3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160</v>
      </c>
      <c r="E145" s="166">
        <v>6339</v>
      </c>
      <c r="F145" s="166">
        <v>12385</v>
      </c>
      <c r="G145" s="166">
        <v>10373</v>
      </c>
      <c r="H145" s="166">
        <v>8526</v>
      </c>
      <c r="I145" s="167">
        <f t="shared" si="46"/>
        <v>-0.17805842090041457</v>
      </c>
      <c r="J145" s="166">
        <f t="shared" si="45"/>
        <v>-1847</v>
      </c>
      <c r="K145" s="167">
        <f t="shared" si="47"/>
        <v>7.3267451634974443E-4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29609</v>
      </c>
      <c r="E146" s="171">
        <f t="shared" si="49"/>
        <v>163786</v>
      </c>
      <c r="F146" s="171">
        <f t="shared" si="49"/>
        <v>190700</v>
      </c>
      <c r="G146" s="171">
        <f t="shared" si="49"/>
        <v>187989</v>
      </c>
      <c r="H146" s="171">
        <f t="shared" si="49"/>
        <v>191147</v>
      </c>
      <c r="I146" s="172">
        <f t="shared" si="46"/>
        <v>1.6798855252168954E-2</v>
      </c>
      <c r="J146" s="171">
        <f>H146-G146</f>
        <v>3158</v>
      </c>
      <c r="K146" s="172">
        <f t="shared" si="47"/>
        <v>1.6426053926425592E-2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41283</v>
      </c>
      <c r="E148" s="178">
        <v>199320</v>
      </c>
      <c r="F148" s="178">
        <v>293696</v>
      </c>
      <c r="G148" s="178">
        <v>266547</v>
      </c>
      <c r="H148" s="178">
        <v>253930</v>
      </c>
      <c r="I148" s="179">
        <f>IFERROR(H148/G148-1,"-")</f>
        <v>-4.7334991577470342E-2</v>
      </c>
      <c r="J148" s="178">
        <f>H148-G148</f>
        <v>-12617</v>
      </c>
      <c r="K148" s="179">
        <f>H148/H$8</f>
        <v>2.1821257323092962E-2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21796</v>
      </c>
      <c r="E149" s="162">
        <v>70160</v>
      </c>
      <c r="F149" s="162">
        <v>101701</v>
      </c>
      <c r="G149" s="162">
        <v>86501</v>
      </c>
      <c r="H149" s="162">
        <v>83562</v>
      </c>
      <c r="I149" s="163">
        <f>IFERROR(H149/G149-1,"-")</f>
        <v>-3.3976485820973124E-2</v>
      </c>
      <c r="J149" s="162">
        <f t="shared" ref="J149:J159" si="50">H149-G149</f>
        <v>-2939</v>
      </c>
      <c r="K149" s="163">
        <f>H149/H$8</f>
        <v>7.1808289860681848E-3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18633</v>
      </c>
      <c r="E150" s="166">
        <v>39499</v>
      </c>
      <c r="F150" s="166">
        <v>68488</v>
      </c>
      <c r="G150" s="166">
        <v>60308</v>
      </c>
      <c r="H150" s="166">
        <v>56146</v>
      </c>
      <c r="I150" s="167">
        <f>IFERROR(H150/G150-1,"-")</f>
        <v>-6.9012402997943867E-2</v>
      </c>
      <c r="J150" s="166">
        <f t="shared" si="50"/>
        <v>-4162</v>
      </c>
      <c r="K150" s="167">
        <f>H150/H$8</f>
        <v>4.8248584793540638E-3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3163</v>
      </c>
      <c r="E151" s="166">
        <v>30661</v>
      </c>
      <c r="F151" s="166">
        <v>33213</v>
      </c>
      <c r="G151" s="166">
        <v>26193</v>
      </c>
      <c r="H151" s="166">
        <v>27416</v>
      </c>
      <c r="I151" s="167">
        <f>IFERROR(H151/G151-1,"-")</f>
        <v>4.6691864238536995E-2</v>
      </c>
      <c r="J151" s="166">
        <f t="shared" si="50"/>
        <v>1223</v>
      </c>
      <c r="K151" s="167">
        <f>H151/H$8</f>
        <v>2.3559705067141205E-3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19487</v>
      </c>
      <c r="E152" s="162">
        <v>129160</v>
      </c>
      <c r="F152" s="162">
        <v>191995</v>
      </c>
      <c r="G152" s="162">
        <v>180046</v>
      </c>
      <c r="H152" s="162">
        <v>170368</v>
      </c>
      <c r="I152" s="163">
        <f>IFERROR(H152/G152-1,"-")</f>
        <v>-5.375292980682711E-2</v>
      </c>
      <c r="J152" s="162">
        <f t="shared" si="50"/>
        <v>-9678</v>
      </c>
      <c r="K152" s="163">
        <f>H152/H$8</f>
        <v>1.4640428337024778E-2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589</v>
      </c>
      <c r="E153" s="166">
        <v>45380</v>
      </c>
      <c r="F153" s="166">
        <v>75704</v>
      </c>
      <c r="G153" s="166">
        <v>63759</v>
      </c>
      <c r="H153" s="166">
        <v>37001</v>
      </c>
      <c r="I153" s="167">
        <f t="shared" ref="I153:I160" si="51">IFERROR(H153/G153-1,"-")</f>
        <v>-0.41967408522718364</v>
      </c>
      <c r="J153" s="166">
        <f t="shared" si="50"/>
        <v>-26758</v>
      </c>
      <c r="K153" s="167">
        <f t="shared" ref="K153:K160" si="52">H153/H$8</f>
        <v>3.1796492821319368E-3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6986</v>
      </c>
      <c r="E154" s="166">
        <v>38938</v>
      </c>
      <c r="F154" s="166">
        <v>45445</v>
      </c>
      <c r="G154" s="166">
        <v>48553</v>
      </c>
      <c r="H154" s="166">
        <v>44755</v>
      </c>
      <c r="I154" s="167">
        <f t="shared" si="51"/>
        <v>-7.8223796675797597E-2</v>
      </c>
      <c r="J154" s="166">
        <f t="shared" si="50"/>
        <v>-3798</v>
      </c>
      <c r="K154" s="167">
        <f t="shared" si="52"/>
        <v>3.8459826388966469E-3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3756</v>
      </c>
      <c r="E155" s="166">
        <v>11470</v>
      </c>
      <c r="F155" s="166">
        <v>23043</v>
      </c>
      <c r="G155" s="166">
        <v>15157</v>
      </c>
      <c r="H155" s="166">
        <v>41588</v>
      </c>
      <c r="I155" s="167">
        <f t="shared" si="51"/>
        <v>1.7438147390644585</v>
      </c>
      <c r="J155" s="166">
        <f t="shared" si="50"/>
        <v>26431</v>
      </c>
      <c r="K155" s="167">
        <f t="shared" si="52"/>
        <v>3.5738292031378335E-3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683</v>
      </c>
      <c r="E156" s="166">
        <v>2732</v>
      </c>
      <c r="F156" s="166">
        <v>4393</v>
      </c>
      <c r="G156" s="166">
        <v>5911</v>
      </c>
      <c r="H156" s="166">
        <v>5306</v>
      </c>
      <c r="I156" s="167">
        <f t="shared" si="51"/>
        <v>-0.10235154796142787</v>
      </c>
      <c r="J156" s="166">
        <f t="shared" si="50"/>
        <v>-605</v>
      </c>
      <c r="K156" s="167">
        <f t="shared" si="52"/>
        <v>4.5596657093030068E-4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796</v>
      </c>
      <c r="E157" s="166">
        <v>7995</v>
      </c>
      <c r="F157" s="166">
        <v>9929</v>
      </c>
      <c r="G157" s="166">
        <v>7504</v>
      </c>
      <c r="H157" s="166">
        <v>6384</v>
      </c>
      <c r="I157" s="167">
        <f t="shared" si="51"/>
        <v>-0.14925373134328357</v>
      </c>
      <c r="J157" s="166">
        <f t="shared" si="50"/>
        <v>-1120</v>
      </c>
      <c r="K157" s="167">
        <f t="shared" si="52"/>
        <v>5.4860357874463625E-4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184</v>
      </c>
      <c r="E158" s="166">
        <v>1211</v>
      </c>
      <c r="F158" s="166">
        <v>2462</v>
      </c>
      <c r="G158" s="166">
        <v>2062</v>
      </c>
      <c r="H158" s="166">
        <v>1565</v>
      </c>
      <c r="I158" s="167">
        <f t="shared" si="51"/>
        <v>-0.24102812803103779</v>
      </c>
      <c r="J158" s="166">
        <f t="shared" si="50"/>
        <v>-497</v>
      </c>
      <c r="K158" s="167">
        <f t="shared" si="52"/>
        <v>1.3448693620541285E-4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55</v>
      </c>
      <c r="E159" s="166">
        <v>2465</v>
      </c>
      <c r="F159" s="166">
        <v>3806</v>
      </c>
      <c r="G159" s="166">
        <v>3615</v>
      </c>
      <c r="H159" s="166">
        <v>2618</v>
      </c>
      <c r="I159" s="167">
        <f t="shared" si="51"/>
        <v>-0.27579529737206088</v>
      </c>
      <c r="J159" s="166">
        <f t="shared" si="50"/>
        <v>-997</v>
      </c>
      <c r="K159" s="167">
        <f t="shared" si="52"/>
        <v>2.2497559040624335E-4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6438</v>
      </c>
      <c r="E160" s="171">
        <f t="shared" si="54"/>
        <v>18969</v>
      </c>
      <c r="F160" s="171">
        <f t="shared" si="54"/>
        <v>27213</v>
      </c>
      <c r="G160" s="171">
        <f t="shared" si="54"/>
        <v>33485</v>
      </c>
      <c r="H160" s="171">
        <f t="shared" si="54"/>
        <v>31151</v>
      </c>
      <c r="I160" s="172">
        <f t="shared" si="51"/>
        <v>-6.970285202329396E-2</v>
      </c>
      <c r="J160" s="171">
        <f>H160-G160</f>
        <v>-2334</v>
      </c>
      <c r="K160" s="172">
        <f t="shared" si="52"/>
        <v>2.6769345365717672E-3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EE7A-2965-4E7D-96CF-54C2B86FC05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63BD2-7143-4F27-8B19-FC19F8A4DD06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86160</v>
      </c>
      <c r="F7" s="68">
        <v>425687</v>
      </c>
      <c r="G7" s="68">
        <v>445687</v>
      </c>
      <c r="H7" s="68">
        <v>437150</v>
      </c>
      <c r="I7" s="68">
        <v>458510</v>
      </c>
      <c r="J7" s="69">
        <f>I7/H7-1</f>
        <v>4.8861946700217374E-2</v>
      </c>
      <c r="K7" s="68">
        <f>I7-H7</f>
        <v>21360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32795</v>
      </c>
      <c r="F8" s="16">
        <v>166226</v>
      </c>
      <c r="G8" s="16">
        <v>167625</v>
      </c>
      <c r="H8" s="16">
        <v>158852</v>
      </c>
      <c r="I8" s="16">
        <v>165261</v>
      </c>
      <c r="J8" s="17">
        <f t="shared" ref="J8:J63" si="0">I8/H8-1</f>
        <v>4.0345730617178166E-2</v>
      </c>
      <c r="K8" s="16">
        <f t="shared" ref="K8:K50" si="1">I8-H8</f>
        <v>6409</v>
      </c>
      <c r="L8" s="18">
        <f t="shared" ref="L8:L17" si="2">I8/$I$7</f>
        <v>0.36043052496128763</v>
      </c>
      <c r="P8" s="70"/>
    </row>
    <row r="9" spans="2:16" x14ac:dyDescent="0.25">
      <c r="B9" s="284"/>
      <c r="C9" s="286"/>
      <c r="D9" s="19" t="s">
        <v>47</v>
      </c>
      <c r="E9" s="20">
        <v>13736</v>
      </c>
      <c r="F9" s="20">
        <v>110839</v>
      </c>
      <c r="G9" s="20">
        <v>112901</v>
      </c>
      <c r="H9" s="20">
        <v>113542</v>
      </c>
      <c r="I9" s="20">
        <v>115519</v>
      </c>
      <c r="J9" s="62">
        <f t="shared" si="0"/>
        <v>1.7412058973771849E-2</v>
      </c>
      <c r="K9" s="20">
        <f t="shared" si="1"/>
        <v>1977</v>
      </c>
      <c r="L9" s="63">
        <f t="shared" si="2"/>
        <v>0.25194434145383959</v>
      </c>
      <c r="P9" s="70"/>
    </row>
    <row r="10" spans="2:16" x14ac:dyDescent="0.25">
      <c r="B10" s="284"/>
      <c r="C10" s="286"/>
      <c r="D10" s="19" t="s">
        <v>48</v>
      </c>
      <c r="E10" s="20">
        <v>596</v>
      </c>
      <c r="F10" s="20">
        <v>2979</v>
      </c>
      <c r="G10" s="20">
        <v>4452</v>
      </c>
      <c r="H10" s="20">
        <v>3875</v>
      </c>
      <c r="I10" s="20">
        <v>3213</v>
      </c>
      <c r="J10" s="62">
        <f t="shared" si="0"/>
        <v>-0.17083870967741932</v>
      </c>
      <c r="K10" s="20">
        <f t="shared" si="1"/>
        <v>-662</v>
      </c>
      <c r="L10" s="63">
        <f t="shared" si="2"/>
        <v>7.007480752873438E-3</v>
      </c>
      <c r="P10" s="70"/>
    </row>
    <row r="11" spans="2:16" x14ac:dyDescent="0.25">
      <c r="B11" s="284"/>
      <c r="C11" s="286"/>
      <c r="D11" s="19" t="s">
        <v>49</v>
      </c>
      <c r="E11" s="20">
        <v>3629</v>
      </c>
      <c r="F11" s="20">
        <v>13123</v>
      </c>
      <c r="G11" s="20">
        <v>11699</v>
      </c>
      <c r="H11" s="20">
        <v>17811</v>
      </c>
      <c r="I11" s="20">
        <v>15445</v>
      </c>
      <c r="J11" s="62">
        <f t="shared" si="0"/>
        <v>-0.13283925663915552</v>
      </c>
      <c r="K11" s="20">
        <f t="shared" si="1"/>
        <v>-2366</v>
      </c>
      <c r="L11" s="63">
        <f t="shared" si="2"/>
        <v>3.3685197705611652E-2</v>
      </c>
      <c r="P11" s="70"/>
    </row>
    <row r="12" spans="2:16" x14ac:dyDescent="0.25">
      <c r="B12" s="284"/>
      <c r="C12" s="286"/>
      <c r="D12" s="19" t="s">
        <v>50</v>
      </c>
      <c r="E12" s="20">
        <v>8112</v>
      </c>
      <c r="F12" s="20">
        <v>60780</v>
      </c>
      <c r="G12" s="20">
        <v>65148</v>
      </c>
      <c r="H12" s="20">
        <v>66545</v>
      </c>
      <c r="I12" s="20">
        <v>76454</v>
      </c>
      <c r="J12" s="62">
        <f t="shared" si="0"/>
        <v>0.14890675482756022</v>
      </c>
      <c r="K12" s="20">
        <f t="shared" si="1"/>
        <v>9909</v>
      </c>
      <c r="L12" s="63">
        <f t="shared" si="2"/>
        <v>0.16674445486467035</v>
      </c>
      <c r="P12" s="70"/>
    </row>
    <row r="13" spans="2:16" x14ac:dyDescent="0.25">
      <c r="B13" s="284"/>
      <c r="C13" s="286"/>
      <c r="D13" s="19" t="s">
        <v>51</v>
      </c>
      <c r="E13" s="20">
        <v>1830</v>
      </c>
      <c r="F13" s="20">
        <v>4075</v>
      </c>
      <c r="G13" s="20">
        <v>5170</v>
      </c>
      <c r="H13" s="20">
        <v>5054</v>
      </c>
      <c r="I13" s="20">
        <v>4308</v>
      </c>
      <c r="J13" s="62">
        <f t="shared" si="0"/>
        <v>-0.147605856747131</v>
      </c>
      <c r="K13" s="20">
        <f t="shared" si="1"/>
        <v>-746</v>
      </c>
      <c r="L13" s="63">
        <f t="shared" si="2"/>
        <v>9.395651130836841E-3</v>
      </c>
      <c r="P13" s="70"/>
    </row>
    <row r="14" spans="2:16" x14ac:dyDescent="0.25">
      <c r="B14" s="284"/>
      <c r="C14" s="286"/>
      <c r="D14" s="19" t="s">
        <v>52</v>
      </c>
      <c r="E14" s="20">
        <v>5874</v>
      </c>
      <c r="F14" s="20">
        <v>16329</v>
      </c>
      <c r="G14" s="20">
        <v>26292</v>
      </c>
      <c r="H14" s="20">
        <v>20460</v>
      </c>
      <c r="I14" s="20">
        <v>24747</v>
      </c>
      <c r="J14" s="62">
        <f t="shared" si="0"/>
        <v>0.20953079178885625</v>
      </c>
      <c r="K14" s="20">
        <f t="shared" si="1"/>
        <v>4287</v>
      </c>
      <c r="L14" s="63">
        <f t="shared" si="2"/>
        <v>5.3972650541972915E-2</v>
      </c>
      <c r="P14" s="70"/>
    </row>
    <row r="15" spans="2:16" x14ac:dyDescent="0.25">
      <c r="B15" s="284"/>
      <c r="C15" s="286"/>
      <c r="D15" s="19" t="s">
        <v>53</v>
      </c>
      <c r="E15" s="20">
        <v>9597</v>
      </c>
      <c r="F15" s="20">
        <v>17340</v>
      </c>
      <c r="G15" s="20">
        <v>19154</v>
      </c>
      <c r="H15" s="20">
        <v>19029</v>
      </c>
      <c r="I15" s="20">
        <v>20857</v>
      </c>
      <c r="J15" s="62">
        <f t="shared" si="0"/>
        <v>9.6063902464659234E-2</v>
      </c>
      <c r="K15" s="20">
        <f t="shared" si="1"/>
        <v>1828</v>
      </c>
      <c r="L15" s="63">
        <f t="shared" si="2"/>
        <v>4.5488648012038994E-2</v>
      </c>
      <c r="P15" s="70"/>
    </row>
    <row r="16" spans="2:16" x14ac:dyDescent="0.25">
      <c r="B16" s="284"/>
      <c r="C16" s="286"/>
      <c r="D16" s="19" t="s">
        <v>54</v>
      </c>
      <c r="E16" s="20">
        <v>6463</v>
      </c>
      <c r="F16" s="20">
        <v>23894</v>
      </c>
      <c r="G16" s="20">
        <v>23484</v>
      </c>
      <c r="H16" s="20">
        <v>22205</v>
      </c>
      <c r="I16" s="20">
        <v>23503</v>
      </c>
      <c r="J16" s="62">
        <f t="shared" si="0"/>
        <v>5.845530285971634E-2</v>
      </c>
      <c r="K16" s="20">
        <f t="shared" si="1"/>
        <v>1298</v>
      </c>
      <c r="L16" s="63">
        <f t="shared" si="2"/>
        <v>5.1259514514405358E-2</v>
      </c>
      <c r="P16" s="70"/>
    </row>
    <row r="17" spans="2:16" x14ac:dyDescent="0.25">
      <c r="B17" s="284"/>
      <c r="C17" s="287"/>
      <c r="D17" s="23" t="s">
        <v>55</v>
      </c>
      <c r="E17" s="71">
        <v>3528</v>
      </c>
      <c r="F17" s="71">
        <v>10102</v>
      </c>
      <c r="G17" s="71">
        <v>9762</v>
      </c>
      <c r="H17" s="71">
        <v>9777</v>
      </c>
      <c r="I17" s="71">
        <v>9203</v>
      </c>
      <c r="J17" s="25">
        <f t="shared" si="0"/>
        <v>-5.87092155057789E-2</v>
      </c>
      <c r="K17" s="71">
        <f t="shared" si="1"/>
        <v>-574</v>
      </c>
      <c r="L17" s="47">
        <f t="shared" si="2"/>
        <v>2.0071536062463195E-2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98256</v>
      </c>
      <c r="F18" s="68">
        <v>492922</v>
      </c>
      <c r="G18" s="68">
        <v>515139</v>
      </c>
      <c r="H18" s="68">
        <v>522346</v>
      </c>
      <c r="I18" s="68">
        <v>527853</v>
      </c>
      <c r="J18" s="69">
        <f t="shared" si="0"/>
        <v>1.0542820276215448E-2</v>
      </c>
      <c r="K18" s="68">
        <f t="shared" si="1"/>
        <v>5507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38183</v>
      </c>
      <c r="F19" s="27">
        <v>193762</v>
      </c>
      <c r="G19" s="27">
        <v>195829</v>
      </c>
      <c r="H19" s="27">
        <v>193488</v>
      </c>
      <c r="I19" s="27">
        <v>193477</v>
      </c>
      <c r="J19" s="28">
        <f t="shared" si="0"/>
        <v>-5.685107086739194E-5</v>
      </c>
      <c r="K19" s="27">
        <f t="shared" si="1"/>
        <v>-11</v>
      </c>
      <c r="L19" s="18">
        <f t="shared" si="3"/>
        <v>0.36653575900866342</v>
      </c>
    </row>
    <row r="20" spans="2:16" x14ac:dyDescent="0.25">
      <c r="B20" s="284"/>
      <c r="C20" s="289"/>
      <c r="D20" s="4" t="s">
        <v>47</v>
      </c>
      <c r="E20" s="29">
        <v>16433</v>
      </c>
      <c r="F20" s="29">
        <v>130288</v>
      </c>
      <c r="G20" s="29">
        <v>133258</v>
      </c>
      <c r="H20" s="29">
        <v>137876</v>
      </c>
      <c r="I20" s="29">
        <v>134198</v>
      </c>
      <c r="J20" s="72">
        <f t="shared" si="0"/>
        <v>-2.6676143781368733E-2</v>
      </c>
      <c r="K20" s="29">
        <f t="shared" si="1"/>
        <v>-3678</v>
      </c>
      <c r="L20" s="63">
        <f>I20/$I$18</f>
        <v>0.25423365974996825</v>
      </c>
    </row>
    <row r="21" spans="2:16" x14ac:dyDescent="0.25">
      <c r="B21" s="284"/>
      <c r="C21" s="289"/>
      <c r="D21" s="4" t="s">
        <v>48</v>
      </c>
      <c r="E21" s="29">
        <v>736</v>
      </c>
      <c r="F21" s="29">
        <v>3250</v>
      </c>
      <c r="G21" s="29">
        <v>4811</v>
      </c>
      <c r="H21" s="29">
        <v>4200</v>
      </c>
      <c r="I21" s="29">
        <v>3595</v>
      </c>
      <c r="J21" s="72">
        <f t="shared" si="0"/>
        <v>-0.14404761904761909</v>
      </c>
      <c r="K21" s="29">
        <f t="shared" si="1"/>
        <v>-605</v>
      </c>
      <c r="L21" s="63">
        <f t="shared" ref="L21:L28" si="4">I21/$I$18</f>
        <v>6.8106082564653413E-3</v>
      </c>
    </row>
    <row r="22" spans="2:16" x14ac:dyDescent="0.25">
      <c r="B22" s="284"/>
      <c r="C22" s="289"/>
      <c r="D22" s="4" t="s">
        <v>49</v>
      </c>
      <c r="E22" s="29">
        <v>4383</v>
      </c>
      <c r="F22" s="29">
        <v>14831</v>
      </c>
      <c r="G22" s="29">
        <v>12889</v>
      </c>
      <c r="H22" s="29">
        <v>21017</v>
      </c>
      <c r="I22" s="29">
        <v>17549</v>
      </c>
      <c r="J22" s="72">
        <f t="shared" si="0"/>
        <v>-0.1650092782033592</v>
      </c>
      <c r="K22" s="29">
        <f t="shared" si="1"/>
        <v>-3468</v>
      </c>
      <c r="L22" s="63">
        <f t="shared" si="4"/>
        <v>3.3245998412436799E-2</v>
      </c>
    </row>
    <row r="23" spans="2:16" x14ac:dyDescent="0.25">
      <c r="B23" s="284"/>
      <c r="C23" s="289"/>
      <c r="D23" s="4" t="s">
        <v>50</v>
      </c>
      <c r="E23" s="29">
        <v>8935</v>
      </c>
      <c r="F23" s="29">
        <v>70166</v>
      </c>
      <c r="G23" s="29">
        <v>75267</v>
      </c>
      <c r="H23" s="29">
        <v>78106</v>
      </c>
      <c r="I23" s="29">
        <v>86582</v>
      </c>
      <c r="J23" s="72">
        <f t="shared" si="0"/>
        <v>0.10851919186746217</v>
      </c>
      <c r="K23" s="29">
        <f t="shared" si="1"/>
        <v>8476</v>
      </c>
      <c r="L23" s="63">
        <f t="shared" si="4"/>
        <v>0.16402672713804789</v>
      </c>
    </row>
    <row r="24" spans="2:16" x14ac:dyDescent="0.25">
      <c r="B24" s="284"/>
      <c r="C24" s="289"/>
      <c r="D24" s="4" t="s">
        <v>51</v>
      </c>
      <c r="E24" s="29">
        <v>1945</v>
      </c>
      <c r="F24" s="29">
        <v>4275</v>
      </c>
      <c r="G24" s="29">
        <v>5428</v>
      </c>
      <c r="H24" s="29">
        <v>5301</v>
      </c>
      <c r="I24" s="29">
        <v>4577</v>
      </c>
      <c r="J24" s="72">
        <f t="shared" si="0"/>
        <v>-0.1365780041501603</v>
      </c>
      <c r="K24" s="29">
        <f t="shared" si="1"/>
        <v>-724</v>
      </c>
      <c r="L24" s="63">
        <f t="shared" si="4"/>
        <v>8.670974684239741E-3</v>
      </c>
    </row>
    <row r="25" spans="2:16" x14ac:dyDescent="0.25">
      <c r="B25" s="284"/>
      <c r="C25" s="289"/>
      <c r="D25" s="4" t="s">
        <v>52</v>
      </c>
      <c r="E25" s="29">
        <v>6832</v>
      </c>
      <c r="F25" s="29">
        <v>19305</v>
      </c>
      <c r="G25" s="29">
        <v>29080</v>
      </c>
      <c r="H25" s="29">
        <v>23788</v>
      </c>
      <c r="I25" s="29">
        <v>27533</v>
      </c>
      <c r="J25" s="72">
        <f t="shared" si="0"/>
        <v>0.15743231881620989</v>
      </c>
      <c r="K25" s="29">
        <f t="shared" si="1"/>
        <v>3745</v>
      </c>
      <c r="L25" s="63">
        <f t="shared" si="4"/>
        <v>5.21603552504201E-2</v>
      </c>
    </row>
    <row r="26" spans="2:16" x14ac:dyDescent="0.25">
      <c r="B26" s="284"/>
      <c r="C26" s="289"/>
      <c r="D26" s="4" t="s">
        <v>53</v>
      </c>
      <c r="E26" s="29">
        <v>9970</v>
      </c>
      <c r="F26" s="29">
        <v>18071</v>
      </c>
      <c r="G26" s="29">
        <v>19869</v>
      </c>
      <c r="H26" s="29">
        <v>19777</v>
      </c>
      <c r="I26" s="29">
        <v>21868</v>
      </c>
      <c r="J26" s="72">
        <f t="shared" si="0"/>
        <v>0.10572887697830824</v>
      </c>
      <c r="K26" s="29">
        <f t="shared" si="1"/>
        <v>2091</v>
      </c>
      <c r="L26" s="63">
        <f t="shared" si="4"/>
        <v>4.1428200654348844E-2</v>
      </c>
    </row>
    <row r="27" spans="2:16" x14ac:dyDescent="0.25">
      <c r="B27" s="284"/>
      <c r="C27" s="289"/>
      <c r="D27" s="4" t="s">
        <v>54</v>
      </c>
      <c r="E27" s="29">
        <v>7010</v>
      </c>
      <c r="F27" s="29">
        <v>27665</v>
      </c>
      <c r="G27" s="29">
        <v>27025</v>
      </c>
      <c r="H27" s="29">
        <v>27263</v>
      </c>
      <c r="I27" s="29">
        <v>27881</v>
      </c>
      <c r="J27" s="30">
        <f t="shared" si="0"/>
        <v>2.2668084950298928E-2</v>
      </c>
      <c r="K27" s="29">
        <f t="shared" si="1"/>
        <v>618</v>
      </c>
      <c r="L27" s="31">
        <f t="shared" si="4"/>
        <v>5.2819629707513263E-2</v>
      </c>
    </row>
    <row r="28" spans="2:16" x14ac:dyDescent="0.25">
      <c r="B28" s="284"/>
      <c r="C28" s="290"/>
      <c r="D28" s="32" t="s">
        <v>55</v>
      </c>
      <c r="E28" s="73">
        <v>3829</v>
      </c>
      <c r="F28" s="73">
        <v>11309</v>
      </c>
      <c r="G28" s="73">
        <v>11683</v>
      </c>
      <c r="H28" s="73">
        <v>11530</v>
      </c>
      <c r="I28" s="73">
        <v>10593</v>
      </c>
      <c r="J28" s="34">
        <f t="shared" si="0"/>
        <v>-8.1266261925411976E-2</v>
      </c>
      <c r="K28" s="73">
        <f t="shared" si="1"/>
        <v>-937</v>
      </c>
      <c r="L28" s="74">
        <f t="shared" si="4"/>
        <v>2.0068087137896345E-2</v>
      </c>
    </row>
    <row r="29" spans="2:16" x14ac:dyDescent="0.25">
      <c r="B29" s="284"/>
      <c r="C29" s="291" t="s">
        <v>21</v>
      </c>
      <c r="D29" s="67" t="s">
        <v>45</v>
      </c>
      <c r="E29" s="68">
        <v>382997</v>
      </c>
      <c r="F29" s="68">
        <v>2650816</v>
      </c>
      <c r="G29" s="68">
        <v>2706253</v>
      </c>
      <c r="H29" s="68">
        <v>2822088</v>
      </c>
      <c r="I29" s="68">
        <v>2790837</v>
      </c>
      <c r="J29" s="69">
        <f t="shared" si="0"/>
        <v>-1.1073715631830017E-2</v>
      </c>
      <c r="K29" s="68">
        <f t="shared" si="1"/>
        <v>-31251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154899</v>
      </c>
      <c r="F30" s="16">
        <v>1117075</v>
      </c>
      <c r="G30" s="16">
        <v>1108018</v>
      </c>
      <c r="H30" s="16">
        <v>1093882</v>
      </c>
      <c r="I30" s="16">
        <v>1104961</v>
      </c>
      <c r="J30" s="17">
        <f t="shared" si="0"/>
        <v>1.0128149105662176E-2</v>
      </c>
      <c r="K30" s="16">
        <f t="shared" si="1"/>
        <v>11079</v>
      </c>
      <c r="L30" s="18">
        <f t="shared" si="5"/>
        <v>0.39592459179808781</v>
      </c>
    </row>
    <row r="31" spans="2:16" x14ac:dyDescent="0.25">
      <c r="B31" s="284"/>
      <c r="C31" s="286"/>
      <c r="D31" s="19" t="s">
        <v>47</v>
      </c>
      <c r="E31" s="20">
        <v>71140</v>
      </c>
      <c r="F31" s="20">
        <v>725227</v>
      </c>
      <c r="G31" s="20">
        <v>745949</v>
      </c>
      <c r="H31" s="20">
        <v>789795</v>
      </c>
      <c r="I31" s="20">
        <v>754621</v>
      </c>
      <c r="J31" s="62">
        <f>I31/H31-1</f>
        <v>-4.4535607341145478E-2</v>
      </c>
      <c r="K31" s="20">
        <f t="shared" si="1"/>
        <v>-35174</v>
      </c>
      <c r="L31" s="63">
        <f>I31/$I$29</f>
        <v>0.27039235899481051</v>
      </c>
    </row>
    <row r="32" spans="2:16" x14ac:dyDescent="0.25">
      <c r="B32" s="284"/>
      <c r="C32" s="286"/>
      <c r="D32" s="19" t="s">
        <v>48</v>
      </c>
      <c r="E32" s="20">
        <v>3601</v>
      </c>
      <c r="F32" s="20">
        <v>12113</v>
      </c>
      <c r="G32" s="20">
        <v>13117</v>
      </c>
      <c r="H32" s="20">
        <v>14586</v>
      </c>
      <c r="I32" s="20">
        <v>13911</v>
      </c>
      <c r="J32" s="62">
        <f t="shared" ref="J32:J41" si="6">I32/H32-1</f>
        <v>-4.6277252159605098E-2</v>
      </c>
      <c r="K32" s="20">
        <f t="shared" si="1"/>
        <v>-675</v>
      </c>
      <c r="L32" s="63">
        <f t="shared" ref="L32:L39" si="7">I32/$I$29</f>
        <v>4.9845261475320842E-3</v>
      </c>
    </row>
    <row r="33" spans="2:12" x14ac:dyDescent="0.25">
      <c r="B33" s="284"/>
      <c r="C33" s="286"/>
      <c r="D33" s="19" t="s">
        <v>49</v>
      </c>
      <c r="E33" s="20">
        <v>25955</v>
      </c>
      <c r="F33" s="20">
        <v>76269</v>
      </c>
      <c r="G33" s="20">
        <v>71493</v>
      </c>
      <c r="H33" s="20">
        <v>122581</v>
      </c>
      <c r="I33" s="20">
        <v>86514</v>
      </c>
      <c r="J33" s="62">
        <f t="shared" si="6"/>
        <v>-0.29422993775544337</v>
      </c>
      <c r="K33" s="20">
        <f t="shared" si="1"/>
        <v>-36067</v>
      </c>
      <c r="L33" s="63">
        <f t="shared" si="7"/>
        <v>3.0999302359829686E-2</v>
      </c>
    </row>
    <row r="34" spans="2:12" x14ac:dyDescent="0.25">
      <c r="B34" s="284"/>
      <c r="C34" s="286"/>
      <c r="D34" s="19" t="s">
        <v>50</v>
      </c>
      <c r="E34" s="20">
        <v>33867</v>
      </c>
      <c r="F34" s="20">
        <v>348988</v>
      </c>
      <c r="G34" s="20">
        <v>379392</v>
      </c>
      <c r="H34" s="20">
        <v>411482</v>
      </c>
      <c r="I34" s="20">
        <v>421131</v>
      </c>
      <c r="J34" s="62">
        <f t="shared" si="6"/>
        <v>2.3449385392313671E-2</v>
      </c>
      <c r="K34" s="20">
        <f t="shared" si="1"/>
        <v>9649</v>
      </c>
      <c r="L34" s="63">
        <f t="shared" si="7"/>
        <v>0.15089774143025911</v>
      </c>
    </row>
    <row r="35" spans="2:12" x14ac:dyDescent="0.25">
      <c r="B35" s="284"/>
      <c r="C35" s="286"/>
      <c r="D35" s="19" t="s">
        <v>51</v>
      </c>
      <c r="E35" s="20">
        <v>4088</v>
      </c>
      <c r="F35" s="20">
        <v>12193</v>
      </c>
      <c r="G35" s="20">
        <v>12703</v>
      </c>
      <c r="H35" s="20">
        <v>13439</v>
      </c>
      <c r="I35" s="20">
        <v>11979</v>
      </c>
      <c r="J35" s="62">
        <f t="shared" si="6"/>
        <v>-0.10863903564253297</v>
      </c>
      <c r="K35" s="20">
        <f t="shared" si="1"/>
        <v>-1460</v>
      </c>
      <c r="L35" s="63">
        <f t="shared" si="7"/>
        <v>4.2922607088841085E-3</v>
      </c>
    </row>
    <row r="36" spans="2:12" x14ac:dyDescent="0.25">
      <c r="B36" s="284"/>
      <c r="C36" s="286"/>
      <c r="D36" s="19" t="s">
        <v>52</v>
      </c>
      <c r="E36" s="20">
        <v>34934</v>
      </c>
      <c r="F36" s="20">
        <v>113016</v>
      </c>
      <c r="G36" s="20">
        <v>122279</v>
      </c>
      <c r="H36" s="20">
        <v>113033</v>
      </c>
      <c r="I36" s="20">
        <v>129153</v>
      </c>
      <c r="J36" s="62">
        <f t="shared" si="6"/>
        <v>0.1426132191483902</v>
      </c>
      <c r="K36" s="20">
        <f t="shared" si="1"/>
        <v>16120</v>
      </c>
      <c r="L36" s="63">
        <f t="shared" si="7"/>
        <v>4.6277514595083842E-2</v>
      </c>
    </row>
    <row r="37" spans="2:12" x14ac:dyDescent="0.25">
      <c r="B37" s="284"/>
      <c r="C37" s="286"/>
      <c r="D37" s="19" t="s">
        <v>53</v>
      </c>
      <c r="E37" s="20">
        <v>19557</v>
      </c>
      <c r="F37" s="20">
        <v>43531</v>
      </c>
      <c r="G37" s="20">
        <v>42717</v>
      </c>
      <c r="H37" s="20">
        <v>46133</v>
      </c>
      <c r="I37" s="20">
        <v>47123</v>
      </c>
      <c r="J37" s="62">
        <f t="shared" si="6"/>
        <v>2.1459692627836979E-2</v>
      </c>
      <c r="K37" s="20">
        <f t="shared" si="1"/>
        <v>990</v>
      </c>
      <c r="L37" s="63">
        <f t="shared" si="7"/>
        <v>1.6884898688099663E-2</v>
      </c>
    </row>
    <row r="38" spans="2:12" x14ac:dyDescent="0.25">
      <c r="B38" s="284"/>
      <c r="C38" s="286"/>
      <c r="D38" s="19" t="s">
        <v>54</v>
      </c>
      <c r="E38" s="20">
        <v>22148</v>
      </c>
      <c r="F38" s="20">
        <v>152510</v>
      </c>
      <c r="G38" s="20">
        <v>144835</v>
      </c>
      <c r="H38" s="20">
        <v>154662</v>
      </c>
      <c r="I38" s="20">
        <v>160144</v>
      </c>
      <c r="J38" s="21">
        <f t="shared" si="6"/>
        <v>3.5445034979503687E-2</v>
      </c>
      <c r="K38" s="20">
        <f t="shared" si="1"/>
        <v>5482</v>
      </c>
      <c r="L38" s="22">
        <f t="shared" si="7"/>
        <v>5.7382068533561793E-2</v>
      </c>
    </row>
    <row r="39" spans="2:12" x14ac:dyDescent="0.25">
      <c r="B39" s="284"/>
      <c r="C39" s="287"/>
      <c r="D39" s="23" t="s">
        <v>55</v>
      </c>
      <c r="E39" s="71">
        <v>12808</v>
      </c>
      <c r="F39" s="71">
        <v>49894</v>
      </c>
      <c r="G39" s="71">
        <v>65750</v>
      </c>
      <c r="H39" s="71">
        <v>62495</v>
      </c>
      <c r="I39" s="71">
        <v>61300</v>
      </c>
      <c r="J39" s="25">
        <f t="shared" si="6"/>
        <v>-1.9121529722377795E-2</v>
      </c>
      <c r="K39" s="71">
        <f t="shared" si="1"/>
        <v>-1195</v>
      </c>
      <c r="L39" s="47">
        <f t="shared" si="7"/>
        <v>2.1964736743851396E-2</v>
      </c>
    </row>
    <row r="40" spans="2:12" x14ac:dyDescent="0.25">
      <c r="B40" s="284"/>
      <c r="C40" s="300" t="s">
        <v>22</v>
      </c>
      <c r="D40" s="67" t="s">
        <v>45</v>
      </c>
      <c r="E40" s="75">
        <v>4.4451833797585882</v>
      </c>
      <c r="F40" s="75">
        <v>6.2271481158691717</v>
      </c>
      <c r="G40" s="75">
        <v>6.072093195448824</v>
      </c>
      <c r="H40" s="75">
        <v>6.4556513782454532</v>
      </c>
      <c r="I40" s="75">
        <v>6.0867527425792236</v>
      </c>
      <c r="J40" s="69">
        <f t="shared" si="6"/>
        <v>-5.7143518763940859E-2</v>
      </c>
      <c r="K40" s="75">
        <f t="shared" si="1"/>
        <v>-0.3688986356662296</v>
      </c>
      <c r="L40" s="69"/>
    </row>
    <row r="41" spans="2:12" x14ac:dyDescent="0.25">
      <c r="B41" s="284"/>
      <c r="C41" s="301"/>
      <c r="D41" s="26" t="s">
        <v>46</v>
      </c>
      <c r="E41" s="35">
        <v>4.7232504955023629</v>
      </c>
      <c r="F41" s="35">
        <v>6.7202182570716973</v>
      </c>
      <c r="G41" s="35">
        <v>6.6100999254287842</v>
      </c>
      <c r="H41" s="35">
        <v>6.8861707753128698</v>
      </c>
      <c r="I41" s="35">
        <v>6.6861570485474493</v>
      </c>
      <c r="J41" s="36">
        <f t="shared" si="6"/>
        <v>-2.9045711076825964E-2</v>
      </c>
      <c r="K41" s="37">
        <f t="shared" si="1"/>
        <v>-0.20001372676542051</v>
      </c>
      <c r="L41" s="38"/>
    </row>
    <row r="42" spans="2:12" x14ac:dyDescent="0.25">
      <c r="B42" s="284"/>
      <c r="C42" s="301"/>
      <c r="D42" s="4" t="s">
        <v>47</v>
      </c>
      <c r="E42" s="39">
        <v>5.1790914385556199</v>
      </c>
      <c r="F42" s="39">
        <v>6.5430669710120082</v>
      </c>
      <c r="G42" s="39">
        <v>6.6071071115401994</v>
      </c>
      <c r="H42" s="39">
        <v>6.9559722393475543</v>
      </c>
      <c r="I42" s="39">
        <v>6.5324405509050463</v>
      </c>
      <c r="J42" s="76">
        <f t="shared" si="0"/>
        <v>-6.0887489752580404E-2</v>
      </c>
      <c r="K42" s="41">
        <f t="shared" si="1"/>
        <v>-0.42353168844250799</v>
      </c>
      <c r="L42" s="77"/>
    </row>
    <row r="43" spans="2:12" x14ac:dyDescent="0.25">
      <c r="B43" s="284"/>
      <c r="C43" s="301"/>
      <c r="D43" s="4" t="s">
        <v>48</v>
      </c>
      <c r="E43" s="39">
        <v>6.0419463087248326</v>
      </c>
      <c r="F43" s="39">
        <v>4.0661295736824439</v>
      </c>
      <c r="G43" s="39">
        <v>2.946316262353998</v>
      </c>
      <c r="H43" s="39">
        <v>3.7641290322580647</v>
      </c>
      <c r="I43" s="39">
        <v>4.329598506069094</v>
      </c>
      <c r="J43" s="76">
        <f t="shared" si="0"/>
        <v>0.15022584745768119</v>
      </c>
      <c r="K43" s="41">
        <f t="shared" si="1"/>
        <v>0.5654694738110293</v>
      </c>
      <c r="L43" s="77"/>
    </row>
    <row r="44" spans="2:12" x14ac:dyDescent="0.25">
      <c r="B44" s="284"/>
      <c r="C44" s="301"/>
      <c r="D44" s="4" t="s">
        <v>49</v>
      </c>
      <c r="E44" s="39">
        <v>7.1521080187379447</v>
      </c>
      <c r="F44" s="39">
        <v>5.8118570448830296</v>
      </c>
      <c r="G44" s="39">
        <v>6.111035131207796</v>
      </c>
      <c r="H44" s="39">
        <v>6.8823199146594805</v>
      </c>
      <c r="I44" s="39">
        <v>5.601424409193914</v>
      </c>
      <c r="J44" s="76">
        <f t="shared" si="0"/>
        <v>-0.18611391527110399</v>
      </c>
      <c r="K44" s="41">
        <f t="shared" si="1"/>
        <v>-1.2808955054655664</v>
      </c>
      <c r="L44" s="77"/>
    </row>
    <row r="45" spans="2:12" x14ac:dyDescent="0.25">
      <c r="B45" s="284"/>
      <c r="C45" s="301"/>
      <c r="D45" s="4" t="s">
        <v>50</v>
      </c>
      <c r="E45" s="39">
        <v>4.1749260355029589</v>
      </c>
      <c r="F45" s="39">
        <v>5.741822968081606</v>
      </c>
      <c r="G45" s="39">
        <v>5.8235402468226196</v>
      </c>
      <c r="H45" s="39">
        <v>6.1835149147193631</v>
      </c>
      <c r="I45" s="39">
        <v>5.5082925680801527</v>
      </c>
      <c r="J45" s="76">
        <f t="shared" si="0"/>
        <v>-0.10919717279761021</v>
      </c>
      <c r="K45" s="41">
        <f t="shared" si="1"/>
        <v>-0.67522234663921044</v>
      </c>
      <c r="L45" s="77"/>
    </row>
    <row r="46" spans="2:12" x14ac:dyDescent="0.25">
      <c r="B46" s="284"/>
      <c r="C46" s="301"/>
      <c r="D46" s="4" t="s">
        <v>51</v>
      </c>
      <c r="E46" s="39">
        <v>2.2338797814207649</v>
      </c>
      <c r="F46" s="39">
        <v>2.9921472392638035</v>
      </c>
      <c r="G46" s="39">
        <v>2.4570599613152804</v>
      </c>
      <c r="H46" s="39">
        <v>2.6590819153146024</v>
      </c>
      <c r="I46" s="39">
        <v>2.7806406685236769</v>
      </c>
      <c r="J46" s="76">
        <f t="shared" si="0"/>
        <v>4.571455753543141E-2</v>
      </c>
      <c r="K46" s="41">
        <f t="shared" si="1"/>
        <v>0.1215587532090745</v>
      </c>
      <c r="L46" s="77"/>
    </row>
    <row r="47" spans="2:12" x14ac:dyDescent="0.25">
      <c r="B47" s="284"/>
      <c r="C47" s="301"/>
      <c r="D47" s="4" t="s">
        <v>52</v>
      </c>
      <c r="E47" s="39">
        <v>5.9472250595846106</v>
      </c>
      <c r="F47" s="39">
        <v>6.9211831710453797</v>
      </c>
      <c r="G47" s="39">
        <v>4.6508063289213446</v>
      </c>
      <c r="H47" s="39">
        <v>5.5245845552297164</v>
      </c>
      <c r="I47" s="39">
        <v>5.218935628561038</v>
      </c>
      <c r="J47" s="76">
        <f t="shared" si="0"/>
        <v>-5.5325232804943281E-2</v>
      </c>
      <c r="K47" s="41">
        <f t="shared" si="1"/>
        <v>-0.30564892666867838</v>
      </c>
      <c r="L47" s="77"/>
    </row>
    <row r="48" spans="2:12" x14ac:dyDescent="0.25">
      <c r="B48" s="284"/>
      <c r="C48" s="301"/>
      <c r="D48" s="4" t="s">
        <v>53</v>
      </c>
      <c r="E48" s="39">
        <v>2.0378243201000314</v>
      </c>
      <c r="F48" s="39">
        <v>2.5104382929642446</v>
      </c>
      <c r="G48" s="39">
        <v>2.2301869061292678</v>
      </c>
      <c r="H48" s="39">
        <v>2.4243523043775292</v>
      </c>
      <c r="I48" s="39">
        <v>2.2593373927218678</v>
      </c>
      <c r="J48" s="76">
        <f t="shared" si="0"/>
        <v>-6.8065565948357554E-2</v>
      </c>
      <c r="K48" s="41">
        <f t="shared" si="1"/>
        <v>-0.1650149116556614</v>
      </c>
      <c r="L48" s="77"/>
    </row>
    <row r="49" spans="2:12" x14ac:dyDescent="0.25">
      <c r="B49" s="284"/>
      <c r="C49" s="301"/>
      <c r="D49" s="4" t="s">
        <v>54</v>
      </c>
      <c r="E49" s="39">
        <v>3.4268915364381867</v>
      </c>
      <c r="F49" s="39">
        <v>6.3827739181384446</v>
      </c>
      <c r="G49" s="39">
        <v>6.1673905637881115</v>
      </c>
      <c r="H49" s="39">
        <v>6.965188020716055</v>
      </c>
      <c r="I49" s="39">
        <v>6.8137684550908393</v>
      </c>
      <c r="J49" s="40">
        <f t="shared" si="0"/>
        <v>-2.1739479993197475E-2</v>
      </c>
      <c r="K49" s="41">
        <f t="shared" si="1"/>
        <v>-0.15141956562521575</v>
      </c>
      <c r="L49" s="42"/>
    </row>
    <row r="50" spans="2:12" x14ac:dyDescent="0.25">
      <c r="B50" s="284"/>
      <c r="C50" s="302"/>
      <c r="D50" s="32" t="s">
        <v>55</v>
      </c>
      <c r="E50" s="78">
        <v>3.6303854875283448</v>
      </c>
      <c r="F50" s="78">
        <v>4.9390219758463667</v>
      </c>
      <c r="G50" s="78">
        <v>6.7353001434132347</v>
      </c>
      <c r="H50" s="78">
        <v>6.3920425488391119</v>
      </c>
      <c r="I50" s="78">
        <v>6.6608714549603389</v>
      </c>
      <c r="J50" s="65">
        <f t="shared" si="0"/>
        <v>4.2056807986994738E-2</v>
      </c>
      <c r="K50" s="79">
        <f t="shared" si="1"/>
        <v>0.26882890612122701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0.25409999999999999</v>
      </c>
      <c r="F51" s="69">
        <v>0.70400000000000007</v>
      </c>
      <c r="G51" s="69">
        <v>17.772000000000002</v>
      </c>
      <c r="H51" s="69">
        <v>17.849999999999998</v>
      </c>
      <c r="I51" s="69">
        <v>18.343299999999999</v>
      </c>
      <c r="J51" s="69">
        <f t="shared" si="0"/>
        <v>2.7635854341736765E-2</v>
      </c>
      <c r="K51" s="75">
        <f t="shared" ref="K51" si="8">(I51-H51)*100</f>
        <v>49.33000000000014</v>
      </c>
      <c r="L51" s="69"/>
    </row>
    <row r="52" spans="2:12" x14ac:dyDescent="0.25">
      <c r="B52" s="284"/>
      <c r="C52" s="293"/>
      <c r="D52" s="15" t="s">
        <v>46</v>
      </c>
      <c r="E52" s="18">
        <v>0.30820000000000003</v>
      </c>
      <c r="F52" s="18">
        <v>0.82299999999999995</v>
      </c>
      <c r="G52" s="18">
        <v>0.8075</v>
      </c>
      <c r="H52" s="18">
        <v>0.79059999999999997</v>
      </c>
      <c r="I52" s="18">
        <v>0.82330000000000003</v>
      </c>
      <c r="J52" s="17">
        <f t="shared" si="0"/>
        <v>4.1360991651909984E-2</v>
      </c>
      <c r="K52" s="44">
        <f>(I52-H52)*100</f>
        <v>3.2700000000000062</v>
      </c>
      <c r="L52" s="18"/>
    </row>
    <row r="53" spans="2:12" x14ac:dyDescent="0.25">
      <c r="B53" s="284"/>
      <c r="C53" s="293"/>
      <c r="D53" s="19" t="s">
        <v>47</v>
      </c>
      <c r="E53" s="63">
        <v>0.17579999999999998</v>
      </c>
      <c r="F53" s="63">
        <v>0.63419999999999999</v>
      </c>
      <c r="G53" s="63">
        <v>0.66839999999999999</v>
      </c>
      <c r="H53" s="63">
        <v>0.69840000000000002</v>
      </c>
      <c r="I53" s="63">
        <v>0.67959999999999998</v>
      </c>
      <c r="J53" s="62">
        <f t="shared" si="0"/>
        <v>-2.6918671248568171E-2</v>
      </c>
      <c r="K53" s="46">
        <f t="shared" ref="K53:K61" si="9">(I53-H53)*100</f>
        <v>-1.8800000000000039</v>
      </c>
      <c r="L53" s="63"/>
    </row>
    <row r="54" spans="2:12" x14ac:dyDescent="0.25">
      <c r="B54" s="284"/>
      <c r="C54" s="293"/>
      <c r="D54" s="19" t="s">
        <v>48</v>
      </c>
      <c r="E54" s="63">
        <v>0.249</v>
      </c>
      <c r="F54" s="63">
        <v>0.47840000000000005</v>
      </c>
      <c r="G54" s="63">
        <v>0.47939999999999999</v>
      </c>
      <c r="H54" s="63">
        <v>0.53310000000000002</v>
      </c>
      <c r="I54" s="63">
        <v>0.50619999999999998</v>
      </c>
      <c r="J54" s="62">
        <f t="shared" si="0"/>
        <v>-5.0459576064528333E-2</v>
      </c>
      <c r="K54" s="46">
        <f t="shared" si="9"/>
        <v>-2.6900000000000035</v>
      </c>
      <c r="L54" s="63"/>
    </row>
    <row r="55" spans="2:12" x14ac:dyDescent="0.25">
      <c r="B55" s="284"/>
      <c r="C55" s="293"/>
      <c r="D55" s="19" t="s">
        <v>49</v>
      </c>
      <c r="E55" s="63">
        <v>0.2369</v>
      </c>
      <c r="F55" s="63">
        <v>0.55730000000000002</v>
      </c>
      <c r="G55" s="63">
        <v>0.52239999999999998</v>
      </c>
      <c r="H55" s="63">
        <v>0.9487000000000001</v>
      </c>
      <c r="I55" s="63">
        <v>0.62470000000000003</v>
      </c>
      <c r="J55" s="62">
        <f t="shared" si="0"/>
        <v>-0.34151997470222417</v>
      </c>
      <c r="K55" s="46">
        <f t="shared" si="9"/>
        <v>-32.400000000000006</v>
      </c>
      <c r="L55" s="63"/>
    </row>
    <row r="56" spans="2:12" x14ac:dyDescent="0.25">
      <c r="B56" s="284"/>
      <c r="C56" s="293"/>
      <c r="D56" s="19" t="s">
        <v>50</v>
      </c>
      <c r="E56" s="63">
        <v>0.2036</v>
      </c>
      <c r="F56" s="63">
        <v>0.61619999999999997</v>
      </c>
      <c r="G56" s="63">
        <v>0.65780000000000005</v>
      </c>
      <c r="H56" s="63">
        <v>0.68099999999999994</v>
      </c>
      <c r="I56" s="63">
        <v>0.71819999999999995</v>
      </c>
      <c r="J56" s="62">
        <f t="shared" si="0"/>
        <v>5.4625550660792888E-2</v>
      </c>
      <c r="K56" s="46">
        <f t="shared" si="9"/>
        <v>3.7200000000000011</v>
      </c>
      <c r="L56" s="63"/>
    </row>
    <row r="57" spans="2:12" x14ac:dyDescent="0.25">
      <c r="B57" s="284"/>
      <c r="C57" s="293"/>
      <c r="D57" s="19" t="s">
        <v>51</v>
      </c>
      <c r="E57" s="63">
        <v>0.29299999999999998</v>
      </c>
      <c r="F57" s="63">
        <v>0.61299999999999999</v>
      </c>
      <c r="G57" s="63">
        <v>0.63869999999999993</v>
      </c>
      <c r="H57" s="63">
        <v>0.66559999999999997</v>
      </c>
      <c r="I57" s="63">
        <v>0.59329999999999994</v>
      </c>
      <c r="J57" s="62">
        <f t="shared" si="0"/>
        <v>-0.10862379807692313</v>
      </c>
      <c r="K57" s="46">
        <f t="shared" si="9"/>
        <v>-7.2300000000000031</v>
      </c>
      <c r="L57" s="63"/>
    </row>
    <row r="58" spans="2:12" x14ac:dyDescent="0.25">
      <c r="B58" s="284"/>
      <c r="C58" s="293"/>
      <c r="D58" s="19" t="s">
        <v>52</v>
      </c>
      <c r="E58" s="63">
        <v>0.58460000000000001</v>
      </c>
      <c r="F58" s="63">
        <v>0.80959999999999999</v>
      </c>
      <c r="G58" s="63">
        <v>0.8508</v>
      </c>
      <c r="H58" s="63">
        <v>0.7854000000000001</v>
      </c>
      <c r="I58" s="63">
        <v>0.88529999999999998</v>
      </c>
      <c r="J58" s="62">
        <f t="shared" si="0"/>
        <v>0.12719633307868583</v>
      </c>
      <c r="K58" s="46">
        <f t="shared" si="9"/>
        <v>9.9899999999999878</v>
      </c>
      <c r="L58" s="63"/>
    </row>
    <row r="59" spans="2:12" x14ac:dyDescent="0.25">
      <c r="B59" s="284"/>
      <c r="C59" s="293"/>
      <c r="D59" s="19" t="s">
        <v>53</v>
      </c>
      <c r="E59" s="63">
        <v>0.27410000000000001</v>
      </c>
      <c r="F59" s="63">
        <v>0.55030000000000001</v>
      </c>
      <c r="G59" s="63">
        <v>0.49869999999999998</v>
      </c>
      <c r="H59" s="63">
        <v>0.55449999999999999</v>
      </c>
      <c r="I59" s="63">
        <v>0.58630000000000004</v>
      </c>
      <c r="J59" s="62">
        <f t="shared" si="0"/>
        <v>5.7348963029756561E-2</v>
      </c>
      <c r="K59" s="46">
        <f t="shared" si="9"/>
        <v>3.180000000000005</v>
      </c>
      <c r="L59" s="63"/>
    </row>
    <row r="60" spans="2:12" x14ac:dyDescent="0.25">
      <c r="B60" s="284"/>
      <c r="C60" s="293"/>
      <c r="D60" s="19" t="s">
        <v>54</v>
      </c>
      <c r="E60" s="22">
        <v>0.2611</v>
      </c>
      <c r="F60" s="22">
        <v>0.79280000000000006</v>
      </c>
      <c r="G60" s="22">
        <v>0.78159999999999996</v>
      </c>
      <c r="H60" s="22">
        <v>0.80359999999999998</v>
      </c>
      <c r="I60" s="22">
        <v>0.8216</v>
      </c>
      <c r="J60" s="21">
        <f t="shared" si="0"/>
        <v>2.2399203583872485E-2</v>
      </c>
      <c r="K60" s="46">
        <f t="shared" si="9"/>
        <v>1.8000000000000016</v>
      </c>
      <c r="L60" s="22"/>
    </row>
    <row r="61" spans="2:12" x14ac:dyDescent="0.25">
      <c r="B61" s="284"/>
      <c r="C61" s="294"/>
      <c r="D61" s="23" t="s">
        <v>55</v>
      </c>
      <c r="E61" s="47">
        <v>0.16039999999999999</v>
      </c>
      <c r="F61" s="47">
        <v>0.47609999999999997</v>
      </c>
      <c r="G61" s="47">
        <v>0.71129999999999993</v>
      </c>
      <c r="H61" s="47">
        <v>0.66980000000000006</v>
      </c>
      <c r="I61" s="47">
        <v>0.6623</v>
      </c>
      <c r="J61" s="25">
        <f t="shared" si="0"/>
        <v>-1.1197372349955326E-2</v>
      </c>
      <c r="K61" s="80">
        <f t="shared" si="9"/>
        <v>-0.75000000000000622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50241</v>
      </c>
      <c r="F62" s="68">
        <v>125504</v>
      </c>
      <c r="G62" s="68">
        <v>125206</v>
      </c>
      <c r="H62" s="68">
        <v>126945</v>
      </c>
      <c r="I62" s="68">
        <v>124624</v>
      </c>
      <c r="J62" s="69">
        <f t="shared" si="0"/>
        <v>-1.8283508606089294E-2</v>
      </c>
      <c r="K62" s="68">
        <f t="shared" ref="K62:K63" si="10">I62-H62</f>
        <v>-2321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16751</v>
      </c>
      <c r="F63" s="27">
        <v>45246</v>
      </c>
      <c r="G63" s="27">
        <v>45736</v>
      </c>
      <c r="H63" s="27">
        <v>46121</v>
      </c>
      <c r="I63" s="27">
        <v>44735</v>
      </c>
      <c r="J63" s="36">
        <f t="shared" si="0"/>
        <v>-3.0051386570109084E-2</v>
      </c>
      <c r="K63" s="27">
        <f t="shared" si="10"/>
        <v>-1386</v>
      </c>
      <c r="L63" s="38">
        <f t="shared" si="11"/>
        <v>0.35895975093079985</v>
      </c>
    </row>
    <row r="64" spans="2:12" x14ac:dyDescent="0.25">
      <c r="B64" s="284"/>
      <c r="C64" s="297"/>
      <c r="D64" s="4" t="s">
        <v>47</v>
      </c>
      <c r="E64" s="29">
        <v>13487</v>
      </c>
      <c r="F64" s="29">
        <v>38116</v>
      </c>
      <c r="G64" s="29">
        <v>37203</v>
      </c>
      <c r="H64" s="29">
        <v>37697</v>
      </c>
      <c r="I64" s="29">
        <v>37015</v>
      </c>
      <c r="J64" s="76">
        <f>I64/H64-1</f>
        <v>-1.8091625328275462E-2</v>
      </c>
      <c r="K64" s="29">
        <f>I64-H64</f>
        <v>-682</v>
      </c>
      <c r="L64" s="77">
        <f>I64/$I$62</f>
        <v>0.29701341635640005</v>
      </c>
    </row>
    <row r="65" spans="2:12" x14ac:dyDescent="0.25">
      <c r="B65" s="284"/>
      <c r="C65" s="297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7.3501091282577998E-3</v>
      </c>
    </row>
    <row r="66" spans="2:12" x14ac:dyDescent="0.25">
      <c r="B66" s="284"/>
      <c r="C66" s="297"/>
      <c r="D66" s="4" t="s">
        <v>49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3.7039414558993455E-2</v>
      </c>
    </row>
    <row r="67" spans="2:12" x14ac:dyDescent="0.25">
      <c r="B67" s="284"/>
      <c r="C67" s="297"/>
      <c r="D67" s="4" t="s">
        <v>50</v>
      </c>
      <c r="E67" s="29">
        <v>5546</v>
      </c>
      <c r="F67" s="29">
        <v>18878</v>
      </c>
      <c r="G67" s="29">
        <v>19226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0.15683174990371035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5.4002439337527278E-3</v>
      </c>
    </row>
    <row r="69" spans="2:12" x14ac:dyDescent="0.25">
      <c r="B69" s="284"/>
      <c r="C69" s="297"/>
      <c r="D69" s="4" t="s">
        <v>52</v>
      </c>
      <c r="E69" s="29">
        <v>1992</v>
      </c>
      <c r="F69" s="29">
        <v>4653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3.9021376299910128E-2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2637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2.1496661959173193E-2</v>
      </c>
    </row>
    <row r="71" spans="2:12" x14ac:dyDescent="0.25">
      <c r="B71" s="284"/>
      <c r="C71" s="297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5.2132815509051224E-2</v>
      </c>
    </row>
    <row r="72" spans="2:12" x14ac:dyDescent="0.25">
      <c r="B72" s="285"/>
      <c r="C72" s="298"/>
      <c r="D72" s="32" t="s">
        <v>55</v>
      </c>
      <c r="E72" s="73">
        <v>2661</v>
      </c>
      <c r="F72" s="73">
        <v>3493</v>
      </c>
      <c r="G72" s="73">
        <v>3081</v>
      </c>
      <c r="H72" s="73">
        <v>3110</v>
      </c>
      <c r="I72" s="73">
        <v>3085</v>
      </c>
      <c r="J72" s="65">
        <f t="shared" si="12"/>
        <v>-8.0385852090032461E-3</v>
      </c>
      <c r="K72" s="73">
        <f t="shared" si="13"/>
        <v>-25</v>
      </c>
      <c r="L72" s="56">
        <f t="shared" si="14"/>
        <v>2.4754461419951215E-2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232</v>
      </c>
      <c r="F79" s="13" t="s">
        <v>233</v>
      </c>
      <c r="G79" s="13" t="s">
        <v>234</v>
      </c>
      <c r="H79" s="13" t="s">
        <v>235</v>
      </c>
      <c r="I79" s="13" t="s">
        <v>236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abril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263510</v>
      </c>
      <c r="F80" s="68">
        <v>1442150</v>
      </c>
      <c r="G80" s="68">
        <v>1700823</v>
      </c>
      <c r="H80" s="68">
        <v>1787917</v>
      </c>
      <c r="I80" s="68">
        <v>1783504</v>
      </c>
      <c r="J80" s="69">
        <f t="shared" ref="J80:J81" si="15">I80/H80-1</f>
        <v>-2.4682353822912395E-3</v>
      </c>
      <c r="K80" s="68">
        <f t="shared" ref="K80:K81" si="16">I80-H80</f>
        <v>-4413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92300</v>
      </c>
      <c r="F81" s="16">
        <v>537375</v>
      </c>
      <c r="G81" s="16">
        <v>608370</v>
      </c>
      <c r="H81" s="16">
        <v>640291</v>
      </c>
      <c r="I81" s="16">
        <v>618160</v>
      </c>
      <c r="J81" s="18">
        <f t="shared" si="15"/>
        <v>-3.4563971694120288E-2</v>
      </c>
      <c r="K81" s="16">
        <f t="shared" si="16"/>
        <v>-22131</v>
      </c>
      <c r="L81" s="18">
        <f t="shared" si="17"/>
        <v>0.34659860589042696</v>
      </c>
      <c r="M81" s="81"/>
    </row>
    <row r="82" spans="2:13" x14ac:dyDescent="0.25">
      <c r="B82" s="284"/>
      <c r="C82" s="286"/>
      <c r="D82" s="19" t="s">
        <v>47</v>
      </c>
      <c r="E82" s="20">
        <v>44784</v>
      </c>
      <c r="F82" s="20">
        <v>376595</v>
      </c>
      <c r="G82" s="20">
        <v>431484</v>
      </c>
      <c r="H82" s="20">
        <v>450886</v>
      </c>
      <c r="I82" s="20">
        <v>462494</v>
      </c>
      <c r="J82" s="63">
        <f>I82/H82-1</f>
        <v>2.5744866773419472E-2</v>
      </c>
      <c r="K82" s="20">
        <f>I82-H82</f>
        <v>11608</v>
      </c>
      <c r="L82" s="63">
        <f>I82/$I$80</f>
        <v>0.25931761296862804</v>
      </c>
      <c r="M82" s="81"/>
    </row>
    <row r="83" spans="2:13" x14ac:dyDescent="0.25">
      <c r="B83" s="284"/>
      <c r="C83" s="286"/>
      <c r="D83" s="19" t="s">
        <v>48</v>
      </c>
      <c r="E83" s="20">
        <v>2365</v>
      </c>
      <c r="F83" s="20">
        <v>11908</v>
      </c>
      <c r="G83" s="20">
        <v>20755</v>
      </c>
      <c r="H83" s="20">
        <v>18984</v>
      </c>
      <c r="I83" s="20">
        <v>15822</v>
      </c>
      <c r="J83" s="63">
        <f t="shared" ref="J83:J136" si="18">I83/H83-1</f>
        <v>-0.16656131479140324</v>
      </c>
      <c r="K83" s="20">
        <f t="shared" ref="K83:K112" si="19">I83-H83</f>
        <v>-3162</v>
      </c>
      <c r="L83" s="63">
        <f t="shared" ref="L83:L90" si="20">I83/$I$80</f>
        <v>8.871300540957576E-3</v>
      </c>
      <c r="M83" s="81"/>
    </row>
    <row r="84" spans="2:13" x14ac:dyDescent="0.25">
      <c r="B84" s="284"/>
      <c r="C84" s="286"/>
      <c r="D84" s="19" t="s">
        <v>49</v>
      </c>
      <c r="E84" s="20">
        <v>9370</v>
      </c>
      <c r="F84" s="20">
        <v>44258</v>
      </c>
      <c r="G84" s="20">
        <v>64172</v>
      </c>
      <c r="H84" s="20">
        <v>78533</v>
      </c>
      <c r="I84" s="20">
        <v>61659</v>
      </c>
      <c r="J84" s="63">
        <f t="shared" si="18"/>
        <v>-0.21486508856149644</v>
      </c>
      <c r="K84" s="20">
        <f t="shared" si="19"/>
        <v>-16874</v>
      </c>
      <c r="L84" s="63">
        <f t="shared" si="20"/>
        <v>3.4571831630318746E-2</v>
      </c>
      <c r="M84" s="81"/>
    </row>
    <row r="85" spans="2:13" x14ac:dyDescent="0.25">
      <c r="B85" s="284"/>
      <c r="C85" s="286"/>
      <c r="D85" s="19" t="s">
        <v>50</v>
      </c>
      <c r="E85" s="20">
        <v>27049</v>
      </c>
      <c r="F85" s="20">
        <v>204530</v>
      </c>
      <c r="G85" s="20">
        <v>249495</v>
      </c>
      <c r="H85" s="20">
        <v>274173</v>
      </c>
      <c r="I85" s="20">
        <v>289656</v>
      </c>
      <c r="J85" s="63">
        <f t="shared" si="18"/>
        <v>5.647164381613079E-2</v>
      </c>
      <c r="K85" s="20">
        <f t="shared" si="19"/>
        <v>15483</v>
      </c>
      <c r="L85" s="63">
        <f t="shared" si="20"/>
        <v>0.16240838259964654</v>
      </c>
      <c r="M85" s="81"/>
    </row>
    <row r="86" spans="2:13" x14ac:dyDescent="0.25">
      <c r="B86" s="284"/>
      <c r="C86" s="286"/>
      <c r="D86" s="19" t="s">
        <v>51</v>
      </c>
      <c r="E86" s="20">
        <v>6649</v>
      </c>
      <c r="F86" s="20">
        <v>16519</v>
      </c>
      <c r="G86" s="20">
        <v>21489</v>
      </c>
      <c r="H86" s="20">
        <v>20242</v>
      </c>
      <c r="I86" s="20">
        <v>19155</v>
      </c>
      <c r="J86" s="63">
        <f t="shared" si="18"/>
        <v>-5.3700227250271682E-2</v>
      </c>
      <c r="K86" s="20">
        <f t="shared" si="19"/>
        <v>-1087</v>
      </c>
      <c r="L86" s="63">
        <f t="shared" si="20"/>
        <v>1.074009365832653E-2</v>
      </c>
      <c r="M86" s="81"/>
    </row>
    <row r="87" spans="2:13" x14ac:dyDescent="0.25">
      <c r="B87" s="284"/>
      <c r="C87" s="286"/>
      <c r="D87" s="19" t="s">
        <v>52</v>
      </c>
      <c r="E87" s="20">
        <v>13358</v>
      </c>
      <c r="F87" s="20">
        <v>62525</v>
      </c>
      <c r="G87" s="20">
        <v>83965</v>
      </c>
      <c r="H87" s="20">
        <v>76840</v>
      </c>
      <c r="I87" s="20">
        <v>85109</v>
      </c>
      <c r="J87" s="63">
        <f t="shared" si="18"/>
        <v>0.10761322228006254</v>
      </c>
      <c r="K87" s="20">
        <f t="shared" si="19"/>
        <v>8269</v>
      </c>
      <c r="L87" s="63">
        <f t="shared" si="20"/>
        <v>4.7720106038450151E-2</v>
      </c>
      <c r="M87" s="81"/>
    </row>
    <row r="88" spans="2:13" x14ac:dyDescent="0.25">
      <c r="B88" s="284"/>
      <c r="C88" s="286"/>
      <c r="D88" s="19" t="s">
        <v>53</v>
      </c>
      <c r="E88" s="20">
        <v>32717</v>
      </c>
      <c r="F88" s="20">
        <v>68599</v>
      </c>
      <c r="G88" s="20">
        <v>90712</v>
      </c>
      <c r="H88" s="20">
        <v>88492</v>
      </c>
      <c r="I88" s="20">
        <v>97268</v>
      </c>
      <c r="J88" s="63">
        <f t="shared" si="18"/>
        <v>9.9172806581385942E-2</v>
      </c>
      <c r="K88" s="20">
        <f t="shared" si="19"/>
        <v>8776</v>
      </c>
      <c r="L88" s="63">
        <f t="shared" si="20"/>
        <v>5.4537584440517095E-2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23234</v>
      </c>
      <c r="F89" s="20">
        <v>83389</v>
      </c>
      <c r="G89" s="20">
        <v>90749</v>
      </c>
      <c r="H89" s="20">
        <v>96132</v>
      </c>
      <c r="I89" s="20">
        <v>93370</v>
      </c>
      <c r="J89" s="22">
        <f t="shared" si="18"/>
        <v>-2.8731327757666514E-2</v>
      </c>
      <c r="K89" s="20">
        <f t="shared" si="19"/>
        <v>-2762</v>
      </c>
      <c r="L89" s="22">
        <f t="shared" si="20"/>
        <v>5.2351999210542843E-2</v>
      </c>
      <c r="M89" s="81"/>
    </row>
    <row r="90" spans="2:13" x14ac:dyDescent="0.25">
      <c r="B90" s="284"/>
      <c r="C90" s="287"/>
      <c r="D90" s="23" t="s">
        <v>55</v>
      </c>
      <c r="E90" s="71">
        <v>11684</v>
      </c>
      <c r="F90" s="71">
        <v>36452</v>
      </c>
      <c r="G90" s="71">
        <v>39632</v>
      </c>
      <c r="H90" s="71">
        <v>43344</v>
      </c>
      <c r="I90" s="71">
        <v>40811</v>
      </c>
      <c r="J90" s="47">
        <f t="shared" si="18"/>
        <v>-5.8439461055740161E-2</v>
      </c>
      <c r="K90" s="71">
        <f t="shared" si="19"/>
        <v>-2533</v>
      </c>
      <c r="L90" s="47">
        <f t="shared" si="20"/>
        <v>2.288248302218554E-2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300978</v>
      </c>
      <c r="F91" s="68">
        <v>1711410</v>
      </c>
      <c r="G91" s="68">
        <v>2026391</v>
      </c>
      <c r="H91" s="68">
        <v>2139392</v>
      </c>
      <c r="I91" s="68">
        <v>2114687</v>
      </c>
      <c r="J91" s="69">
        <f t="shared" si="18"/>
        <v>-1.1547673357664268E-2</v>
      </c>
      <c r="K91" s="68">
        <f t="shared" si="19"/>
        <v>-24705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108123</v>
      </c>
      <c r="F92" s="27">
        <v>647133</v>
      </c>
      <c r="G92" s="27">
        <v>736259</v>
      </c>
      <c r="H92" s="27">
        <v>778566</v>
      </c>
      <c r="I92" s="27">
        <v>744690</v>
      </c>
      <c r="J92" s="82">
        <f t="shared" si="18"/>
        <v>-4.3510762093387112E-2</v>
      </c>
      <c r="K92" s="27">
        <f t="shared" si="19"/>
        <v>-33876</v>
      </c>
      <c r="L92" s="38">
        <f t="shared" si="21"/>
        <v>0.3521514058581719</v>
      </c>
    </row>
    <row r="93" spans="2:13" x14ac:dyDescent="0.25">
      <c r="B93" s="284"/>
      <c r="C93" s="289"/>
      <c r="D93" s="4" t="s">
        <v>47</v>
      </c>
      <c r="E93" s="29">
        <v>53047</v>
      </c>
      <c r="F93" s="29">
        <v>453532</v>
      </c>
      <c r="G93" s="29">
        <v>525656</v>
      </c>
      <c r="H93" s="29">
        <v>548980</v>
      </c>
      <c r="I93" s="29">
        <v>557236</v>
      </c>
      <c r="J93" s="83">
        <f t="shared" si="18"/>
        <v>1.5038799227658606E-2</v>
      </c>
      <c r="K93" s="29">
        <f t="shared" si="19"/>
        <v>8256</v>
      </c>
      <c r="L93" s="77">
        <f>I93/$I$91</f>
        <v>0.26350755454589736</v>
      </c>
    </row>
    <row r="94" spans="2:13" x14ac:dyDescent="0.25">
      <c r="B94" s="284"/>
      <c r="C94" s="289"/>
      <c r="D94" s="4" t="s">
        <v>48</v>
      </c>
      <c r="E94" s="29">
        <v>2749</v>
      </c>
      <c r="F94" s="29">
        <v>13399</v>
      </c>
      <c r="G94" s="29">
        <v>22430</v>
      </c>
      <c r="H94" s="29">
        <v>20862</v>
      </c>
      <c r="I94" s="29">
        <v>17744</v>
      </c>
      <c r="J94" s="83">
        <f t="shared" si="18"/>
        <v>-0.14945834531684399</v>
      </c>
      <c r="K94" s="29">
        <f t="shared" si="19"/>
        <v>-3118</v>
      </c>
      <c r="L94" s="77">
        <f t="shared" ref="L94:L101" si="22">I94/$I$91</f>
        <v>8.3908398737023489E-3</v>
      </c>
    </row>
    <row r="95" spans="2:13" x14ac:dyDescent="0.25">
      <c r="B95" s="284"/>
      <c r="C95" s="289"/>
      <c r="D95" s="4" t="s">
        <v>49</v>
      </c>
      <c r="E95" s="29">
        <v>11875</v>
      </c>
      <c r="F95" s="29">
        <v>52343</v>
      </c>
      <c r="G95" s="29">
        <v>75567</v>
      </c>
      <c r="H95" s="29">
        <v>92107</v>
      </c>
      <c r="I95" s="29">
        <v>71768</v>
      </c>
      <c r="J95" s="83">
        <f t="shared" si="18"/>
        <v>-0.22081926455101131</v>
      </c>
      <c r="K95" s="29">
        <f t="shared" si="19"/>
        <v>-20339</v>
      </c>
      <c r="L95" s="77">
        <f t="shared" si="22"/>
        <v>3.3937883005853819E-2</v>
      </c>
    </row>
    <row r="96" spans="2:13" x14ac:dyDescent="0.25">
      <c r="B96" s="284"/>
      <c r="C96" s="289"/>
      <c r="D96" s="4" t="s">
        <v>50</v>
      </c>
      <c r="E96" s="29">
        <v>30364</v>
      </c>
      <c r="F96" s="29">
        <v>240241</v>
      </c>
      <c r="G96" s="29">
        <v>297116</v>
      </c>
      <c r="H96" s="29">
        <v>327775</v>
      </c>
      <c r="I96" s="29">
        <v>343207</v>
      </c>
      <c r="J96" s="83">
        <f t="shared" si="18"/>
        <v>4.7081076958279233E-2</v>
      </c>
      <c r="K96" s="29">
        <f t="shared" si="19"/>
        <v>15432</v>
      </c>
      <c r="L96" s="77">
        <f t="shared" si="22"/>
        <v>0.16229683163513087</v>
      </c>
    </row>
    <row r="97" spans="2:12" x14ac:dyDescent="0.25">
      <c r="B97" s="284"/>
      <c r="C97" s="289"/>
      <c r="D97" s="4" t="s">
        <v>51</v>
      </c>
      <c r="E97" s="29">
        <v>6917</v>
      </c>
      <c r="F97" s="29">
        <v>17534</v>
      </c>
      <c r="G97" s="29">
        <v>22576</v>
      </c>
      <c r="H97" s="29">
        <v>21474</v>
      </c>
      <c r="I97" s="29">
        <v>20344</v>
      </c>
      <c r="J97" s="83">
        <f t="shared" si="18"/>
        <v>-5.2621775169973017E-2</v>
      </c>
      <c r="K97" s="29">
        <f t="shared" si="19"/>
        <v>-1130</v>
      </c>
      <c r="L97" s="77">
        <f t="shared" si="22"/>
        <v>9.6203362483431362E-3</v>
      </c>
    </row>
    <row r="98" spans="2:12" x14ac:dyDescent="0.25">
      <c r="B98" s="284"/>
      <c r="C98" s="289"/>
      <c r="D98" s="4" t="s">
        <v>52</v>
      </c>
      <c r="E98" s="29">
        <v>16007</v>
      </c>
      <c r="F98" s="29">
        <v>74430</v>
      </c>
      <c r="G98" s="29">
        <v>94963</v>
      </c>
      <c r="H98" s="29">
        <v>90035</v>
      </c>
      <c r="I98" s="29">
        <v>97511</v>
      </c>
      <c r="J98" s="83">
        <f t="shared" si="18"/>
        <v>8.3034375520630865E-2</v>
      </c>
      <c r="K98" s="29">
        <f t="shared" si="19"/>
        <v>7476</v>
      </c>
      <c r="L98" s="77">
        <f t="shared" si="22"/>
        <v>4.6111315764460648E-2</v>
      </c>
    </row>
    <row r="99" spans="2:12" x14ac:dyDescent="0.25">
      <c r="B99" s="284"/>
      <c r="C99" s="289"/>
      <c r="D99" s="4" t="s">
        <v>53</v>
      </c>
      <c r="E99" s="29">
        <v>33575</v>
      </c>
      <c r="F99" s="29">
        <v>72145</v>
      </c>
      <c r="G99" s="29">
        <v>94906</v>
      </c>
      <c r="H99" s="29">
        <v>93060</v>
      </c>
      <c r="I99" s="29">
        <v>102316</v>
      </c>
      <c r="J99" s="83">
        <f t="shared" si="18"/>
        <v>9.9462712228669758E-2</v>
      </c>
      <c r="K99" s="29">
        <f t="shared" si="19"/>
        <v>9256</v>
      </c>
      <c r="L99" s="77">
        <f t="shared" si="22"/>
        <v>4.8383519641441025E-2</v>
      </c>
    </row>
    <row r="100" spans="2:12" x14ac:dyDescent="0.25">
      <c r="B100" s="284"/>
      <c r="C100" s="289"/>
      <c r="D100" s="4" t="s">
        <v>54</v>
      </c>
      <c r="E100" s="29">
        <v>25757</v>
      </c>
      <c r="F100" s="29">
        <v>98992</v>
      </c>
      <c r="G100" s="29">
        <v>108701</v>
      </c>
      <c r="H100" s="29">
        <v>115706</v>
      </c>
      <c r="I100" s="29">
        <v>112386</v>
      </c>
      <c r="J100" s="31">
        <f t="shared" si="18"/>
        <v>-2.8693412614730462E-2</v>
      </c>
      <c r="K100" s="29">
        <f t="shared" si="19"/>
        <v>-3320</v>
      </c>
      <c r="L100" s="42">
        <f t="shared" si="22"/>
        <v>5.3145453677068993E-2</v>
      </c>
    </row>
    <row r="101" spans="2:12" x14ac:dyDescent="0.25">
      <c r="B101" s="284"/>
      <c r="C101" s="290"/>
      <c r="D101" s="32" t="s">
        <v>55</v>
      </c>
      <c r="E101" s="73">
        <v>12564</v>
      </c>
      <c r="F101" s="73">
        <v>41661</v>
      </c>
      <c r="G101" s="73">
        <v>48217</v>
      </c>
      <c r="H101" s="73">
        <v>50827</v>
      </c>
      <c r="I101" s="73">
        <v>47485</v>
      </c>
      <c r="J101" s="74">
        <f t="shared" si="18"/>
        <v>-6.5752454404155225E-2</v>
      </c>
      <c r="K101" s="73">
        <f t="shared" si="19"/>
        <v>-3342</v>
      </c>
      <c r="L101" s="56">
        <f t="shared" si="22"/>
        <v>2.2454859749929897E-2</v>
      </c>
    </row>
    <row r="102" spans="2:12" x14ac:dyDescent="0.25">
      <c r="B102" s="284"/>
      <c r="C102" s="291" t="s">
        <v>21</v>
      </c>
      <c r="D102" s="67" t="s">
        <v>45</v>
      </c>
      <c r="E102" s="68">
        <v>1239473</v>
      </c>
      <c r="F102" s="68">
        <v>9533834</v>
      </c>
      <c r="G102" s="68">
        <v>11318734</v>
      </c>
      <c r="H102" s="68">
        <v>12006102</v>
      </c>
      <c r="I102" s="68">
        <v>11636818</v>
      </c>
      <c r="J102" s="69">
        <f t="shared" si="18"/>
        <v>-3.075802621033874E-2</v>
      </c>
      <c r="K102" s="68">
        <f t="shared" si="19"/>
        <v>-369284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479916</v>
      </c>
      <c r="F103" s="16">
        <v>3872965</v>
      </c>
      <c r="G103" s="16">
        <v>4389120</v>
      </c>
      <c r="H103" s="16">
        <v>4572184</v>
      </c>
      <c r="I103" s="16">
        <v>4379140</v>
      </c>
      <c r="J103" s="18">
        <f t="shared" si="18"/>
        <v>-4.2221397913994707E-2</v>
      </c>
      <c r="K103" s="16">
        <f t="shared" si="19"/>
        <v>-193044</v>
      </c>
      <c r="L103" s="18">
        <f t="shared" si="23"/>
        <v>0.37631764972177101</v>
      </c>
    </row>
    <row r="104" spans="2:12" x14ac:dyDescent="0.25">
      <c r="B104" s="284"/>
      <c r="C104" s="286"/>
      <c r="D104" s="19" t="s">
        <v>47</v>
      </c>
      <c r="E104" s="20">
        <v>250141</v>
      </c>
      <c r="F104" s="20">
        <v>2658546</v>
      </c>
      <c r="G104" s="20">
        <v>3148928</v>
      </c>
      <c r="H104" s="20">
        <v>3318184</v>
      </c>
      <c r="I104" s="20">
        <v>3271624</v>
      </c>
      <c r="J104" s="63">
        <f t="shared" si="18"/>
        <v>-1.4031771595547471E-2</v>
      </c>
      <c r="K104" s="20">
        <f t="shared" si="19"/>
        <v>-46560</v>
      </c>
      <c r="L104" s="63">
        <f>I104/$I$102</f>
        <v>0.28114420969718695</v>
      </c>
    </row>
    <row r="105" spans="2:12" x14ac:dyDescent="0.25">
      <c r="B105" s="284"/>
      <c r="C105" s="286"/>
      <c r="D105" s="19" t="s">
        <v>48</v>
      </c>
      <c r="E105" s="20">
        <v>12448</v>
      </c>
      <c r="F105" s="20">
        <v>56272</v>
      </c>
      <c r="G105" s="20">
        <v>65549</v>
      </c>
      <c r="H105" s="20">
        <v>75339</v>
      </c>
      <c r="I105" s="20">
        <v>70664</v>
      </c>
      <c r="J105" s="63">
        <f t="shared" si="18"/>
        <v>-6.2052854431303817E-2</v>
      </c>
      <c r="K105" s="20">
        <f t="shared" si="19"/>
        <v>-4675</v>
      </c>
      <c r="L105" s="63">
        <f t="shared" ref="L105:L112" si="24">I105/$I$102</f>
        <v>6.0724503897886866E-3</v>
      </c>
    </row>
    <row r="106" spans="2:12" x14ac:dyDescent="0.25">
      <c r="B106" s="284"/>
      <c r="C106" s="286"/>
      <c r="D106" s="19" t="s">
        <v>49</v>
      </c>
      <c r="E106" s="20">
        <v>70994</v>
      </c>
      <c r="F106" s="20">
        <v>271858</v>
      </c>
      <c r="G106" s="20">
        <v>416036</v>
      </c>
      <c r="H106" s="20">
        <v>486806</v>
      </c>
      <c r="I106" s="20">
        <v>363302</v>
      </c>
      <c r="J106" s="63">
        <f t="shared" si="18"/>
        <v>-0.25370270703319187</v>
      </c>
      <c r="K106" s="20">
        <f t="shared" si="19"/>
        <v>-123504</v>
      </c>
      <c r="L106" s="63">
        <f t="shared" si="24"/>
        <v>3.1220046579743706E-2</v>
      </c>
    </row>
    <row r="107" spans="2:12" x14ac:dyDescent="0.25">
      <c r="B107" s="284"/>
      <c r="C107" s="286"/>
      <c r="D107" s="19" t="s">
        <v>50</v>
      </c>
      <c r="E107" s="20">
        <v>125212</v>
      </c>
      <c r="F107" s="20">
        <v>1277643</v>
      </c>
      <c r="G107" s="20">
        <v>1686660</v>
      </c>
      <c r="H107" s="20">
        <v>1869735</v>
      </c>
      <c r="I107" s="20">
        <v>1893996</v>
      </c>
      <c r="J107" s="63">
        <f t="shared" si="18"/>
        <v>1.2975635584721923E-2</v>
      </c>
      <c r="K107" s="20">
        <f t="shared" si="19"/>
        <v>24261</v>
      </c>
      <c r="L107" s="63">
        <f t="shared" si="24"/>
        <v>0.16275892602256045</v>
      </c>
    </row>
    <row r="108" spans="2:12" x14ac:dyDescent="0.25">
      <c r="B108" s="284"/>
      <c r="C108" s="286"/>
      <c r="D108" s="19" t="s">
        <v>51</v>
      </c>
      <c r="E108" s="20">
        <v>14907</v>
      </c>
      <c r="F108" s="20">
        <v>47686</v>
      </c>
      <c r="G108" s="20">
        <v>56910</v>
      </c>
      <c r="H108" s="20">
        <v>58450</v>
      </c>
      <c r="I108" s="20">
        <v>53439</v>
      </c>
      <c r="J108" s="63">
        <f t="shared" si="18"/>
        <v>-8.5731394354148893E-2</v>
      </c>
      <c r="K108" s="20">
        <f t="shared" si="19"/>
        <v>-5011</v>
      </c>
      <c r="L108" s="63">
        <f t="shared" si="24"/>
        <v>4.5922347500837431E-3</v>
      </c>
    </row>
    <row r="109" spans="2:12" x14ac:dyDescent="0.25">
      <c r="B109" s="284"/>
      <c r="C109" s="286"/>
      <c r="D109" s="19" t="s">
        <v>52</v>
      </c>
      <c r="E109" s="20">
        <v>89205</v>
      </c>
      <c r="F109" s="20">
        <v>419361</v>
      </c>
      <c r="G109" s="20">
        <v>437729</v>
      </c>
      <c r="H109" s="20">
        <v>463774</v>
      </c>
      <c r="I109" s="20">
        <v>472476</v>
      </c>
      <c r="J109" s="63">
        <f t="shared" si="18"/>
        <v>1.8763449438735202E-2</v>
      </c>
      <c r="K109" s="20">
        <f t="shared" si="19"/>
        <v>8702</v>
      </c>
      <c r="L109" s="63">
        <f t="shared" si="24"/>
        <v>4.0601820875775491E-2</v>
      </c>
    </row>
    <row r="110" spans="2:12" x14ac:dyDescent="0.25">
      <c r="B110" s="284"/>
      <c r="C110" s="286"/>
      <c r="D110" s="19" t="s">
        <v>53</v>
      </c>
      <c r="E110" s="20">
        <v>66096</v>
      </c>
      <c r="F110" s="20">
        <v>172608</v>
      </c>
      <c r="G110" s="20">
        <v>212843</v>
      </c>
      <c r="H110" s="20">
        <v>223384</v>
      </c>
      <c r="I110" s="20">
        <v>213590</v>
      </c>
      <c r="J110" s="63">
        <f t="shared" si="18"/>
        <v>-4.3843784693621712E-2</v>
      </c>
      <c r="K110" s="20">
        <f t="shared" si="19"/>
        <v>-9794</v>
      </c>
      <c r="L110" s="63">
        <f t="shared" si="24"/>
        <v>1.83546739323413E-2</v>
      </c>
    </row>
    <row r="111" spans="2:12" x14ac:dyDescent="0.25">
      <c r="B111" s="284"/>
      <c r="C111" s="286"/>
      <c r="D111" s="19" t="s">
        <v>54</v>
      </c>
      <c r="E111" s="20">
        <v>89271</v>
      </c>
      <c r="F111" s="20">
        <v>557575</v>
      </c>
      <c r="G111" s="20">
        <v>611263</v>
      </c>
      <c r="H111" s="20">
        <v>671699</v>
      </c>
      <c r="I111" s="20">
        <v>664657</v>
      </c>
      <c r="J111" s="22">
        <f t="shared" si="18"/>
        <v>-1.0483862563439916E-2</v>
      </c>
      <c r="K111" s="20">
        <f t="shared" si="19"/>
        <v>-7042</v>
      </c>
      <c r="L111" s="22">
        <f t="shared" si="24"/>
        <v>5.7116730707655647E-2</v>
      </c>
    </row>
    <row r="112" spans="2:12" x14ac:dyDescent="0.25">
      <c r="B112" s="284"/>
      <c r="C112" s="287"/>
      <c r="D112" s="23" t="s">
        <v>55</v>
      </c>
      <c r="E112" s="71">
        <v>41283</v>
      </c>
      <c r="F112" s="71">
        <v>199320</v>
      </c>
      <c r="G112" s="71">
        <v>293696</v>
      </c>
      <c r="H112" s="71">
        <v>266547</v>
      </c>
      <c r="I112" s="71">
        <v>253930</v>
      </c>
      <c r="J112" s="47">
        <f t="shared" si="18"/>
        <v>-4.7334991577470342E-2</v>
      </c>
      <c r="K112" s="71">
        <f t="shared" si="19"/>
        <v>-12617</v>
      </c>
      <c r="L112" s="47">
        <f t="shared" si="24"/>
        <v>2.1821257323092962E-2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4.7037038442563848</v>
      </c>
      <c r="F113" s="75">
        <f t="shared" si="25"/>
        <v>6.6108476926810669</v>
      </c>
      <c r="G113" s="75">
        <f t="shared" si="25"/>
        <v>6.6548570897735981</v>
      </c>
      <c r="H113" s="75">
        <f t="shared" si="25"/>
        <v>6.7151338680710566</v>
      </c>
      <c r="I113" s="75">
        <f t="shared" si="25"/>
        <v>6.5246940853510837</v>
      </c>
      <c r="J113" s="69">
        <f t="shared" si="18"/>
        <v>-2.8359789463836438E-2</v>
      </c>
      <c r="K113" s="75">
        <f t="shared" ref="K113:K114" si="26">(I113-H113)</f>
        <v>-0.19043978271997286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5.1995232936078004</v>
      </c>
      <c r="F114" s="37">
        <f t="shared" si="25"/>
        <v>7.2071923703186789</v>
      </c>
      <c r="G114" s="37">
        <f t="shared" si="25"/>
        <v>7.2145569308151289</v>
      </c>
      <c r="H114" s="37">
        <f t="shared" si="25"/>
        <v>7.1407906717414429</v>
      </c>
      <c r="I114" s="37">
        <f t="shared" si="25"/>
        <v>7.0841529701048271</v>
      </c>
      <c r="J114" s="82">
        <f t="shared" si="18"/>
        <v>-7.931572880402471E-3</v>
      </c>
      <c r="K114" s="37">
        <f t="shared" si="26"/>
        <v>-5.6637701636615745E-2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5.5854992854590924</v>
      </c>
      <c r="F115" s="41">
        <f>F104/F82</f>
        <v>7.0594298915280342</v>
      </c>
      <c r="G115" s="41">
        <f>G104/G82</f>
        <v>7.2979021238330972</v>
      </c>
      <c r="H115" s="41">
        <f>H104/H82</f>
        <v>7.3592526714069635</v>
      </c>
      <c r="I115" s="41">
        <f>I104/I82</f>
        <v>7.0738733907899345</v>
      </c>
      <c r="J115" s="83">
        <f t="shared" si="18"/>
        <v>-3.8778296297097947E-2</v>
      </c>
      <c r="K115" s="41">
        <f>(I115-H115)</f>
        <v>-0.285379280617029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5.2634249471458769</v>
      </c>
      <c r="F116" s="41">
        <f t="shared" si="27"/>
        <v>4.7255626469600269</v>
      </c>
      <c r="G116" s="41">
        <f t="shared" si="27"/>
        <v>3.1582269332690918</v>
      </c>
      <c r="H116" s="41">
        <f t="shared" si="27"/>
        <v>3.9685524652338811</v>
      </c>
      <c r="I116" s="41">
        <f t="shared" si="27"/>
        <v>4.4661863228416125</v>
      </c>
      <c r="J116" s="83">
        <f t="shared" si="18"/>
        <v>0.12539429980256145</v>
      </c>
      <c r="K116" s="41">
        <f t="shared" ref="K116:K123" si="28">(I116-H116)</f>
        <v>0.49763385760773149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7.5767342582710775</v>
      </c>
      <c r="F117" s="41">
        <f t="shared" si="27"/>
        <v>6.1425730941298751</v>
      </c>
      <c r="G117" s="41">
        <f t="shared" si="27"/>
        <v>6.4831390637661288</v>
      </c>
      <c r="H117" s="41">
        <f t="shared" si="27"/>
        <v>6.1987444768441291</v>
      </c>
      <c r="I117" s="41">
        <f t="shared" si="27"/>
        <v>5.8921163171637554</v>
      </c>
      <c r="J117" s="83">
        <f t="shared" si="18"/>
        <v>-4.9466171871708209E-2</v>
      </c>
      <c r="K117" s="41">
        <f t="shared" si="28"/>
        <v>-0.30662815968037371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4.6290805575067466</v>
      </c>
      <c r="F118" s="41">
        <f t="shared" si="27"/>
        <v>6.2467266415684737</v>
      </c>
      <c r="G118" s="41">
        <f t="shared" si="27"/>
        <v>6.7602957975109721</v>
      </c>
      <c r="H118" s="41">
        <f t="shared" si="27"/>
        <v>6.8195445941066408</v>
      </c>
      <c r="I118" s="41">
        <f t="shared" si="27"/>
        <v>6.5387770320656227</v>
      </c>
      <c r="J118" s="83">
        <f t="shared" si="18"/>
        <v>-4.1171013425684411E-2</v>
      </c>
      <c r="K118" s="41">
        <f t="shared" si="28"/>
        <v>-0.28076756204101816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2.2419912768837418</v>
      </c>
      <c r="F119" s="41">
        <f t="shared" si="27"/>
        <v>2.8867364852593984</v>
      </c>
      <c r="G119" s="41">
        <f t="shared" si="27"/>
        <v>2.6483317045930477</v>
      </c>
      <c r="H119" s="41">
        <f t="shared" si="27"/>
        <v>2.8875605177354018</v>
      </c>
      <c r="I119" s="41">
        <f t="shared" si="27"/>
        <v>2.78981989036805</v>
      </c>
      <c r="J119" s="83">
        <f t="shared" si="18"/>
        <v>-3.384885849734709E-2</v>
      </c>
      <c r="K119" s="41">
        <f t="shared" si="28"/>
        <v>-9.7740627367351784E-2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6.6780206617757152</v>
      </c>
      <c r="F120" s="41">
        <f t="shared" si="27"/>
        <v>6.707093162734906</v>
      </c>
      <c r="G120" s="41">
        <f t="shared" si="27"/>
        <v>5.21323170368606</v>
      </c>
      <c r="H120" s="41">
        <f t="shared" si="27"/>
        <v>6.03558042686101</v>
      </c>
      <c r="I120" s="41">
        <f t="shared" si="27"/>
        <v>5.5514222937644666</v>
      </c>
      <c r="J120" s="83">
        <f t="shared" si="18"/>
        <v>-8.0217327722421738E-2</v>
      </c>
      <c r="K120" s="41">
        <f t="shared" si="28"/>
        <v>-0.48415813309654343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2.0202341290460617</v>
      </c>
      <c r="F121" s="41">
        <f t="shared" si="27"/>
        <v>2.5161882826280269</v>
      </c>
      <c r="G121" s="41">
        <f t="shared" si="27"/>
        <v>2.3463599082811535</v>
      </c>
      <c r="H121" s="41">
        <f t="shared" si="27"/>
        <v>2.5243411833838088</v>
      </c>
      <c r="I121" s="41">
        <f t="shared" si="27"/>
        <v>2.1958917629641816</v>
      </c>
      <c r="J121" s="83">
        <f t="shared" si="18"/>
        <v>-0.130112927119998</v>
      </c>
      <c r="K121" s="41">
        <f t="shared" si="28"/>
        <v>-0.3284494204196271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3.8422570371008007</v>
      </c>
      <c r="F122" s="41">
        <f t="shared" si="27"/>
        <v>6.6864334624470851</v>
      </c>
      <c r="G122" s="41">
        <f t="shared" si="27"/>
        <v>6.7357546639632391</v>
      </c>
      <c r="H122" s="41">
        <f t="shared" si="27"/>
        <v>6.9872571048142138</v>
      </c>
      <c r="I122" s="41">
        <f t="shared" si="27"/>
        <v>7.1185284352575771</v>
      </c>
      <c r="J122" s="31">
        <f t="shared" si="18"/>
        <v>1.8787247767499071E-2</v>
      </c>
      <c r="K122" s="41">
        <f t="shared" si="28"/>
        <v>0.13127133044336325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3.533293392673742</v>
      </c>
      <c r="F123" s="79">
        <f t="shared" si="27"/>
        <v>5.4680127290683638</v>
      </c>
      <c r="G123" s="79">
        <f t="shared" si="27"/>
        <v>7.4105773112636255</v>
      </c>
      <c r="H123" s="79">
        <f t="shared" si="27"/>
        <v>6.1495708748615723</v>
      </c>
      <c r="I123" s="79">
        <f t="shared" si="27"/>
        <v>6.2220969836563675</v>
      </c>
      <c r="J123" s="74">
        <f t="shared" si="18"/>
        <v>1.1793686140161519E-2</v>
      </c>
      <c r="K123" s="79">
        <f t="shared" si="28"/>
        <v>7.2526108794795263E-2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0.19938216723726546</v>
      </c>
      <c r="F124" s="69">
        <v>0.65257788495920732</v>
      </c>
      <c r="G124" s="69">
        <v>0.74884352924177333</v>
      </c>
      <c r="H124" s="69">
        <v>0.77886323521703416</v>
      </c>
      <c r="I124" s="69">
        <v>0.76844501593176451</v>
      </c>
      <c r="J124" s="69">
        <f t="shared" si="18"/>
        <v>-1.3376185720676004E-2</v>
      </c>
      <c r="K124" s="75">
        <f t="shared" ref="K124:K125" si="29">(I124-H124)*100</f>
        <v>-1.0418219285269648</v>
      </c>
      <c r="L124" s="69"/>
    </row>
    <row r="125" spans="2:12" x14ac:dyDescent="0.25">
      <c r="B125" s="284"/>
      <c r="C125" s="293"/>
      <c r="D125" s="15" t="s">
        <v>46</v>
      </c>
      <c r="E125" s="18">
        <v>0.23226132423742035</v>
      </c>
      <c r="F125" s="18">
        <v>0.7399580782161671</v>
      </c>
      <c r="G125" s="18">
        <v>0.79734827634692584</v>
      </c>
      <c r="H125" s="18">
        <v>0.81228671003544106</v>
      </c>
      <c r="I125" s="18">
        <v>0.80975162000619827</v>
      </c>
      <c r="J125" s="18">
        <f t="shared" si="18"/>
        <v>-3.1209300828425324E-3</v>
      </c>
      <c r="K125" s="44">
        <f t="shared" si="29"/>
        <v>-0.25350900292427925</v>
      </c>
      <c r="L125" s="18"/>
    </row>
    <row r="126" spans="2:12" x14ac:dyDescent="0.25">
      <c r="B126" s="284"/>
      <c r="C126" s="293"/>
      <c r="D126" s="19" t="s">
        <v>47</v>
      </c>
      <c r="E126" s="63">
        <v>0.14198914565607704</v>
      </c>
      <c r="F126" s="63">
        <v>0.59936274988327454</v>
      </c>
      <c r="G126" s="63">
        <v>0.69616307876925987</v>
      </c>
      <c r="H126" s="63">
        <v>0.72325830943494596</v>
      </c>
      <c r="I126" s="63">
        <v>0.7240342371227928</v>
      </c>
      <c r="J126" s="63">
        <f t="shared" si="18"/>
        <v>1.0728223619760335E-3</v>
      </c>
      <c r="K126" s="46">
        <f>(I126-H126)*100</f>
        <v>7.7592768784684463E-2</v>
      </c>
      <c r="L126" s="63"/>
    </row>
    <row r="127" spans="2:12" x14ac:dyDescent="0.25">
      <c r="B127" s="284"/>
      <c r="C127" s="293"/>
      <c r="D127" s="19" t="s">
        <v>48</v>
      </c>
      <c r="E127" s="63">
        <v>0.21521438450899033</v>
      </c>
      <c r="F127" s="63">
        <v>0.56954312665735507</v>
      </c>
      <c r="G127" s="63">
        <v>0.5989491959064327</v>
      </c>
      <c r="H127" s="63">
        <v>0.68271531100478466</v>
      </c>
      <c r="I127" s="63">
        <v>0.64359357353637658</v>
      </c>
      <c r="J127" s="63">
        <f t="shared" si="18"/>
        <v>-5.7303149406200848E-2</v>
      </c>
      <c r="K127" s="46">
        <f t="shared" ref="K127:K134" si="30">(I127-H127)*100</f>
        <v>-3.912173746840808</v>
      </c>
      <c r="L127" s="63"/>
    </row>
    <row r="128" spans="2:12" x14ac:dyDescent="0.25">
      <c r="B128" s="284"/>
      <c r="C128" s="293"/>
      <c r="D128" s="19" t="s">
        <v>49</v>
      </c>
      <c r="E128" s="63">
        <v>0.16199799196787149</v>
      </c>
      <c r="F128" s="63">
        <v>0.49659871401432121</v>
      </c>
      <c r="G128" s="63">
        <v>0.75996638901066782</v>
      </c>
      <c r="H128" s="63">
        <v>0.90746336543964268</v>
      </c>
      <c r="I128" s="63">
        <v>0.65587449451184288</v>
      </c>
      <c r="J128" s="63">
        <f t="shared" si="18"/>
        <v>-0.27724410759646645</v>
      </c>
      <c r="K128" s="46">
        <f t="shared" si="30"/>
        <v>-25.158887092779981</v>
      </c>
      <c r="L128" s="63"/>
    </row>
    <row r="129" spans="2:12" x14ac:dyDescent="0.25">
      <c r="B129" s="284"/>
      <c r="C129" s="293"/>
      <c r="D129" s="19" t="s">
        <v>50</v>
      </c>
      <c r="E129" s="63">
        <v>0.18224424209962506</v>
      </c>
      <c r="F129" s="63">
        <v>0.57835662797203558</v>
      </c>
      <c r="G129" s="63">
        <v>0.7326738952616807</v>
      </c>
      <c r="H129" s="63">
        <v>0.77789459407285122</v>
      </c>
      <c r="I129" s="63">
        <v>0.78431271864730201</v>
      </c>
      <c r="J129" s="63">
        <f t="shared" si="18"/>
        <v>8.2506352703226593E-3</v>
      </c>
      <c r="K129" s="46">
        <f t="shared" si="30"/>
        <v>0.64181245744507898</v>
      </c>
      <c r="L129" s="63"/>
    </row>
    <row r="130" spans="2:12" x14ac:dyDescent="0.25">
      <c r="B130" s="284"/>
      <c r="C130" s="293"/>
      <c r="D130" s="19" t="s">
        <v>51</v>
      </c>
      <c r="E130" s="63">
        <v>0.2671505376344086</v>
      </c>
      <c r="F130" s="63">
        <v>0.6262936695560809</v>
      </c>
      <c r="G130" s="63">
        <v>0.71530920060331826</v>
      </c>
      <c r="H130" s="63">
        <v>0.71776798103962769</v>
      </c>
      <c r="I130" s="63">
        <v>0.66170133729569092</v>
      </c>
      <c r="J130" s="63">
        <f t="shared" si="18"/>
        <v>-7.811248930710013E-2</v>
      </c>
      <c r="K130" s="46">
        <f t="shared" si="30"/>
        <v>-5.6066643743936773</v>
      </c>
      <c r="L130" s="63"/>
    </row>
    <row r="131" spans="2:12" x14ac:dyDescent="0.25">
      <c r="B131" s="284"/>
      <c r="C131" s="293"/>
      <c r="D131" s="19" t="s">
        <v>52</v>
      </c>
      <c r="E131" s="63">
        <v>0.40206701342251627</v>
      </c>
      <c r="F131" s="63">
        <v>0.81460955710955707</v>
      </c>
      <c r="G131" s="63">
        <v>0.76137375634870941</v>
      </c>
      <c r="H131" s="63">
        <v>0.79900833337640431</v>
      </c>
      <c r="I131" s="63">
        <v>0.80964425251902117</v>
      </c>
      <c r="J131" s="63">
        <f t="shared" si="18"/>
        <v>1.3311399516538369E-2</v>
      </c>
      <c r="K131" s="46">
        <f t="shared" si="30"/>
        <v>1.0635919142616856</v>
      </c>
      <c r="L131" s="63"/>
    </row>
    <row r="132" spans="2:12" x14ac:dyDescent="0.25">
      <c r="B132" s="284"/>
      <c r="C132" s="293"/>
      <c r="D132" s="19" t="s">
        <v>53</v>
      </c>
      <c r="E132" s="63">
        <v>0.27809403597349319</v>
      </c>
      <c r="F132" s="63">
        <v>0.56598725112142911</v>
      </c>
      <c r="G132" s="63">
        <v>0.62372854534745037</v>
      </c>
      <c r="H132" s="63">
        <v>0.66618950482529915</v>
      </c>
      <c r="I132" s="63">
        <v>0.66439591887520222</v>
      </c>
      <c r="J132" s="63">
        <f t="shared" si="18"/>
        <v>-2.6923059236234614E-3</v>
      </c>
      <c r="K132" s="46">
        <f t="shared" si="30"/>
        <v>-0.1793585950096932</v>
      </c>
      <c r="L132" s="63"/>
    </row>
    <row r="133" spans="2:12" x14ac:dyDescent="0.25">
      <c r="B133" s="284"/>
      <c r="C133" s="293"/>
      <c r="D133" s="19" t="s">
        <v>54</v>
      </c>
      <c r="E133" s="63">
        <v>0.24109638616040685</v>
      </c>
      <c r="F133" s="63">
        <v>0.72465039509253482</v>
      </c>
      <c r="G133" s="63">
        <v>0.80148821230954814</v>
      </c>
      <c r="H133" s="63">
        <v>0.86535173888677752</v>
      </c>
      <c r="I133" s="63">
        <v>0.85251782874147042</v>
      </c>
      <c r="J133" s="63">
        <f t="shared" si="18"/>
        <v>-1.4830859601457691E-2</v>
      </c>
      <c r="K133" s="46">
        <f t="shared" si="30"/>
        <v>-1.2833910145307104</v>
      </c>
      <c r="L133" s="22"/>
    </row>
    <row r="134" spans="2:12" x14ac:dyDescent="0.25">
      <c r="B134" s="284"/>
      <c r="C134" s="294"/>
      <c r="D134" s="23" t="s">
        <v>55</v>
      </c>
      <c r="E134" s="63">
        <v>0.12906826239471758</v>
      </c>
      <c r="F134" s="63">
        <v>0.47552247351846549</v>
      </c>
      <c r="G134" s="63">
        <v>0.79437412095639948</v>
      </c>
      <c r="H134" s="63">
        <v>0.71171818259495023</v>
      </c>
      <c r="I134" s="63">
        <v>0.6812889031981112</v>
      </c>
      <c r="J134" s="63">
        <f t="shared" si="18"/>
        <v>-4.2754674730794084E-2</v>
      </c>
      <c r="K134" s="46">
        <f t="shared" si="30"/>
        <v>-3.0429279396839037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51703.25</v>
      </c>
      <c r="F135" s="68">
        <v>121718.75</v>
      </c>
      <c r="G135" s="68">
        <v>125943.5</v>
      </c>
      <c r="H135" s="68">
        <v>127396.75</v>
      </c>
      <c r="I135" s="68">
        <v>126193.25</v>
      </c>
      <c r="J135" s="69">
        <f t="shared" si="18"/>
        <v>-9.4468657952420099E-3</v>
      </c>
      <c r="K135" s="68">
        <f t="shared" ref="K135:K136" si="31">I135-H135</f>
        <v>-1203.5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17173</v>
      </c>
      <c r="F136" s="27">
        <v>43615.25</v>
      </c>
      <c r="G136" s="27">
        <v>45871.75</v>
      </c>
      <c r="H136" s="27">
        <v>46517</v>
      </c>
      <c r="I136" s="27">
        <v>45056</v>
      </c>
      <c r="J136" s="36">
        <f t="shared" si="18"/>
        <v>-3.1407872390738834E-2</v>
      </c>
      <c r="K136" s="27">
        <f t="shared" si="31"/>
        <v>-1461</v>
      </c>
      <c r="L136" s="38">
        <f t="shared" ref="L136:L145" si="32">I136/$I$135</f>
        <v>0.35703969903303068</v>
      </c>
    </row>
    <row r="137" spans="2:12" x14ac:dyDescent="0.25">
      <c r="B137" s="284"/>
      <c r="C137" s="289"/>
      <c r="D137" s="4" t="s">
        <v>47</v>
      </c>
      <c r="E137" s="29">
        <v>14658</v>
      </c>
      <c r="F137" s="29">
        <v>36937.25</v>
      </c>
      <c r="G137" s="29">
        <v>37678.5</v>
      </c>
      <c r="H137" s="29">
        <v>37916.5</v>
      </c>
      <c r="I137" s="29">
        <v>37661</v>
      </c>
      <c r="J137" s="76">
        <f>I137/H137-1</f>
        <v>-6.7384911582029083E-3</v>
      </c>
      <c r="K137" s="29">
        <f>I137-H137</f>
        <v>-255.5</v>
      </c>
      <c r="L137" s="77">
        <f t="shared" si="32"/>
        <v>0.29843910034807725</v>
      </c>
    </row>
    <row r="138" spans="2:12" x14ac:dyDescent="0.25">
      <c r="B138" s="284"/>
      <c r="C138" s="289"/>
      <c r="D138" s="4" t="s">
        <v>48</v>
      </c>
      <c r="E138" s="29">
        <v>482</v>
      </c>
      <c r="F138" s="29">
        <v>823</v>
      </c>
      <c r="G138" s="29">
        <v>912</v>
      </c>
      <c r="H138" s="29">
        <v>912</v>
      </c>
      <c r="I138" s="29">
        <v>915</v>
      </c>
      <c r="J138" s="76">
        <f t="shared" ref="J138:J145" si="33">I138/H138-1</f>
        <v>3.2894736842106198E-3</v>
      </c>
      <c r="K138" s="29">
        <f t="shared" ref="K138:K145" si="34">I138-H138</f>
        <v>3</v>
      </c>
      <c r="L138" s="77">
        <f t="shared" si="32"/>
        <v>7.2507840157853137E-3</v>
      </c>
    </row>
    <row r="139" spans="2:12" x14ac:dyDescent="0.25">
      <c r="B139" s="284"/>
      <c r="C139" s="289"/>
      <c r="D139" s="4" t="s">
        <v>49</v>
      </c>
      <c r="E139" s="29">
        <v>3652</v>
      </c>
      <c r="F139" s="29">
        <v>4562</v>
      </c>
      <c r="G139" s="29">
        <v>4562</v>
      </c>
      <c r="H139" s="29">
        <v>4434.5</v>
      </c>
      <c r="I139" s="29">
        <v>4616</v>
      </c>
      <c r="J139" s="76">
        <f t="shared" si="33"/>
        <v>4.0929078813845887E-2</v>
      </c>
      <c r="K139" s="29">
        <f t="shared" si="34"/>
        <v>181.5</v>
      </c>
      <c r="L139" s="77">
        <f t="shared" si="32"/>
        <v>3.6578818597666672E-2</v>
      </c>
    </row>
    <row r="140" spans="2:12" x14ac:dyDescent="0.25">
      <c r="B140" s="284"/>
      <c r="C140" s="289"/>
      <c r="D140" s="4" t="s">
        <v>50</v>
      </c>
      <c r="E140" s="29">
        <v>5719</v>
      </c>
      <c r="F140" s="29">
        <v>18410.75</v>
      </c>
      <c r="G140" s="29">
        <v>19185.25</v>
      </c>
      <c r="H140" s="29">
        <v>19865</v>
      </c>
      <c r="I140" s="29">
        <v>20127.25</v>
      </c>
      <c r="J140" s="76">
        <f t="shared" si="33"/>
        <v>1.3201610873395442E-2</v>
      </c>
      <c r="K140" s="29">
        <f t="shared" si="34"/>
        <v>262.25</v>
      </c>
      <c r="L140" s="77">
        <f t="shared" si="32"/>
        <v>0.15949545637345897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634.5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5.3330903198071213E-3</v>
      </c>
    </row>
    <row r="142" spans="2:12" x14ac:dyDescent="0.25">
      <c r="B142" s="284"/>
      <c r="C142" s="289"/>
      <c r="D142" s="4" t="s">
        <v>52</v>
      </c>
      <c r="E142" s="29">
        <v>1837</v>
      </c>
      <c r="F142" s="29">
        <v>4290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3.8536134064222925E-2</v>
      </c>
    </row>
    <row r="143" spans="2:12" x14ac:dyDescent="0.25">
      <c r="B143" s="284"/>
      <c r="C143" s="289"/>
      <c r="D143" s="4" t="s">
        <v>53</v>
      </c>
      <c r="E143" s="29">
        <v>1976</v>
      </c>
      <c r="F143" s="29">
        <v>2541</v>
      </c>
      <c r="G143" s="29">
        <v>2843.5</v>
      </c>
      <c r="H143" s="29">
        <v>2771.25</v>
      </c>
      <c r="I143" s="29">
        <v>2679</v>
      </c>
      <c r="J143" s="76">
        <f t="shared" si="33"/>
        <v>-3.3288227334235421E-2</v>
      </c>
      <c r="K143" s="29">
        <f t="shared" si="34"/>
        <v>-92.25</v>
      </c>
      <c r="L143" s="77">
        <f t="shared" si="32"/>
        <v>2.1229344675725525E-2</v>
      </c>
    </row>
    <row r="144" spans="2:12" x14ac:dyDescent="0.25">
      <c r="B144" s="284"/>
      <c r="C144" s="289"/>
      <c r="D144" s="4" t="s">
        <v>54</v>
      </c>
      <c r="E144" s="29">
        <v>3077.25</v>
      </c>
      <c r="F144" s="29">
        <v>6412</v>
      </c>
      <c r="G144" s="29">
        <v>6355.5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5.148452868913353E-2</v>
      </c>
    </row>
    <row r="145" spans="2:12" x14ac:dyDescent="0.25">
      <c r="B145" s="285"/>
      <c r="C145" s="290"/>
      <c r="D145" s="32" t="s">
        <v>55</v>
      </c>
      <c r="E145" s="73">
        <v>2664</v>
      </c>
      <c r="F145" s="73">
        <v>3493</v>
      </c>
      <c r="G145" s="73">
        <v>3081</v>
      </c>
      <c r="H145" s="73">
        <v>3095.5</v>
      </c>
      <c r="I145" s="73">
        <v>3106</v>
      </c>
      <c r="J145" s="65">
        <f t="shared" si="33"/>
        <v>3.3920206751736348E-3</v>
      </c>
      <c r="K145" s="73">
        <f t="shared" si="34"/>
        <v>10.5</v>
      </c>
      <c r="L145" s="56">
        <f t="shared" si="32"/>
        <v>2.4613043883092003E-2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F588D-A688-4633-9F05-54BEB1E667C9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A3DB9-D334-4FB9-AB05-78AE0C847C9A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231</v>
      </c>
      <c r="E1" t="s">
        <v>231</v>
      </c>
      <c r="G1" t="s">
        <v>231</v>
      </c>
    </row>
    <row r="4" spans="1:15" ht="48.75" customHeight="1" thickBot="1" x14ac:dyDescent="0.3">
      <c r="B4" s="283" t="s">
        <v>289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2.2460468058191019</v>
      </c>
      <c r="D9" s="190">
        <v>-0.19145623509949861</v>
      </c>
      <c r="E9" s="189">
        <v>1.9022445982798406</v>
      </c>
      <c r="F9" s="190">
        <f t="shared" ref="F9:J21" si="0">IFERROR(E9-C9,"-")</f>
        <v>-0.34380220753926127</v>
      </c>
      <c r="G9" s="189">
        <v>2.8322493991234272</v>
      </c>
      <c r="H9" s="190">
        <f t="shared" si="0"/>
        <v>0.93000480084358661</v>
      </c>
      <c r="I9" s="189">
        <v>2.5235291626074803</v>
      </c>
      <c r="J9" s="190">
        <f t="shared" si="0"/>
        <v>-0.30872023651594693</v>
      </c>
      <c r="K9" s="189">
        <v>2.6250052373570201</v>
      </c>
      <c r="L9" s="190">
        <f t="shared" ref="L9:L21" si="1">IFERROR(K9-I9,"-")</f>
        <v>0.10147607474953979</v>
      </c>
      <c r="M9" s="189">
        <v>2.3200146329566702</v>
      </c>
      <c r="N9" s="190">
        <f t="shared" ref="N9:N12" si="2">IFERROR(M9-K9,"-")</f>
        <v>-0.30499060440034986</v>
      </c>
    </row>
    <row r="10" spans="1:15" x14ac:dyDescent="0.25">
      <c r="A10" s="1" t="s">
        <v>74</v>
      </c>
      <c r="B10" s="119" t="s">
        <v>75</v>
      </c>
      <c r="C10" s="189">
        <v>2.2190549563430921</v>
      </c>
      <c r="D10" s="190">
        <v>-4.0345875039200507E-2</v>
      </c>
      <c r="E10" s="189">
        <v>1.8830991170252456</v>
      </c>
      <c r="F10" s="190">
        <f t="shared" si="0"/>
        <v>-0.33595583931784656</v>
      </c>
      <c r="G10" s="189">
        <v>2.4567090685268771</v>
      </c>
      <c r="H10" s="190">
        <f t="shared" si="0"/>
        <v>0.57360995150163152</v>
      </c>
      <c r="I10" s="189">
        <v>2.2917233809001099</v>
      </c>
      <c r="J10" s="190">
        <f t="shared" si="0"/>
        <v>-0.16498568762676724</v>
      </c>
      <c r="K10" s="189">
        <v>2.4732375690607733</v>
      </c>
      <c r="L10" s="190">
        <f t="shared" si="1"/>
        <v>0.18151418816066345</v>
      </c>
      <c r="M10" s="189">
        <v>2.1117708416914067</v>
      </c>
      <c r="N10" s="190">
        <f t="shared" si="2"/>
        <v>-0.36146672736936658</v>
      </c>
    </row>
    <row r="11" spans="1:15" x14ac:dyDescent="0.25">
      <c r="A11" s="1" t="s">
        <v>76</v>
      </c>
      <c r="B11" s="119" t="s">
        <v>77</v>
      </c>
      <c r="C11" s="189">
        <v>2.2663384064458372</v>
      </c>
      <c r="D11" s="190">
        <v>-2.2689676301075323E-3</v>
      </c>
      <c r="E11" s="189">
        <v>2.1653413498836307</v>
      </c>
      <c r="F11" s="190">
        <f t="shared" si="0"/>
        <v>-0.10099705656220648</v>
      </c>
      <c r="G11" s="189">
        <v>2.3488082178119076</v>
      </c>
      <c r="H11" s="190">
        <f t="shared" si="0"/>
        <v>0.18346686792827693</v>
      </c>
      <c r="I11" s="189">
        <v>2.3180265353142131</v>
      </c>
      <c r="J11" s="190">
        <f t="shared" si="0"/>
        <v>-3.0781682497694529E-2</v>
      </c>
      <c r="K11" s="189">
        <v>2.5529145444255801</v>
      </c>
      <c r="L11" s="190">
        <f t="shared" si="1"/>
        <v>0.23488800911136698</v>
      </c>
      <c r="M11" s="189">
        <v>2.1110739128817468</v>
      </c>
      <c r="N11" s="190">
        <f t="shared" si="2"/>
        <v>-0.44184063154383324</v>
      </c>
    </row>
    <row r="12" spans="1:15" x14ac:dyDescent="0.25">
      <c r="A12" s="1" t="s">
        <v>78</v>
      </c>
      <c r="B12" s="119" t="s">
        <v>79</v>
      </c>
      <c r="C12" s="189" t="s">
        <v>231</v>
      </c>
      <c r="D12" s="190" t="s">
        <v>231</v>
      </c>
      <c r="E12" s="189">
        <v>2.0378243201000314</v>
      </c>
      <c r="F12" s="190" t="str">
        <f t="shared" si="0"/>
        <v>-</v>
      </c>
      <c r="G12" s="189">
        <v>2.5104382929642446</v>
      </c>
      <c r="H12" s="190">
        <f t="shared" si="0"/>
        <v>0.47261397286421314</v>
      </c>
      <c r="I12" s="189">
        <v>2.2301869061292678</v>
      </c>
      <c r="J12" s="190">
        <f t="shared" si="0"/>
        <v>-0.28025138683497675</v>
      </c>
      <c r="K12" s="189">
        <v>2.4243523043775292</v>
      </c>
      <c r="L12" s="190">
        <f t="shared" si="1"/>
        <v>0.1941653982482614</v>
      </c>
      <c r="M12" s="189">
        <v>2.2593373927218678</v>
      </c>
      <c r="N12" s="190">
        <f t="shared" si="2"/>
        <v>-0.1650149116556614</v>
      </c>
    </row>
    <row r="13" spans="1:15" x14ac:dyDescent="0.25">
      <c r="A13" s="1" t="s">
        <v>80</v>
      </c>
      <c r="B13" s="119" t="s">
        <v>81</v>
      </c>
      <c r="C13" s="189" t="s">
        <v>231</v>
      </c>
      <c r="D13" s="190" t="s">
        <v>231</v>
      </c>
      <c r="E13" s="189">
        <v>1.9151056197688323</v>
      </c>
      <c r="F13" s="190" t="str">
        <f t="shared" si="0"/>
        <v>-</v>
      </c>
      <c r="G13" s="189">
        <v>2.4632700120786208</v>
      </c>
      <c r="H13" s="190">
        <f t="shared" si="0"/>
        <v>0.54816439230978853</v>
      </c>
      <c r="I13" s="189">
        <v>2.3830322688887646</v>
      </c>
      <c r="J13" s="190">
        <f t="shared" si="0"/>
        <v>-8.0237743189856214E-2</v>
      </c>
      <c r="K13" s="189">
        <v>2.197144331670394</v>
      </c>
      <c r="L13" s="190">
        <f t="shared" si="1"/>
        <v>-0.1858879372183706</v>
      </c>
      <c r="M13" s="189"/>
      <c r="N13" s="190"/>
    </row>
    <row r="14" spans="1:15" x14ac:dyDescent="0.25">
      <c r="A14" s="1" t="s">
        <v>82</v>
      </c>
      <c r="B14" s="119" t="s">
        <v>83</v>
      </c>
      <c r="C14" s="189" t="s">
        <v>231</v>
      </c>
      <c r="D14" s="190" t="s">
        <v>231</v>
      </c>
      <c r="E14" s="189">
        <v>1.9788051104054354</v>
      </c>
      <c r="F14" s="190" t="str">
        <f t="shared" si="0"/>
        <v>-</v>
      </c>
      <c r="G14" s="189">
        <v>2.2983870967741935</v>
      </c>
      <c r="H14" s="190">
        <f t="shared" si="0"/>
        <v>0.31958198636875812</v>
      </c>
      <c r="I14" s="189">
        <v>2.1486403825835509</v>
      </c>
      <c r="J14" s="190">
        <f t="shared" si="0"/>
        <v>-0.14974671419064256</v>
      </c>
      <c r="K14" s="189">
        <v>2.0572924688125673</v>
      </c>
      <c r="L14" s="190">
        <f t="shared" si="1"/>
        <v>-9.1347913770983613E-2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231</v>
      </c>
      <c r="D15" s="190" t="s">
        <v>231</v>
      </c>
      <c r="E15" s="189">
        <v>2.1686345325739684</v>
      </c>
      <c r="F15" s="190" t="str">
        <f t="shared" si="0"/>
        <v>-</v>
      </c>
      <c r="G15" s="189">
        <v>2.3937399767737655</v>
      </c>
      <c r="H15" s="190">
        <f t="shared" si="0"/>
        <v>0.22510544419979706</v>
      </c>
      <c r="I15" s="189">
        <v>2.4037477691850091</v>
      </c>
      <c r="J15" s="190">
        <f t="shared" si="0"/>
        <v>1.000779241124361E-2</v>
      </c>
      <c r="K15" s="189">
        <v>2.0914386094674557</v>
      </c>
      <c r="L15" s="190">
        <f t="shared" si="1"/>
        <v>-0.31230915971755335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2.2469008264462809</v>
      </c>
      <c r="D16" s="190">
        <v>-0.55988522444910105</v>
      </c>
      <c r="E16" s="189">
        <v>2.5961220825852784</v>
      </c>
      <c r="F16" s="190">
        <f t="shared" si="0"/>
        <v>0.34922125613899757</v>
      </c>
      <c r="G16" s="189">
        <v>2.6865335051546393</v>
      </c>
      <c r="H16" s="190">
        <f t="shared" si="0"/>
        <v>9.0411422569360855E-2</v>
      </c>
      <c r="I16" s="189">
        <v>2.8928833455612621</v>
      </c>
      <c r="J16" s="190">
        <f t="shared" si="0"/>
        <v>0.20634984040662285</v>
      </c>
      <c r="K16" s="189">
        <v>2.8021182816919938</v>
      </c>
      <c r="L16" s="190">
        <f t="shared" si="1"/>
        <v>-9.0765063869268303E-2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1.9535228344335174</v>
      </c>
      <c r="D17" s="190">
        <v>-0.3270549544609298</v>
      </c>
      <c r="E17" s="189">
        <v>2.197656771687003</v>
      </c>
      <c r="F17" s="190">
        <f t="shared" si="0"/>
        <v>0.24413393725348564</v>
      </c>
      <c r="G17" s="189">
        <v>2.1155368505436143</v>
      </c>
      <c r="H17" s="190">
        <f t="shared" si="0"/>
        <v>-8.211992114338873E-2</v>
      </c>
      <c r="I17" s="189">
        <v>2.5199899579489111</v>
      </c>
      <c r="J17" s="190">
        <f t="shared" si="0"/>
        <v>0.40445310740529683</v>
      </c>
      <c r="K17" s="189">
        <v>2.2043213975583593</v>
      </c>
      <c r="L17" s="190">
        <f t="shared" si="1"/>
        <v>-0.3156685603905518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1.8614755861475587</v>
      </c>
      <c r="D18" s="190">
        <v>-0.28640683608299233</v>
      </c>
      <c r="E18" s="189">
        <v>2.1695147304903402</v>
      </c>
      <c r="F18" s="190">
        <f t="shared" si="0"/>
        <v>0.30803914434278146</v>
      </c>
      <c r="G18" s="189">
        <v>2.1997993799015139</v>
      </c>
      <c r="H18" s="190">
        <f t="shared" si="0"/>
        <v>3.0284649411173703E-2</v>
      </c>
      <c r="I18" s="189">
        <v>2.3996983408748114</v>
      </c>
      <c r="J18" s="190">
        <f t="shared" si="0"/>
        <v>0.19989896097329751</v>
      </c>
      <c r="K18" s="189">
        <v>2.2301287686818019</v>
      </c>
      <c r="L18" s="190">
        <f t="shared" si="1"/>
        <v>-0.1695695721930095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1.8271224086870681</v>
      </c>
      <c r="D19" s="190">
        <v>-0.37006458693202338</v>
      </c>
      <c r="E19" s="189">
        <v>2.1612137203166228</v>
      </c>
      <c r="F19" s="190">
        <f t="shared" si="0"/>
        <v>0.33409131162955474</v>
      </c>
      <c r="G19" s="189">
        <v>2.2195556611619343</v>
      </c>
      <c r="H19" s="190">
        <f t="shared" si="0"/>
        <v>5.8341940845311413E-2</v>
      </c>
      <c r="I19" s="189">
        <v>2.3657835805129506</v>
      </c>
      <c r="J19" s="190">
        <f t="shared" si="0"/>
        <v>0.14622791935101631</v>
      </c>
      <c r="K19" s="189">
        <v>2.1195535180386686</v>
      </c>
      <c r="L19" s="190">
        <f t="shared" si="1"/>
        <v>-0.24623006247428192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1.945705257110026</v>
      </c>
      <c r="D20" s="190">
        <v>-0.39368202004908115</v>
      </c>
      <c r="E20" s="189">
        <v>2.5686888669084516</v>
      </c>
      <c r="F20" s="190">
        <f t="shared" si="0"/>
        <v>0.6229836097984256</v>
      </c>
      <c r="G20" s="189">
        <v>2.2557062382641351</v>
      </c>
      <c r="H20" s="190">
        <f t="shared" si="0"/>
        <v>-0.31298262864431647</v>
      </c>
      <c r="I20" s="189">
        <v>2.5818146474218788</v>
      </c>
      <c r="J20" s="190">
        <f t="shared" si="0"/>
        <v>0.32610840915774375</v>
      </c>
      <c r="K20" s="189">
        <v>2.241869341020748</v>
      </c>
      <c r="L20" s="190">
        <f t="shared" si="1"/>
        <v>-0.33994530640113085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2.0931353607171839</v>
      </c>
      <c r="D21" s="192">
        <v>-0.19090610651508255</v>
      </c>
      <c r="E21" s="191">
        <v>2.1866149593931499</v>
      </c>
      <c r="F21" s="192">
        <f t="shared" si="0"/>
        <v>9.3479598675966002E-2</v>
      </c>
      <c r="G21" s="191">
        <v>2.3720011696365835</v>
      </c>
      <c r="H21" s="192">
        <f t="shared" si="0"/>
        <v>0.1853862102434336</v>
      </c>
      <c r="I21" s="191">
        <v>2.410875374829053</v>
      </c>
      <c r="J21" s="192">
        <f t="shared" si="0"/>
        <v>3.8874205192469535E-2</v>
      </c>
      <c r="K21" s="191">
        <v>2.328977841201255</v>
      </c>
      <c r="L21" s="192">
        <f t="shared" si="1"/>
        <v>-8.1897533627798058E-2</v>
      </c>
      <c r="M21" s="191">
        <v>2.1958917629641816</v>
      </c>
      <c r="N21" s="192">
        <v>-0.3284494204196271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290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1.8484012667279599</v>
      </c>
      <c r="D31" s="190">
        <v>-0.20583153750484429</v>
      </c>
      <c r="E31" s="189">
        <v>1.7809853733641263</v>
      </c>
      <c r="F31" s="190">
        <f t="shared" ref="F31:J43" si="3">IFERROR(E31-C31,"-")</f>
        <v>-6.7415893363833579E-2</v>
      </c>
      <c r="G31" s="189">
        <v>2.2843450479233227</v>
      </c>
      <c r="H31" s="190">
        <f t="shared" si="3"/>
        <v>0.50335967455919639</v>
      </c>
      <c r="I31" s="189">
        <v>2.0700344431687716</v>
      </c>
      <c r="J31" s="190">
        <f t="shared" si="3"/>
        <v>-0.2143106047545511</v>
      </c>
      <c r="K31" s="189">
        <v>2.1160504201680674</v>
      </c>
      <c r="L31" s="190">
        <f t="shared" ref="L31:N43" si="4">IFERROR(K31-I31,"-")</f>
        <v>4.6015976999295827E-2</v>
      </c>
      <c r="M31" s="189">
        <v>1.9402484055052032</v>
      </c>
      <c r="N31" s="190">
        <f t="shared" si="4"/>
        <v>-0.17580201466286427</v>
      </c>
    </row>
    <row r="32" spans="1:15" x14ac:dyDescent="0.25">
      <c r="B32" s="119" t="s">
        <v>75</v>
      </c>
      <c r="C32" s="189">
        <v>1.9137733377006223</v>
      </c>
      <c r="D32" s="190">
        <v>4.2783030915372056E-2</v>
      </c>
      <c r="E32" s="189">
        <v>1.8504636022884198</v>
      </c>
      <c r="F32" s="190">
        <f t="shared" si="3"/>
        <v>-6.3309735412202528E-2</v>
      </c>
      <c r="G32" s="189">
        <v>2.0040022234574764</v>
      </c>
      <c r="H32" s="190">
        <f t="shared" si="3"/>
        <v>0.15353862116905659</v>
      </c>
      <c r="I32" s="189">
        <v>1.9573781345692296</v>
      </c>
      <c r="J32" s="190">
        <f t="shared" si="3"/>
        <v>-4.6624088888246762E-2</v>
      </c>
      <c r="K32" s="189">
        <v>2.0574074074074074</v>
      </c>
      <c r="L32" s="190">
        <f t="shared" si="4"/>
        <v>0.10002927283817775</v>
      </c>
      <c r="M32" s="189">
        <v>1.7700534759358288</v>
      </c>
      <c r="N32" s="190">
        <f t="shared" si="4"/>
        <v>-0.28735393147157851</v>
      </c>
    </row>
    <row r="33" spans="2:15" x14ac:dyDescent="0.25">
      <c r="B33" s="119" t="s">
        <v>77</v>
      </c>
      <c r="C33" s="189">
        <v>1.9234662887224134</v>
      </c>
      <c r="D33" s="190">
        <v>1.6750225266538132E-2</v>
      </c>
      <c r="E33" s="189">
        <v>1.9914114406093015</v>
      </c>
      <c r="F33" s="190">
        <f t="shared" si="3"/>
        <v>6.79451518868881E-2</v>
      </c>
      <c r="G33" s="189">
        <v>1.9201727861771059</v>
      </c>
      <c r="H33" s="190">
        <f t="shared" si="3"/>
        <v>-7.123865443219568E-2</v>
      </c>
      <c r="I33" s="189">
        <v>1.9600780234070221</v>
      </c>
      <c r="J33" s="190">
        <f t="shared" si="3"/>
        <v>3.9905237229916235E-2</v>
      </c>
      <c r="K33" s="189">
        <v>2.0040615480746702</v>
      </c>
      <c r="L33" s="190">
        <f t="shared" si="4"/>
        <v>4.39835246676481E-2</v>
      </c>
      <c r="M33" s="189">
        <v>1.9781357882623705</v>
      </c>
      <c r="N33" s="190">
        <f t="shared" si="4"/>
        <v>-2.592575981229972E-2</v>
      </c>
    </row>
    <row r="34" spans="2:15" x14ac:dyDescent="0.25">
      <c r="B34" s="119" t="s">
        <v>79</v>
      </c>
      <c r="C34" s="189" t="s">
        <v>231</v>
      </c>
      <c r="D34" s="190" t="s">
        <v>231</v>
      </c>
      <c r="E34" s="189">
        <v>1.8530402695331301</v>
      </c>
      <c r="F34" s="190" t="str">
        <f>IFERROR(E34-C34,"-")</f>
        <v>-</v>
      </c>
      <c r="G34" s="189">
        <v>2.0611977950107447</v>
      </c>
      <c r="H34" s="190">
        <f>IFERROR(G34-E34,"-")</f>
        <v>0.20815752547761468</v>
      </c>
      <c r="I34" s="189">
        <v>2.0468622656886715</v>
      </c>
      <c r="J34" s="190">
        <f>IFERROR(I34-G34,"-")</f>
        <v>-1.433552932207327E-2</v>
      </c>
      <c r="K34" s="189">
        <v>1.924949290060852</v>
      </c>
      <c r="L34" s="190">
        <f>IFERROR(K34-I34,"-")</f>
        <v>-0.12191297562781944</v>
      </c>
      <c r="M34" s="189">
        <v>2.0816009928637915</v>
      </c>
      <c r="N34" s="190">
        <f t="shared" si="4"/>
        <v>0.1566517028029395</v>
      </c>
    </row>
    <row r="35" spans="2:15" x14ac:dyDescent="0.25">
      <c r="B35" s="119" t="s">
        <v>81</v>
      </c>
      <c r="C35" s="189" t="s">
        <v>231</v>
      </c>
      <c r="D35" s="190" t="s">
        <v>231</v>
      </c>
      <c r="E35" s="189">
        <v>1.7722600762212726</v>
      </c>
      <c r="F35" s="190" t="str">
        <f t="shared" si="3"/>
        <v>-</v>
      </c>
      <c r="G35" s="189">
        <v>2.0660325446112728</v>
      </c>
      <c r="H35" s="190">
        <f t="shared" si="3"/>
        <v>0.29377246839000026</v>
      </c>
      <c r="I35" s="189">
        <v>2.1347812925684879</v>
      </c>
      <c r="J35" s="190">
        <f t="shared" si="3"/>
        <v>6.8748747957215084E-2</v>
      </c>
      <c r="K35" s="189">
        <v>1.9562742152289081</v>
      </c>
      <c r="L35" s="190">
        <f t="shared" si="4"/>
        <v>-0.17850707733957982</v>
      </c>
      <c r="M35" s="189"/>
      <c r="N35" s="190"/>
    </row>
    <row r="36" spans="2:15" x14ac:dyDescent="0.25">
      <c r="B36" s="119" t="s">
        <v>83</v>
      </c>
      <c r="C36" s="189" t="s">
        <v>231</v>
      </c>
      <c r="D36" s="190" t="s">
        <v>231</v>
      </c>
      <c r="E36" s="189">
        <v>1.8588270858524789</v>
      </c>
      <c r="F36" s="190" t="str">
        <f t="shared" si="3"/>
        <v>-</v>
      </c>
      <c r="G36" s="189">
        <v>1.9585784511241842</v>
      </c>
      <c r="H36" s="190">
        <f t="shared" si="3"/>
        <v>9.975136527170525E-2</v>
      </c>
      <c r="I36" s="189">
        <v>1.9800244910454614</v>
      </c>
      <c r="J36" s="190">
        <f t="shared" si="3"/>
        <v>2.1446039921277249E-2</v>
      </c>
      <c r="K36" s="189">
        <v>1.8968067226890757</v>
      </c>
      <c r="L36" s="190">
        <f t="shared" si="4"/>
        <v>-8.3217768356385724E-2</v>
      </c>
      <c r="M36" s="189"/>
      <c r="N36" s="190"/>
    </row>
    <row r="37" spans="2:15" x14ac:dyDescent="0.25">
      <c r="B37" s="119" t="s">
        <v>85</v>
      </c>
      <c r="C37" s="189" t="s">
        <v>231</v>
      </c>
      <c r="D37" s="190" t="s">
        <v>231</v>
      </c>
      <c r="E37" s="189">
        <v>2.069601128122482</v>
      </c>
      <c r="F37" s="190" t="str">
        <f t="shared" si="3"/>
        <v>-</v>
      </c>
      <c r="G37" s="189">
        <v>2.0426347305389223</v>
      </c>
      <c r="H37" s="190">
        <f t="shared" si="3"/>
        <v>-2.6966397583559676E-2</v>
      </c>
      <c r="I37" s="189">
        <v>2.1384838407094739</v>
      </c>
      <c r="J37" s="190">
        <f t="shared" si="3"/>
        <v>9.5849110170551644E-2</v>
      </c>
      <c r="K37" s="189">
        <v>1.8462907283549119</v>
      </c>
      <c r="L37" s="190">
        <f t="shared" si="4"/>
        <v>-0.29219311235456202</v>
      </c>
      <c r="M37" s="189"/>
      <c r="N37" s="190"/>
    </row>
    <row r="38" spans="2:15" x14ac:dyDescent="0.25">
      <c r="B38" s="119" t="s">
        <v>87</v>
      </c>
      <c r="C38" s="189">
        <v>2.3027194656488548</v>
      </c>
      <c r="D38" s="190">
        <v>-0.13846425814892571</v>
      </c>
      <c r="E38" s="189">
        <v>2.4015242242787154</v>
      </c>
      <c r="F38" s="190">
        <f t="shared" si="3"/>
        <v>9.8804758629860601E-2</v>
      </c>
      <c r="G38" s="189">
        <v>2.3593785183517224</v>
      </c>
      <c r="H38" s="190">
        <f t="shared" si="3"/>
        <v>-4.214570592699296E-2</v>
      </c>
      <c r="I38" s="189">
        <v>2.5128088868737248</v>
      </c>
      <c r="J38" s="190">
        <f t="shared" si="3"/>
        <v>0.15343036852200242</v>
      </c>
      <c r="K38" s="189">
        <v>2.3323659034719983</v>
      </c>
      <c r="L38" s="190">
        <f t="shared" si="4"/>
        <v>-0.18044298340172649</v>
      </c>
      <c r="M38" s="189"/>
      <c r="N38" s="190"/>
    </row>
    <row r="39" spans="2:15" x14ac:dyDescent="0.25">
      <c r="B39" s="119" t="s">
        <v>89</v>
      </c>
      <c r="C39" s="189">
        <v>1.9130434782608696</v>
      </c>
      <c r="D39" s="190">
        <v>-4.0076470009418053E-2</v>
      </c>
      <c r="E39" s="189">
        <v>2.0380204100063217</v>
      </c>
      <c r="F39" s="190">
        <f t="shared" si="3"/>
        <v>0.1249769317454521</v>
      </c>
      <c r="G39" s="189">
        <v>1.9090131425460766</v>
      </c>
      <c r="H39" s="190">
        <f t="shared" si="3"/>
        <v>-0.12900726746024516</v>
      </c>
      <c r="I39" s="189">
        <v>2.0412908930150309</v>
      </c>
      <c r="J39" s="190">
        <f t="shared" si="3"/>
        <v>0.13227775046895429</v>
      </c>
      <c r="K39" s="189">
        <v>1.8926924689115552</v>
      </c>
      <c r="L39" s="190">
        <f t="shared" si="4"/>
        <v>-0.14859842410347568</v>
      </c>
      <c r="M39" s="189"/>
      <c r="N39" s="190"/>
    </row>
    <row r="40" spans="2:15" x14ac:dyDescent="0.25">
      <c r="B40" s="119" t="s">
        <v>91</v>
      </c>
      <c r="C40" s="189">
        <v>1.8103602262578149</v>
      </c>
      <c r="D40" s="190">
        <v>-5.3859957228423738E-2</v>
      </c>
      <c r="E40" s="189">
        <v>1.8995412118335706</v>
      </c>
      <c r="F40" s="190">
        <f t="shared" si="3"/>
        <v>8.9180985575755711E-2</v>
      </c>
      <c r="G40" s="189">
        <v>1.9914913013750666</v>
      </c>
      <c r="H40" s="190">
        <f t="shared" si="3"/>
        <v>9.1950089541495972E-2</v>
      </c>
      <c r="I40" s="189">
        <v>2.0386764073914914</v>
      </c>
      <c r="J40" s="190">
        <f t="shared" si="3"/>
        <v>4.7185106016424783E-2</v>
      </c>
      <c r="K40" s="189">
        <v>1.9117393011385944</v>
      </c>
      <c r="L40" s="190">
        <f t="shared" si="4"/>
        <v>-0.126937106252897</v>
      </c>
      <c r="M40" s="189"/>
      <c r="N40" s="190"/>
    </row>
    <row r="41" spans="2:15" x14ac:dyDescent="0.25">
      <c r="B41" s="119" t="s">
        <v>93</v>
      </c>
      <c r="C41" s="189">
        <v>1.7299377061194576</v>
      </c>
      <c r="D41" s="190">
        <v>-0.19597530704187771</v>
      </c>
      <c r="E41" s="189">
        <v>1.8358096953324328</v>
      </c>
      <c r="F41" s="190">
        <f t="shared" si="3"/>
        <v>0.10587198921297514</v>
      </c>
      <c r="G41" s="189">
        <v>1.8761151809675782</v>
      </c>
      <c r="H41" s="190">
        <f t="shared" si="3"/>
        <v>4.0305485635145466E-2</v>
      </c>
      <c r="I41" s="189">
        <v>1.9529025191675795</v>
      </c>
      <c r="J41" s="190">
        <f t="shared" si="3"/>
        <v>7.6787338200001276E-2</v>
      </c>
      <c r="K41" s="189">
        <v>1.9577701566807881</v>
      </c>
      <c r="L41" s="190">
        <f t="shared" si="4"/>
        <v>4.8676375132086225E-3</v>
      </c>
      <c r="M41" s="189"/>
      <c r="N41" s="190"/>
    </row>
    <row r="42" spans="2:15" x14ac:dyDescent="0.25">
      <c r="B42" s="119" t="s">
        <v>95</v>
      </c>
      <c r="C42" s="189">
        <v>1.7903041390349874</v>
      </c>
      <c r="D42" s="190">
        <v>-0.21213369616735278</v>
      </c>
      <c r="E42" s="189">
        <v>2.1891476048825522</v>
      </c>
      <c r="F42" s="190">
        <f t="shared" si="3"/>
        <v>0.3988434658475648</v>
      </c>
      <c r="G42" s="189">
        <v>1.9508135403029736</v>
      </c>
      <c r="H42" s="190">
        <f t="shared" si="3"/>
        <v>-0.23833406457957862</v>
      </c>
      <c r="I42" s="189">
        <v>2.1226911666188153</v>
      </c>
      <c r="J42" s="190">
        <f t="shared" si="3"/>
        <v>0.17187762631584169</v>
      </c>
      <c r="K42" s="189">
        <v>1.910672057365169</v>
      </c>
      <c r="L42" s="190">
        <f t="shared" si="4"/>
        <v>-0.21201910925364631</v>
      </c>
      <c r="M42" s="189"/>
      <c r="N42" s="190"/>
    </row>
    <row r="43" spans="2:15" ht="15.75" x14ac:dyDescent="0.25">
      <c r="B43" s="122" t="s">
        <v>32</v>
      </c>
      <c r="C43" s="191">
        <v>1.8931315067158241</v>
      </c>
      <c r="D43" s="192">
        <v>-6.6283185897916264E-2</v>
      </c>
      <c r="E43" s="191">
        <v>1.9762521878018688</v>
      </c>
      <c r="F43" s="192">
        <f t="shared" si="3"/>
        <v>8.3120681086044756E-2</v>
      </c>
      <c r="G43" s="191">
        <v>2.016102486544193</v>
      </c>
      <c r="H43" s="192">
        <f t="shared" si="3"/>
        <v>3.9850298742324153E-2</v>
      </c>
      <c r="I43" s="191">
        <v>2.0648091238134261</v>
      </c>
      <c r="J43" s="192">
        <f t="shared" si="3"/>
        <v>4.8706637269233077E-2</v>
      </c>
      <c r="K43" s="191">
        <v>1.9697699372788473</v>
      </c>
      <c r="L43" s="192">
        <f t="shared" si="4"/>
        <v>-9.5039186534578768E-2</v>
      </c>
      <c r="M43" s="191">
        <v>1.9425381162592277</v>
      </c>
      <c r="N43" s="192">
        <v>-8.2805269055240993E-2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291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1.9997893406361913</v>
      </c>
      <c r="D53" s="190">
        <v>-0.18603643451673002</v>
      </c>
      <c r="E53" s="189">
        <v>2.0686968838526911</v>
      </c>
      <c r="F53" s="190">
        <f t="shared" ref="F53:J65" si="5">IFERROR(E53-C53,"-")</f>
        <v>6.8907543216499834E-2</v>
      </c>
      <c r="G53" s="189">
        <v>2.4309420474853205</v>
      </c>
      <c r="H53" s="190">
        <f t="shared" si="5"/>
        <v>0.36224516363262937</v>
      </c>
      <c r="I53" s="189">
        <v>2.1622018348623855</v>
      </c>
      <c r="J53" s="190">
        <f t="shared" si="5"/>
        <v>-0.26874021262293502</v>
      </c>
      <c r="K53" s="189">
        <v>2.2942804428044279</v>
      </c>
      <c r="L53" s="190">
        <f t="shared" ref="L53:N65" si="6">IFERROR(K53-I53,"-")</f>
        <v>0.1320786079420424</v>
      </c>
      <c r="M53" s="189">
        <v>2.1155871886120998</v>
      </c>
      <c r="N53" s="190">
        <f t="shared" si="6"/>
        <v>-0.17869325419232807</v>
      </c>
    </row>
    <row r="54" spans="1:15" x14ac:dyDescent="0.25">
      <c r="A54" s="1">
        <v>2</v>
      </c>
      <c r="B54" s="119" t="s">
        <v>75</v>
      </c>
      <c r="C54" s="189">
        <v>2.134935304990758</v>
      </c>
      <c r="D54" s="190">
        <v>9.4520028757906882E-2</v>
      </c>
      <c r="E54" s="189">
        <v>2.3219334245326038</v>
      </c>
      <c r="F54" s="190">
        <f t="shared" si="5"/>
        <v>0.18699811954184575</v>
      </c>
      <c r="G54" s="189">
        <v>2.1549719326383321</v>
      </c>
      <c r="H54" s="190">
        <f t="shared" si="5"/>
        <v>-0.16696149189427167</v>
      </c>
      <c r="I54" s="189">
        <v>2.155624515128006</v>
      </c>
      <c r="J54" s="190">
        <f t="shared" si="5"/>
        <v>6.5258248967392518E-4</v>
      </c>
      <c r="K54" s="189">
        <v>2.2830518345952244</v>
      </c>
      <c r="L54" s="190">
        <f t="shared" si="6"/>
        <v>0.12742731946721841</v>
      </c>
      <c r="M54" s="189">
        <v>1.9233066377087009</v>
      </c>
      <c r="N54" s="190">
        <f t="shared" si="6"/>
        <v>-0.35974519688652351</v>
      </c>
    </row>
    <row r="55" spans="1:15" x14ac:dyDescent="0.25">
      <c r="A55" s="1">
        <v>3</v>
      </c>
      <c r="B55" s="119" t="s">
        <v>77</v>
      </c>
      <c r="C55" s="189">
        <v>2.0949742777997624</v>
      </c>
      <c r="D55" s="190">
        <v>4.999040409410993E-2</v>
      </c>
      <c r="E55" s="189">
        <v>2.195773081201335</v>
      </c>
      <c r="F55" s="190">
        <f t="shared" si="5"/>
        <v>0.10079880340157255</v>
      </c>
      <c r="G55" s="189">
        <v>1.9960493046776233</v>
      </c>
      <c r="H55" s="190">
        <f t="shared" si="5"/>
        <v>-0.19972377652371165</v>
      </c>
      <c r="I55" s="189">
        <v>2.0558081382132305</v>
      </c>
      <c r="J55" s="190">
        <f t="shared" si="5"/>
        <v>5.9758833535607181E-2</v>
      </c>
      <c r="K55" s="189">
        <v>2.1673225477335665</v>
      </c>
      <c r="L55" s="190">
        <f t="shared" si="6"/>
        <v>0.11151440952033598</v>
      </c>
      <c r="M55" s="189">
        <v>2.2431515783981215</v>
      </c>
      <c r="N55" s="190">
        <f t="shared" si="6"/>
        <v>7.5829030664555042E-2</v>
      </c>
    </row>
    <row r="56" spans="1:15" x14ac:dyDescent="0.25">
      <c r="A56" s="1">
        <v>4</v>
      </c>
      <c r="B56" s="119" t="s">
        <v>79</v>
      </c>
      <c r="C56" s="189" t="s">
        <v>231</v>
      </c>
      <c r="D56" s="190" t="s">
        <v>231</v>
      </c>
      <c r="E56" s="189">
        <v>2.0240278216882706</v>
      </c>
      <c r="F56" s="190" t="str">
        <f>IFERROR(E56-C56,"-")</f>
        <v>-</v>
      </c>
      <c r="G56" s="189">
        <v>2.2903803131991052</v>
      </c>
      <c r="H56" s="190">
        <f>IFERROR(G56-E56,"-")</f>
        <v>0.26635249151083462</v>
      </c>
      <c r="I56" s="189">
        <v>2.1764973464746018</v>
      </c>
      <c r="J56" s="190">
        <f>IFERROR(I56-G56,"-")</f>
        <v>-0.11388296672450338</v>
      </c>
      <c r="K56" s="189">
        <v>1.9390554298642535</v>
      </c>
      <c r="L56" s="190">
        <f>IFERROR(K56-I56,"-")</f>
        <v>-0.2374419166103483</v>
      </c>
      <c r="M56" s="189">
        <v>2.4042033235581624</v>
      </c>
      <c r="N56" s="190">
        <f t="shared" si="6"/>
        <v>0.46514789369390885</v>
      </c>
    </row>
    <row r="57" spans="1:15" x14ac:dyDescent="0.25">
      <c r="A57" s="1">
        <v>5</v>
      </c>
      <c r="B57" s="119" t="s">
        <v>81</v>
      </c>
      <c r="C57" s="189" t="s">
        <v>231</v>
      </c>
      <c r="D57" s="190" t="s">
        <v>231</v>
      </c>
      <c r="E57" s="189">
        <v>1.9386612369559684</v>
      </c>
      <c r="F57" s="190" t="str">
        <f t="shared" si="5"/>
        <v>-</v>
      </c>
      <c r="G57" s="189">
        <v>2.3475718694169236</v>
      </c>
      <c r="H57" s="190">
        <f t="shared" si="5"/>
        <v>0.40891063246095527</v>
      </c>
      <c r="I57" s="189">
        <v>2.4189012900420352</v>
      </c>
      <c r="J57" s="190">
        <f t="shared" si="5"/>
        <v>7.1329420625111606E-2</v>
      </c>
      <c r="K57" s="189">
        <v>2.1439621830683282</v>
      </c>
      <c r="L57" s="190">
        <f t="shared" si="6"/>
        <v>-0.27493910697370705</v>
      </c>
      <c r="M57" s="189"/>
      <c r="N57" s="190"/>
    </row>
    <row r="58" spans="1:15" x14ac:dyDescent="0.25">
      <c r="A58" s="1">
        <v>6</v>
      </c>
      <c r="B58" s="119" t="s">
        <v>83</v>
      </c>
      <c r="C58" s="189" t="s">
        <v>231</v>
      </c>
      <c r="D58" s="190" t="s">
        <v>231</v>
      </c>
      <c r="E58" s="189">
        <v>2.0090929756762899</v>
      </c>
      <c r="F58" s="190" t="str">
        <f t="shared" si="5"/>
        <v>-</v>
      </c>
      <c r="G58" s="189">
        <v>2.1499464476972512</v>
      </c>
      <c r="H58" s="190">
        <f t="shared" si="5"/>
        <v>0.14085347202096132</v>
      </c>
      <c r="I58" s="189">
        <v>2.183712967098407</v>
      </c>
      <c r="J58" s="190">
        <f t="shared" si="5"/>
        <v>3.3766519401155826E-2</v>
      </c>
      <c r="K58" s="189">
        <v>2.0647043224608859</v>
      </c>
      <c r="L58" s="190">
        <f t="shared" si="6"/>
        <v>-0.11900864463752114</v>
      </c>
      <c r="M58" s="189"/>
      <c r="N58" s="190"/>
    </row>
    <row r="59" spans="1:15" x14ac:dyDescent="0.25">
      <c r="A59" s="1">
        <v>7</v>
      </c>
      <c r="B59" s="119" t="s">
        <v>85</v>
      </c>
      <c r="C59" s="189" t="s">
        <v>231</v>
      </c>
      <c r="D59" s="190" t="s">
        <v>231</v>
      </c>
      <c r="E59" s="189">
        <v>2.2264788732394365</v>
      </c>
      <c r="F59" s="190" t="str">
        <f t="shared" si="5"/>
        <v>-</v>
      </c>
      <c r="G59" s="189">
        <v>2.3532442748091604</v>
      </c>
      <c r="H59" s="190">
        <f t="shared" si="5"/>
        <v>0.12676540156972393</v>
      </c>
      <c r="I59" s="189">
        <v>2.2743093922651934</v>
      </c>
      <c r="J59" s="190">
        <f t="shared" si="5"/>
        <v>-7.8934882543967078E-2</v>
      </c>
      <c r="K59" s="189">
        <v>2.0339616762735631</v>
      </c>
      <c r="L59" s="190">
        <f t="shared" si="6"/>
        <v>-0.2403477159916303</v>
      </c>
      <c r="M59" s="189"/>
      <c r="N59" s="190"/>
    </row>
    <row r="60" spans="1:15" x14ac:dyDescent="0.25">
      <c r="A60" s="1">
        <v>8</v>
      </c>
      <c r="B60" s="119" t="s">
        <v>87</v>
      </c>
      <c r="C60" s="189">
        <v>2.5827193569993301</v>
      </c>
      <c r="D60" s="190">
        <v>-0.19220850449473836</v>
      </c>
      <c r="E60" s="189">
        <v>2.4678990260385607</v>
      </c>
      <c r="F60" s="190">
        <f t="shared" si="5"/>
        <v>-0.11482033096076938</v>
      </c>
      <c r="G60" s="189">
        <v>2.5090213231273921</v>
      </c>
      <c r="H60" s="190">
        <f t="shared" si="5"/>
        <v>4.1122297088831417E-2</v>
      </c>
      <c r="I60" s="189">
        <v>2.771685761047463</v>
      </c>
      <c r="J60" s="190">
        <f t="shared" si="5"/>
        <v>0.26266443792007088</v>
      </c>
      <c r="K60" s="189">
        <v>2.4482845610494448</v>
      </c>
      <c r="L60" s="190">
        <f t="shared" si="6"/>
        <v>-0.3234011999980182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2.0682613768961495</v>
      </c>
      <c r="D61" s="190">
        <v>-6.2052062348161297E-2</v>
      </c>
      <c r="E61" s="189">
        <v>2.2289744036218004</v>
      </c>
      <c r="F61" s="190">
        <f t="shared" si="5"/>
        <v>0.16071302672565091</v>
      </c>
      <c r="G61" s="189">
        <v>2.1130181347150261</v>
      </c>
      <c r="H61" s="190">
        <f t="shared" si="5"/>
        <v>-0.11595626890677435</v>
      </c>
      <c r="I61" s="189">
        <v>2.4285934846379496</v>
      </c>
      <c r="J61" s="190">
        <f t="shared" si="5"/>
        <v>0.31557534992292346</v>
      </c>
      <c r="K61" s="189">
        <v>2.1919419822723611</v>
      </c>
      <c r="L61" s="190">
        <f t="shared" si="6"/>
        <v>-0.23665150236558841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1.9571865443425076</v>
      </c>
      <c r="D62" s="190">
        <v>-2.671841829401278E-2</v>
      </c>
      <c r="E62" s="189">
        <v>2.0346640381140135</v>
      </c>
      <c r="F62" s="190">
        <f t="shared" si="5"/>
        <v>7.7477493771505923E-2</v>
      </c>
      <c r="G62" s="189">
        <v>2.1841864716636197</v>
      </c>
      <c r="H62" s="190">
        <f t="shared" si="5"/>
        <v>0.14952243354960615</v>
      </c>
      <c r="I62" s="189">
        <v>2.3541991219374028</v>
      </c>
      <c r="J62" s="190">
        <f t="shared" si="5"/>
        <v>0.17001265027378309</v>
      </c>
      <c r="K62" s="189">
        <v>2.0768831842344095</v>
      </c>
      <c r="L62" s="190">
        <f t="shared" si="6"/>
        <v>-0.27731593770299323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1.8892845581094204</v>
      </c>
      <c r="D63" s="190">
        <v>-0.1319174186162293</v>
      </c>
      <c r="E63" s="189">
        <v>1.9566473988439306</v>
      </c>
      <c r="F63" s="190">
        <f t="shared" si="5"/>
        <v>6.7362840734510154E-2</v>
      </c>
      <c r="G63" s="189">
        <v>2.0410624551328067</v>
      </c>
      <c r="H63" s="190">
        <f t="shared" si="5"/>
        <v>8.4415056288876134E-2</v>
      </c>
      <c r="I63" s="189">
        <v>2.0985071117902905</v>
      </c>
      <c r="J63" s="190">
        <f t="shared" si="5"/>
        <v>5.7444656657483772E-2</v>
      </c>
      <c r="K63" s="189">
        <v>2.198003900424458</v>
      </c>
      <c r="L63" s="190">
        <f t="shared" si="6"/>
        <v>9.9496788634167554E-2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2.0748489074848906</v>
      </c>
      <c r="D64" s="190">
        <v>-0.38118633031553895</v>
      </c>
      <c r="E64" s="189">
        <v>2.3513942416685558</v>
      </c>
      <c r="F64" s="190">
        <f t="shared" si="5"/>
        <v>0.27654533418366523</v>
      </c>
      <c r="G64" s="189">
        <v>2.1458837772397095</v>
      </c>
      <c r="H64" s="190">
        <f t="shared" si="5"/>
        <v>-0.20551046442884635</v>
      </c>
      <c r="I64" s="189">
        <v>2.2368119266055047</v>
      </c>
      <c r="J64" s="190">
        <f t="shared" si="5"/>
        <v>9.0928149365795186E-2</v>
      </c>
      <c r="K64" s="189">
        <v>2.2313143242787246</v>
      </c>
      <c r="L64" s="190">
        <f t="shared" si="6"/>
        <v>-5.4976023267800933E-3</v>
      </c>
      <c r="M64" s="189"/>
      <c r="N64" s="190"/>
    </row>
    <row r="65" spans="1:15" ht="15.75" x14ac:dyDescent="0.25">
      <c r="B65" s="122" t="s">
        <v>32</v>
      </c>
      <c r="C65" s="191">
        <v>2.1074008288928359</v>
      </c>
      <c r="D65" s="192">
        <v>-3.7460237804447516E-3</v>
      </c>
      <c r="E65" s="191">
        <v>2.1469888910543755</v>
      </c>
      <c r="F65" s="192">
        <f t="shared" si="5"/>
        <v>3.958806216153965E-2</v>
      </c>
      <c r="G65" s="191">
        <v>2.2052106242598546</v>
      </c>
      <c r="H65" s="192">
        <f t="shared" si="5"/>
        <v>5.8221733205479076E-2</v>
      </c>
      <c r="I65" s="191">
        <v>2.2587256720915465</v>
      </c>
      <c r="J65" s="192">
        <f t="shared" si="5"/>
        <v>5.351504783169192E-2</v>
      </c>
      <c r="K65" s="191">
        <v>2.1602515692124844</v>
      </c>
      <c r="L65" s="192">
        <f t="shared" si="6"/>
        <v>-9.8474102879062109E-2</v>
      </c>
      <c r="M65" s="191">
        <v>2.1628599801390269</v>
      </c>
      <c r="N65" s="192">
        <v>-4.6917503132712923E-3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292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1.7058706862356208</v>
      </c>
      <c r="D75" s="190">
        <v>-0.20431171967525441</v>
      </c>
      <c r="E75" s="189">
        <v>1.4384485666104554</v>
      </c>
      <c r="F75" s="190">
        <f t="shared" ref="F75:J77" si="7">IFERROR(E75-C75,"-")</f>
        <v>-0.26742211962516538</v>
      </c>
      <c r="G75" s="189">
        <v>2.0681475903614457</v>
      </c>
      <c r="H75" s="190">
        <f t="shared" si="7"/>
        <v>0.62969902375099029</v>
      </c>
      <c r="I75" s="189">
        <v>1.9696121551379449</v>
      </c>
      <c r="J75" s="190">
        <f t="shared" si="7"/>
        <v>-9.8535435223500834E-2</v>
      </c>
      <c r="K75" s="189">
        <v>1.9012231282431431</v>
      </c>
      <c r="L75" s="190">
        <f t="shared" ref="L75:L77" si="8">IFERROR(K75-I75,"-")</f>
        <v>-6.8389026894801752E-2</v>
      </c>
      <c r="M75" s="189">
        <v>1.6884072786751176</v>
      </c>
      <c r="N75" s="190">
        <f t="shared" ref="N75:N78" si="9">IFERROR(M75-K75,"-")</f>
        <v>-0.21281584956802546</v>
      </c>
    </row>
    <row r="76" spans="1:15" x14ac:dyDescent="0.25">
      <c r="A76" s="1">
        <v>2</v>
      </c>
      <c r="B76" s="119" t="s">
        <v>75</v>
      </c>
      <c r="C76" s="189">
        <v>1.7035617313528191</v>
      </c>
      <c r="D76" s="190">
        <v>3.0680742842088549E-2</v>
      </c>
      <c r="E76" s="189">
        <v>1.4909596662030598</v>
      </c>
      <c r="F76" s="190">
        <f t="shared" si="7"/>
        <v>-0.21260206514975932</v>
      </c>
      <c r="G76" s="189">
        <v>1.8160718742201147</v>
      </c>
      <c r="H76" s="190">
        <f t="shared" si="7"/>
        <v>0.32511220801705498</v>
      </c>
      <c r="I76" s="189">
        <v>1.7307555870876197</v>
      </c>
      <c r="J76" s="190">
        <f t="shared" si="7"/>
        <v>-8.5316287132495061E-2</v>
      </c>
      <c r="K76" s="189">
        <v>1.7482043096568236</v>
      </c>
      <c r="L76" s="190">
        <f t="shared" si="8"/>
        <v>1.7448722569203934E-2</v>
      </c>
      <c r="M76" s="189">
        <v>1.5848778087584057</v>
      </c>
      <c r="N76" s="190">
        <f t="shared" si="9"/>
        <v>-0.16332650089841794</v>
      </c>
    </row>
    <row r="77" spans="1:15" x14ac:dyDescent="0.25">
      <c r="A77" s="1">
        <v>3</v>
      </c>
      <c r="B77" s="119" t="s">
        <v>77</v>
      </c>
      <c r="C77" s="189">
        <v>1.7437810945273631</v>
      </c>
      <c r="D77" s="190">
        <v>1.2762975459200909E-2</v>
      </c>
      <c r="E77" s="189">
        <v>1.8327576280944156</v>
      </c>
      <c r="F77" s="190">
        <f t="shared" si="7"/>
        <v>8.8976533567052485E-2</v>
      </c>
      <c r="G77" s="189">
        <v>1.8286639984753192</v>
      </c>
      <c r="H77" s="190">
        <f t="shared" si="7"/>
        <v>-4.0936296190963173E-3</v>
      </c>
      <c r="I77" s="189">
        <v>1.8321178972956549</v>
      </c>
      <c r="J77" s="190">
        <f t="shared" si="7"/>
        <v>3.4538988203356435E-3</v>
      </c>
      <c r="K77" s="189">
        <v>1.8155503197576575</v>
      </c>
      <c r="L77" s="190">
        <f t="shared" si="8"/>
        <v>-1.6567577537997424E-2</v>
      </c>
      <c r="M77" s="189">
        <v>1.723420260782347</v>
      </c>
      <c r="N77" s="190">
        <f t="shared" si="9"/>
        <v>-9.2130058975310458E-2</v>
      </c>
    </row>
    <row r="78" spans="1:15" x14ac:dyDescent="0.25">
      <c r="A78" s="1">
        <v>4</v>
      </c>
      <c r="B78" s="119" t="s">
        <v>79</v>
      </c>
      <c r="C78" s="189" t="s">
        <v>231</v>
      </c>
      <c r="D78" s="190" t="s">
        <v>231</v>
      </c>
      <c r="E78" s="189">
        <v>1.6768729641693811</v>
      </c>
      <c r="F78" s="190" t="str">
        <f>IFERROR(E78-C78,"-")</f>
        <v>-</v>
      </c>
      <c r="G78" s="189">
        <v>1.8968394031766405</v>
      </c>
      <c r="H78" s="190">
        <f>IFERROR(G78-E78,"-")</f>
        <v>0.21996643900725932</v>
      </c>
      <c r="I78" s="189">
        <v>1.8962114537444934</v>
      </c>
      <c r="J78" s="190">
        <f>IFERROR(I78-G78,"-")</f>
        <v>-6.279494321470569E-4</v>
      </c>
      <c r="K78" s="189">
        <v>1.9039915966386554</v>
      </c>
      <c r="L78" s="190">
        <f>IFERROR(K78-I78,"-")</f>
        <v>7.7801428941619566E-3</v>
      </c>
      <c r="M78" s="189">
        <v>1.7884216760438258</v>
      </c>
      <c r="N78" s="190">
        <f t="shared" si="9"/>
        <v>-0.11556992059482951</v>
      </c>
    </row>
    <row r="79" spans="1:15" x14ac:dyDescent="0.25">
      <c r="A79" s="1">
        <v>5</v>
      </c>
      <c r="B79" s="119" t="s">
        <v>81</v>
      </c>
      <c r="C79" s="189" t="s">
        <v>231</v>
      </c>
      <c r="D79" s="190" t="s">
        <v>231</v>
      </c>
      <c r="E79" s="189">
        <v>1.6340380549682876</v>
      </c>
      <c r="F79" s="190" t="str">
        <f t="shared" ref="F79:J87" si="10">IFERROR(E79-C79,"-")</f>
        <v>-</v>
      </c>
      <c r="G79" s="189">
        <v>1.801950030469226</v>
      </c>
      <c r="H79" s="190">
        <f t="shared" si="10"/>
        <v>0.16791197550093839</v>
      </c>
      <c r="I79" s="189">
        <v>1.8243863816310373</v>
      </c>
      <c r="J79" s="190">
        <f t="shared" si="10"/>
        <v>2.2436351161811308E-2</v>
      </c>
      <c r="K79" s="189">
        <v>1.7250264737027885</v>
      </c>
      <c r="L79" s="190">
        <f t="shared" ref="L79:L87" si="11">IFERROR(K79-I79,"-")</f>
        <v>-9.9359907928248781E-2</v>
      </c>
      <c r="M79" s="189"/>
      <c r="N79" s="190"/>
    </row>
    <row r="80" spans="1:15" x14ac:dyDescent="0.25">
      <c r="A80" s="1">
        <v>6</v>
      </c>
      <c r="B80" s="119" t="s">
        <v>83</v>
      </c>
      <c r="C80" s="189" t="s">
        <v>231</v>
      </c>
      <c r="D80" s="190" t="s">
        <v>231</v>
      </c>
      <c r="E80" s="189">
        <v>1.739185520361991</v>
      </c>
      <c r="F80" s="190" t="str">
        <f t="shared" si="10"/>
        <v>-</v>
      </c>
      <c r="G80" s="189">
        <v>1.8010871162039077</v>
      </c>
      <c r="H80" s="190">
        <f t="shared" si="10"/>
        <v>6.1901595841916679E-2</v>
      </c>
      <c r="I80" s="189">
        <v>1.7645298472200346</v>
      </c>
      <c r="J80" s="190">
        <f t="shared" si="10"/>
        <v>-3.6557268983873126E-2</v>
      </c>
      <c r="K80" s="189">
        <v>1.7241238238101733</v>
      </c>
      <c r="L80" s="190">
        <f t="shared" si="11"/>
        <v>-4.0406023409861325E-2</v>
      </c>
      <c r="M80" s="189"/>
      <c r="N80" s="190"/>
    </row>
    <row r="81" spans="1:15" x14ac:dyDescent="0.25">
      <c r="A81" s="1">
        <v>7</v>
      </c>
      <c r="B81" s="119" t="s">
        <v>85</v>
      </c>
      <c r="C81" s="189" t="s">
        <v>231</v>
      </c>
      <c r="D81" s="190" t="s">
        <v>231</v>
      </c>
      <c r="E81" s="189">
        <v>1.8881164457962198</v>
      </c>
      <c r="F81" s="190" t="str">
        <f t="shared" si="10"/>
        <v>-</v>
      </c>
      <c r="G81" s="189">
        <v>1.8192175703500344</v>
      </c>
      <c r="H81" s="190">
        <f t="shared" si="10"/>
        <v>-6.8898875446185448E-2</v>
      </c>
      <c r="I81" s="189">
        <v>1.9193224871852017</v>
      </c>
      <c r="J81" s="190">
        <f t="shared" si="10"/>
        <v>0.10010491683516731</v>
      </c>
      <c r="K81" s="189">
        <v>1.72433691030573</v>
      </c>
      <c r="L81" s="190">
        <f t="shared" si="11"/>
        <v>-0.19498557687947171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1.6094527363184079</v>
      </c>
      <c r="D82" s="190">
        <v>-0.62316597736622437</v>
      </c>
      <c r="E82" s="189">
        <v>2.3211362542128069</v>
      </c>
      <c r="F82" s="190">
        <f t="shared" si="10"/>
        <v>0.71168351789439899</v>
      </c>
      <c r="G82" s="189">
        <v>2.2545941807044412</v>
      </c>
      <c r="H82" s="190">
        <f t="shared" si="10"/>
        <v>-6.6542073508365718E-2</v>
      </c>
      <c r="I82" s="189">
        <v>2.1911540416878497</v>
      </c>
      <c r="J82" s="190">
        <f t="shared" si="10"/>
        <v>-6.3440139016591512E-2</v>
      </c>
      <c r="K82" s="189">
        <v>2.2463008053942688</v>
      </c>
      <c r="L82" s="190">
        <f t="shared" si="11"/>
        <v>5.5146763706419133E-2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1.6124293785310735</v>
      </c>
      <c r="D83" s="190">
        <v>-0.16207830378877075</v>
      </c>
      <c r="E83" s="189">
        <v>1.8322701688555347</v>
      </c>
      <c r="F83" s="190">
        <f t="shared" si="10"/>
        <v>0.21984079032446124</v>
      </c>
      <c r="G83" s="189">
        <v>1.7204848122100853</v>
      </c>
      <c r="H83" s="190">
        <f t="shared" si="10"/>
        <v>-0.11178535664544942</v>
      </c>
      <c r="I83" s="189">
        <v>1.5222429133043658</v>
      </c>
      <c r="J83" s="190">
        <f t="shared" si="10"/>
        <v>-0.19824189890571953</v>
      </c>
      <c r="K83" s="189">
        <v>1.6637069922308545</v>
      </c>
      <c r="L83" s="190">
        <f t="shared" si="11"/>
        <v>0.14146407892648871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1.604151753758053</v>
      </c>
      <c r="D84" s="190">
        <v>-0.15011686092246102</v>
      </c>
      <c r="E84" s="189">
        <v>1.7740655987795575</v>
      </c>
      <c r="F84" s="190">
        <f t="shared" si="10"/>
        <v>0.16991384502150453</v>
      </c>
      <c r="G84" s="189">
        <v>1.7998181542657978</v>
      </c>
      <c r="H84" s="190">
        <f t="shared" si="10"/>
        <v>2.5752555486240336E-2</v>
      </c>
      <c r="I84" s="189">
        <v>1.7158382843066222</v>
      </c>
      <c r="J84" s="190">
        <f t="shared" si="10"/>
        <v>-8.3979869959175613E-2</v>
      </c>
      <c r="K84" s="189">
        <v>1.6581043409000398</v>
      </c>
      <c r="L84" s="190">
        <f t="shared" si="11"/>
        <v>-5.7733943406582444E-2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1.5221612494723511</v>
      </c>
      <c r="D85" s="190">
        <v>-0.28880028898918741</v>
      </c>
      <c r="E85" s="189">
        <v>1.7052763034655012</v>
      </c>
      <c r="F85" s="190">
        <f t="shared" si="10"/>
        <v>0.18311505399315009</v>
      </c>
      <c r="G85" s="189">
        <v>1.7077103488712988</v>
      </c>
      <c r="H85" s="190">
        <f t="shared" si="10"/>
        <v>2.4340454057976135E-3</v>
      </c>
      <c r="I85" s="189">
        <v>1.714148033924441</v>
      </c>
      <c r="J85" s="190">
        <f t="shared" si="10"/>
        <v>6.4376850531422392E-3</v>
      </c>
      <c r="K85" s="189">
        <v>1.6174845628859278</v>
      </c>
      <c r="L85" s="190">
        <f t="shared" si="11"/>
        <v>-9.6663471038513249E-2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1.5148514851485149</v>
      </c>
      <c r="D86" s="190">
        <v>-0.2858804732732747</v>
      </c>
      <c r="E86" s="189">
        <v>2.0550768077931809</v>
      </c>
      <c r="F86" s="190">
        <f t="shared" si="10"/>
        <v>0.54022532264466605</v>
      </c>
      <c r="G86" s="189">
        <v>1.7823283373997909</v>
      </c>
      <c r="H86" s="190">
        <f t="shared" si="10"/>
        <v>-0.27274847039339001</v>
      </c>
      <c r="I86" s="189">
        <v>2.0082422848380297</v>
      </c>
      <c r="J86" s="190">
        <f t="shared" si="10"/>
        <v>0.22591394743823878</v>
      </c>
      <c r="K86" s="189">
        <v>1.6460595934280144</v>
      </c>
      <c r="L86" s="190">
        <f t="shared" si="11"/>
        <v>-0.36218269141001525</v>
      </c>
      <c r="M86" s="189"/>
      <c r="N86" s="190"/>
    </row>
    <row r="87" spans="1:15" ht="15.75" x14ac:dyDescent="0.25">
      <c r="B87" s="122" t="s">
        <v>32</v>
      </c>
      <c r="C87" s="191">
        <v>1.6326868410636537</v>
      </c>
      <c r="D87" s="192">
        <v>-0.17998916915312546</v>
      </c>
      <c r="E87" s="191">
        <v>1.8117264822431312</v>
      </c>
      <c r="F87" s="192">
        <f t="shared" si="10"/>
        <v>0.17903964117947746</v>
      </c>
      <c r="G87" s="191">
        <v>1.8401059185572175</v>
      </c>
      <c r="H87" s="192">
        <f t="shared" si="10"/>
        <v>2.8379436314086348E-2</v>
      </c>
      <c r="I87" s="191">
        <v>1.8292826787253671</v>
      </c>
      <c r="J87" s="192">
        <f t="shared" si="10"/>
        <v>-1.0823239831850406E-2</v>
      </c>
      <c r="K87" s="191">
        <v>1.7667726571055375</v>
      </c>
      <c r="L87" s="192">
        <f t="shared" si="11"/>
        <v>-6.2510021619829548E-2</v>
      </c>
      <c r="M87" s="191">
        <v>1.7009876351193716</v>
      </c>
      <c r="N87" s="192">
        <v>-0.14041454394268427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293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2.6076737272389447</v>
      </c>
      <c r="D97" s="190">
        <v>-0.13267990049383105</v>
      </c>
      <c r="E97" s="189">
        <v>2.0474873213462423</v>
      </c>
      <c r="F97" s="190">
        <f t="shared" ref="F97:J99" si="12">IFERROR(E97-C97,"-")</f>
        <v>-0.56018640589270241</v>
      </c>
      <c r="G97" s="189">
        <v>3.307804040670804</v>
      </c>
      <c r="H97" s="190">
        <f t="shared" si="12"/>
        <v>1.2603167193245617</v>
      </c>
      <c r="I97" s="189">
        <v>2.883788097590636</v>
      </c>
      <c r="J97" s="190">
        <f t="shared" si="12"/>
        <v>-0.42401594308016799</v>
      </c>
      <c r="K97" s="189">
        <v>3.1311105540235649</v>
      </c>
      <c r="L97" s="190">
        <f t="shared" ref="L97:L99" si="13">IFERROR(K97-I97,"-")</f>
        <v>0.24732245643292883</v>
      </c>
      <c r="M97" s="189">
        <v>2.6767302538231119</v>
      </c>
      <c r="N97" s="190">
        <f t="shared" ref="N97:N100" si="14">IFERROR(M97-K97,"-")</f>
        <v>-0.45438030020045295</v>
      </c>
    </row>
    <row r="98" spans="2:14" x14ac:dyDescent="0.25">
      <c r="B98" s="119" t="s">
        <v>75</v>
      </c>
      <c r="C98" s="189">
        <v>2.5533536585365852</v>
      </c>
      <c r="D98" s="190">
        <v>-6.1918269681689786E-2</v>
      </c>
      <c r="E98" s="189">
        <v>1.9387617765814267</v>
      </c>
      <c r="F98" s="190">
        <f t="shared" si="12"/>
        <v>-0.61459188195515857</v>
      </c>
      <c r="G98" s="189">
        <v>2.9616815476190474</v>
      </c>
      <c r="H98" s="190">
        <f t="shared" si="12"/>
        <v>1.0229197710376208</v>
      </c>
      <c r="I98" s="189">
        <v>2.6695660306771418</v>
      </c>
      <c r="J98" s="190">
        <f t="shared" si="12"/>
        <v>-0.29211551694190563</v>
      </c>
      <c r="K98" s="189">
        <v>2.9329920893438808</v>
      </c>
      <c r="L98" s="190">
        <f t="shared" si="13"/>
        <v>0.26342605866673896</v>
      </c>
      <c r="M98" s="189">
        <v>2.5131739661490142</v>
      </c>
      <c r="N98" s="190">
        <f t="shared" si="14"/>
        <v>-0.41981812319486655</v>
      </c>
    </row>
    <row r="99" spans="2:14" x14ac:dyDescent="0.25">
      <c r="B99" s="119" t="s">
        <v>77</v>
      </c>
      <c r="C99" s="189">
        <v>2.6900175131348512</v>
      </c>
      <c r="D99" s="190">
        <v>8.283656752518187E-2</v>
      </c>
      <c r="E99" s="189">
        <v>2.4245351364404732</v>
      </c>
      <c r="F99" s="190">
        <f t="shared" si="12"/>
        <v>-0.26548237669437791</v>
      </c>
      <c r="G99" s="189">
        <v>2.9339544757636515</v>
      </c>
      <c r="H99" s="190">
        <f t="shared" si="12"/>
        <v>0.50941933932317829</v>
      </c>
      <c r="I99" s="189">
        <v>2.8801306922605678</v>
      </c>
      <c r="J99" s="190">
        <f t="shared" si="12"/>
        <v>-5.38237835030837E-2</v>
      </c>
      <c r="K99" s="189">
        <v>3.2440007867820615</v>
      </c>
      <c r="L99" s="190">
        <f t="shared" si="13"/>
        <v>0.36387009452149366</v>
      </c>
      <c r="M99" s="189">
        <v>2.2960590694778045</v>
      </c>
      <c r="N99" s="190">
        <f t="shared" si="14"/>
        <v>-0.94794171730425703</v>
      </c>
    </row>
    <row r="100" spans="2:14" x14ac:dyDescent="0.25">
      <c r="B100" s="119" t="s">
        <v>79</v>
      </c>
      <c r="C100" s="189" t="s">
        <v>231</v>
      </c>
      <c r="D100" s="190" t="s">
        <v>231</v>
      </c>
      <c r="E100" s="189">
        <v>2.3802021403091556</v>
      </c>
      <c r="F100" s="190" t="str">
        <f>IFERROR(E100-C100,"-")</f>
        <v>-</v>
      </c>
      <c r="G100" s="189">
        <v>3.2348952840138616</v>
      </c>
      <c r="H100" s="190">
        <f>IFERROR(G100-E100,"-")</f>
        <v>0.85469314370470606</v>
      </c>
      <c r="I100" s="189">
        <v>2.5569436374201047</v>
      </c>
      <c r="J100" s="190">
        <f>IFERROR(I100-G100,"-")</f>
        <v>-0.67795164659375695</v>
      </c>
      <c r="K100" s="189">
        <v>3.2453800194525497</v>
      </c>
      <c r="L100" s="190">
        <f>IFERROR(K100-I100,"-")</f>
        <v>0.68843638203244506</v>
      </c>
      <c r="M100" s="189">
        <v>2.5470182046453234</v>
      </c>
      <c r="N100" s="190">
        <f t="shared" si="14"/>
        <v>-0.69836181480722637</v>
      </c>
    </row>
    <row r="101" spans="2:14" x14ac:dyDescent="0.25">
      <c r="B101" s="119" t="s">
        <v>81</v>
      </c>
      <c r="C101" s="189" t="s">
        <v>231</v>
      </c>
      <c r="D101" s="190" t="s">
        <v>231</v>
      </c>
      <c r="E101" s="189">
        <v>2.2334019557385485</v>
      </c>
      <c r="F101" s="190" t="str">
        <f t="shared" ref="F101:J109" si="15">IFERROR(E101-C101,"-")</f>
        <v>-</v>
      </c>
      <c r="G101" s="189">
        <v>3.3832150009102495</v>
      </c>
      <c r="H101" s="190">
        <f t="shared" si="15"/>
        <v>1.149813045171701</v>
      </c>
      <c r="I101" s="189">
        <v>3.0859224341118492</v>
      </c>
      <c r="J101" s="190">
        <f t="shared" si="15"/>
        <v>-0.29729256679840033</v>
      </c>
      <c r="K101" s="189">
        <v>2.832846410684474</v>
      </c>
      <c r="L101" s="190">
        <f t="shared" ref="L101:L109" si="16">IFERROR(K101-I101,"-")</f>
        <v>-0.25307602342737523</v>
      </c>
      <c r="M101" s="189"/>
      <c r="N101" s="190"/>
    </row>
    <row r="102" spans="2:14" x14ac:dyDescent="0.25">
      <c r="B102" s="119" t="s">
        <v>83</v>
      </c>
      <c r="C102" s="189" t="s">
        <v>231</v>
      </c>
      <c r="D102" s="190" t="s">
        <v>231</v>
      </c>
      <c r="E102" s="189">
        <v>2.3079900470002763</v>
      </c>
      <c r="F102" s="190" t="str">
        <f t="shared" si="15"/>
        <v>-</v>
      </c>
      <c r="G102" s="189">
        <v>3.109444123869975</v>
      </c>
      <c r="H102" s="190">
        <f t="shared" si="15"/>
        <v>0.80145407686969872</v>
      </c>
      <c r="I102" s="189">
        <v>2.596705308114704</v>
      </c>
      <c r="J102" s="190">
        <f t="shared" si="15"/>
        <v>-0.51273881575527103</v>
      </c>
      <c r="K102" s="189">
        <v>2.5758036490008687</v>
      </c>
      <c r="L102" s="190">
        <f t="shared" si="16"/>
        <v>-2.0901659113835347E-2</v>
      </c>
      <c r="M102" s="189"/>
      <c r="N102" s="190"/>
    </row>
    <row r="103" spans="2:14" x14ac:dyDescent="0.25">
      <c r="B103" s="119" t="s">
        <v>85</v>
      </c>
      <c r="C103" s="189" t="s">
        <v>231</v>
      </c>
      <c r="D103" s="190" t="s">
        <v>231</v>
      </c>
      <c r="E103" s="189">
        <v>2.3885906040268456</v>
      </c>
      <c r="F103" s="190" t="str">
        <f t="shared" si="15"/>
        <v>-</v>
      </c>
      <c r="G103" s="189">
        <v>3.1849586182079883</v>
      </c>
      <c r="H103" s="190">
        <f t="shared" si="15"/>
        <v>0.79636801418114267</v>
      </c>
      <c r="I103" s="189">
        <v>3.0157387369663584</v>
      </c>
      <c r="J103" s="190">
        <f t="shared" si="15"/>
        <v>-0.1692198812416299</v>
      </c>
      <c r="K103" s="189">
        <v>2.8402999062792875</v>
      </c>
      <c r="L103" s="190">
        <f t="shared" si="16"/>
        <v>-0.17543883068707089</v>
      </c>
      <c r="M103" s="189"/>
      <c r="N103" s="190"/>
    </row>
    <row r="104" spans="2:14" x14ac:dyDescent="0.25">
      <c r="B104" s="119" t="s">
        <v>87</v>
      </c>
      <c r="C104" s="189">
        <v>2.1563467492260062</v>
      </c>
      <c r="D104" s="190">
        <v>-1.1721769178512416</v>
      </c>
      <c r="E104" s="189">
        <v>2.9732067510548523</v>
      </c>
      <c r="F104" s="190">
        <f t="shared" si="15"/>
        <v>0.81686000182884611</v>
      </c>
      <c r="G104" s="189">
        <v>3.1242844230189815</v>
      </c>
      <c r="H104" s="190">
        <f t="shared" si="15"/>
        <v>0.15107767196412913</v>
      </c>
      <c r="I104" s="189">
        <v>3.4362339977313239</v>
      </c>
      <c r="J104" s="190">
        <f t="shared" si="15"/>
        <v>0.31194957471234241</v>
      </c>
      <c r="K104" s="189">
        <v>3.5430654459138693</v>
      </c>
      <c r="L104" s="190">
        <f t="shared" si="16"/>
        <v>0.10683144818254542</v>
      </c>
      <c r="M104" s="189"/>
      <c r="N104" s="190"/>
    </row>
    <row r="105" spans="2:14" x14ac:dyDescent="0.25">
      <c r="B105" s="119" t="s">
        <v>89</v>
      </c>
      <c r="C105" s="189">
        <v>2.0480898876404496</v>
      </c>
      <c r="D105" s="190">
        <v>-0.68511434295689888</v>
      </c>
      <c r="E105" s="189">
        <v>2.5249999999999999</v>
      </c>
      <c r="F105" s="190">
        <f t="shared" si="15"/>
        <v>0.47691011235955028</v>
      </c>
      <c r="G105" s="189">
        <v>2.4895774647887325</v>
      </c>
      <c r="H105" s="190">
        <f t="shared" si="15"/>
        <v>-3.542253521126737E-2</v>
      </c>
      <c r="I105" s="189">
        <v>3.6911096690460741</v>
      </c>
      <c r="J105" s="190">
        <f t="shared" si="15"/>
        <v>1.2015322042573415</v>
      </c>
      <c r="K105" s="189">
        <v>3.0518715561466845</v>
      </c>
      <c r="L105" s="190">
        <f t="shared" si="16"/>
        <v>-0.63923811289938959</v>
      </c>
      <c r="M105" s="189"/>
      <c r="N105" s="190"/>
    </row>
    <row r="106" spans="2:14" x14ac:dyDescent="0.25">
      <c r="B106" s="119" t="s">
        <v>91</v>
      </c>
      <c r="C106" s="189">
        <v>1.9945736434108527</v>
      </c>
      <c r="D106" s="190">
        <v>-0.55088090204369267</v>
      </c>
      <c r="E106" s="189">
        <v>2.6516457126712814</v>
      </c>
      <c r="F106" s="190">
        <f t="shared" si="15"/>
        <v>0.6570720692604286</v>
      </c>
      <c r="G106" s="189">
        <v>2.5124871707150187</v>
      </c>
      <c r="H106" s="190">
        <f t="shared" si="15"/>
        <v>-0.13915854195626265</v>
      </c>
      <c r="I106" s="189">
        <v>3.1644666970110755</v>
      </c>
      <c r="J106" s="190">
        <f t="shared" si="15"/>
        <v>0.65197952629605682</v>
      </c>
      <c r="K106" s="189">
        <v>2.8442896092093304</v>
      </c>
      <c r="L106" s="190">
        <f t="shared" si="16"/>
        <v>-0.32017708780174514</v>
      </c>
      <c r="M106" s="189"/>
      <c r="N106" s="190"/>
    </row>
    <row r="107" spans="2:14" x14ac:dyDescent="0.25">
      <c r="B107" s="119" t="s">
        <v>93</v>
      </c>
      <c r="C107" s="189">
        <v>2.0275888133030988</v>
      </c>
      <c r="D107" s="190">
        <v>-0.47436966691625093</v>
      </c>
      <c r="E107" s="189">
        <v>2.6218398130444021</v>
      </c>
      <c r="F107" s="190">
        <f t="shared" si="15"/>
        <v>0.59425099974130324</v>
      </c>
      <c r="G107" s="189">
        <v>2.6325889741800417</v>
      </c>
      <c r="H107" s="190">
        <f t="shared" si="15"/>
        <v>1.0749161135639618E-2</v>
      </c>
      <c r="I107" s="189">
        <v>2.9328118732450861</v>
      </c>
      <c r="J107" s="190">
        <f t="shared" si="15"/>
        <v>0.3002228990650444</v>
      </c>
      <c r="K107" s="189">
        <v>2.355100841981594</v>
      </c>
      <c r="L107" s="190">
        <f t="shared" si="16"/>
        <v>-0.5777110312634921</v>
      </c>
      <c r="M107" s="189"/>
      <c r="N107" s="190"/>
    </row>
    <row r="108" spans="2:14" x14ac:dyDescent="0.25">
      <c r="B108" s="119" t="s">
        <v>95</v>
      </c>
      <c r="C108" s="189">
        <v>2.208188489764388</v>
      </c>
      <c r="D108" s="190">
        <v>-0.45510359872455108</v>
      </c>
      <c r="E108" s="189">
        <v>3.0066280033140016</v>
      </c>
      <c r="F108" s="190">
        <f t="shared" si="15"/>
        <v>0.79843951354961362</v>
      </c>
      <c r="G108" s="189">
        <v>2.5013940170296136</v>
      </c>
      <c r="H108" s="190">
        <f t="shared" si="15"/>
        <v>-0.50523398628438798</v>
      </c>
      <c r="I108" s="189">
        <v>3.0554897314375986</v>
      </c>
      <c r="J108" s="190">
        <f t="shared" si="15"/>
        <v>0.554095714407985</v>
      </c>
      <c r="K108" s="189">
        <v>2.6187499999999999</v>
      </c>
      <c r="L108" s="190">
        <f t="shared" si="16"/>
        <v>-0.4367397314375987</v>
      </c>
      <c r="M108" s="189"/>
      <c r="N108" s="190"/>
    </row>
    <row r="109" spans="2:14" ht="15.75" x14ac:dyDescent="0.25">
      <c r="B109" s="122" t="s">
        <v>32</v>
      </c>
      <c r="C109" s="191">
        <v>2.3867207056860176</v>
      </c>
      <c r="D109" s="192">
        <v>-0.28627202416149888</v>
      </c>
      <c r="E109" s="191">
        <v>2.5550325790187771</v>
      </c>
      <c r="F109" s="192">
        <f t="shared" si="15"/>
        <v>0.16831187333275954</v>
      </c>
      <c r="G109" s="191">
        <v>2.8813730171361875</v>
      </c>
      <c r="H109" s="192">
        <f t="shared" si="15"/>
        <v>0.32634043811741043</v>
      </c>
      <c r="I109" s="191">
        <v>2.9576495214665672</v>
      </c>
      <c r="J109" s="192">
        <f t="shared" si="15"/>
        <v>7.6276504330379691E-2</v>
      </c>
      <c r="K109" s="191">
        <v>2.9253379990456496</v>
      </c>
      <c r="L109" s="192">
        <f t="shared" si="16"/>
        <v>-3.2311522420917616E-2</v>
      </c>
      <c r="M109" s="191">
        <v>2.5109563131429624</v>
      </c>
      <c r="N109" s="192">
        <v>-0.61619891304662255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294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3.1318851823118696</v>
      </c>
      <c r="D119" s="190">
        <v>7.8307193769227013E-3</v>
      </c>
      <c r="E119" s="189">
        <v>2.0192307692307692</v>
      </c>
      <c r="F119" s="190">
        <f t="shared" ref="F119:J121" si="17">IFERROR(E119-C119,"-")</f>
        <v>-1.1126544130811005</v>
      </c>
      <c r="G119" s="189">
        <v>4.2645962732919251</v>
      </c>
      <c r="H119" s="190">
        <f t="shared" si="17"/>
        <v>2.245365504061156</v>
      </c>
      <c r="I119" s="189">
        <v>3.0178253119429592</v>
      </c>
      <c r="J119" s="190">
        <f t="shared" si="17"/>
        <v>-1.2467709613489659</v>
      </c>
      <c r="K119" s="189">
        <v>3.6590184831102612</v>
      </c>
      <c r="L119" s="190">
        <f t="shared" ref="L119:L121" si="18">IFERROR(K119-I119,"-")</f>
        <v>0.64119317116730201</v>
      </c>
      <c r="M119" s="189">
        <v>3.0897357098955132</v>
      </c>
      <c r="N119" s="190">
        <f t="shared" ref="N119:N122" si="19">IFERROR(M119-K119,"-")</f>
        <v>-0.56928277321474807</v>
      </c>
    </row>
    <row r="120" spans="1:15" x14ac:dyDescent="0.25">
      <c r="B120" s="119" t="s">
        <v>75</v>
      </c>
      <c r="C120" s="189">
        <v>2.9756733275412683</v>
      </c>
      <c r="D120" s="190">
        <v>-0.36084218558522352</v>
      </c>
      <c r="E120" s="189">
        <v>2.23943661971831</v>
      </c>
      <c r="F120" s="190">
        <f t="shared" si="17"/>
        <v>-0.73623670782295836</v>
      </c>
      <c r="G120" s="189">
        <v>4.1703617269544928</v>
      </c>
      <c r="H120" s="190">
        <f t="shared" si="17"/>
        <v>1.9309251072361828</v>
      </c>
      <c r="I120" s="189">
        <v>2.7137161084529504</v>
      </c>
      <c r="J120" s="190">
        <f t="shared" si="17"/>
        <v>-1.4566456185015424</v>
      </c>
      <c r="K120" s="189">
        <v>3.0872056015276894</v>
      </c>
      <c r="L120" s="190">
        <f t="shared" si="18"/>
        <v>0.373489493074739</v>
      </c>
      <c r="M120" s="189">
        <v>3.2123893805309733</v>
      </c>
      <c r="N120" s="190">
        <f t="shared" si="19"/>
        <v>0.12518377900328392</v>
      </c>
    </row>
    <row r="121" spans="1:15" x14ac:dyDescent="0.25">
      <c r="B121" s="119" t="s">
        <v>77</v>
      </c>
      <c r="C121" s="189">
        <v>3.9297297297297296</v>
      </c>
      <c r="D121" s="190">
        <v>0.47653637889858347</v>
      </c>
      <c r="E121" s="189">
        <v>4.3566433566433567</v>
      </c>
      <c r="F121" s="190">
        <f t="shared" si="17"/>
        <v>0.42691362691362711</v>
      </c>
      <c r="G121" s="189">
        <v>4.5992647058823533</v>
      </c>
      <c r="H121" s="190">
        <f t="shared" si="17"/>
        <v>0.24262134923899659</v>
      </c>
      <c r="I121" s="189">
        <v>2.840103716508211</v>
      </c>
      <c r="J121" s="190">
        <f t="shared" si="17"/>
        <v>-1.7591609893741422</v>
      </c>
      <c r="K121" s="189">
        <v>4.0447897623400362</v>
      </c>
      <c r="L121" s="190">
        <f t="shared" si="18"/>
        <v>1.2046860458318251</v>
      </c>
      <c r="M121" s="189">
        <v>2.5038022813688214</v>
      </c>
      <c r="N121" s="190">
        <f t="shared" si="19"/>
        <v>-1.5409874809712147</v>
      </c>
    </row>
    <row r="122" spans="1:15" x14ac:dyDescent="0.25">
      <c r="B122" s="119" t="s">
        <v>79</v>
      </c>
      <c r="C122" s="189" t="s">
        <v>231</v>
      </c>
      <c r="D122" s="190" t="s">
        <v>231</v>
      </c>
      <c r="E122" s="189">
        <v>3.0357142857142856</v>
      </c>
      <c r="F122" s="190" t="str">
        <f>IFERROR(E122-C122,"-")</f>
        <v>-</v>
      </c>
      <c r="G122" s="189">
        <v>4.1050903119868636</v>
      </c>
      <c r="H122" s="190">
        <f>IFERROR(G122-E122,"-")</f>
        <v>1.069376026272578</v>
      </c>
      <c r="I122" s="189">
        <v>3.3218390804597702</v>
      </c>
      <c r="J122" s="190">
        <f>IFERROR(I122-G122,"-")</f>
        <v>-0.78325123152709342</v>
      </c>
      <c r="K122" s="189">
        <v>5.2445652173913047</v>
      </c>
      <c r="L122" s="190">
        <f>IFERROR(K122-I122,"-")</f>
        <v>1.9227261369315345</v>
      </c>
      <c r="M122" s="189">
        <v>3.081967213114754</v>
      </c>
      <c r="N122" s="190">
        <f t="shared" si="19"/>
        <v>-2.1625980042765507</v>
      </c>
    </row>
    <row r="123" spans="1:15" x14ac:dyDescent="0.25">
      <c r="B123" s="119" t="s">
        <v>81</v>
      </c>
      <c r="C123" s="189" t="s">
        <v>231</v>
      </c>
      <c r="D123" s="190" t="s">
        <v>231</v>
      </c>
      <c r="E123" s="189">
        <v>2.6268656716417911</v>
      </c>
      <c r="F123" s="190" t="str">
        <f t="shared" ref="F123:J131" si="20">IFERROR(E123-C123,"-")</f>
        <v>-</v>
      </c>
      <c r="G123" s="189">
        <v>3.5278969957081543</v>
      </c>
      <c r="H123" s="190">
        <f t="shared" si="20"/>
        <v>0.90103132406636322</v>
      </c>
      <c r="I123" s="189">
        <v>3.4131868131868131</v>
      </c>
      <c r="J123" s="190">
        <f t="shared" si="20"/>
        <v>-0.11471018252134124</v>
      </c>
      <c r="K123" s="189">
        <v>3.4363636363636365</v>
      </c>
      <c r="L123" s="190">
        <f t="shared" ref="L123:L131" si="21">IFERROR(K123-I123,"-")</f>
        <v>2.3176823176823458E-2</v>
      </c>
      <c r="M123" s="189"/>
      <c r="N123" s="190"/>
    </row>
    <row r="124" spans="1:15" x14ac:dyDescent="0.25">
      <c r="B124" s="119" t="s">
        <v>83</v>
      </c>
      <c r="C124" s="189" t="s">
        <v>231</v>
      </c>
      <c r="D124" s="190" t="s">
        <v>231</v>
      </c>
      <c r="E124" s="189">
        <v>2.7709923664122136</v>
      </c>
      <c r="F124" s="190" t="str">
        <f t="shared" si="20"/>
        <v>-</v>
      </c>
      <c r="G124" s="189">
        <v>3.9064327485380117</v>
      </c>
      <c r="H124" s="190">
        <f t="shared" si="20"/>
        <v>1.1354403821257981</v>
      </c>
      <c r="I124" s="189">
        <v>2.0308571428571427</v>
      </c>
      <c r="J124" s="190">
        <f t="shared" si="20"/>
        <v>-1.875575605680869</v>
      </c>
      <c r="K124" s="189">
        <v>2.1683748169838948</v>
      </c>
      <c r="L124" s="190">
        <f t="shared" si="21"/>
        <v>0.13751767412675209</v>
      </c>
      <c r="M124" s="189"/>
      <c r="N124" s="190"/>
    </row>
    <row r="125" spans="1:15" x14ac:dyDescent="0.25">
      <c r="B125" s="119" t="s">
        <v>85</v>
      </c>
      <c r="C125" s="189" t="s">
        <v>231</v>
      </c>
      <c r="D125" s="190" t="s">
        <v>231</v>
      </c>
      <c r="E125" s="189">
        <v>2.4885057471264367</v>
      </c>
      <c r="F125" s="190" t="str">
        <f t="shared" si="20"/>
        <v>-</v>
      </c>
      <c r="G125" s="189">
        <v>3.967123287671233</v>
      </c>
      <c r="H125" s="190">
        <f t="shared" si="20"/>
        <v>1.4786175405447963</v>
      </c>
      <c r="I125" s="189">
        <v>2.9682779456193353</v>
      </c>
      <c r="J125" s="190">
        <f t="shared" si="20"/>
        <v>-0.99884534205189768</v>
      </c>
      <c r="K125" s="189">
        <v>3.1173553719008265</v>
      </c>
      <c r="L125" s="190">
        <f t="shared" si="21"/>
        <v>0.14907742628149112</v>
      </c>
      <c r="M125" s="189"/>
      <c r="N125" s="190"/>
    </row>
    <row r="126" spans="1:15" x14ac:dyDescent="0.25">
      <c r="B126" s="119" t="s">
        <v>87</v>
      </c>
      <c r="C126" s="189">
        <v>2.2211538461538463</v>
      </c>
      <c r="D126" s="190">
        <v>-2.3625196232339092</v>
      </c>
      <c r="E126" s="189">
        <v>3.496</v>
      </c>
      <c r="F126" s="190">
        <f t="shared" si="20"/>
        <v>1.2748461538461537</v>
      </c>
      <c r="G126" s="189">
        <v>3.4109090909090911</v>
      </c>
      <c r="H126" s="190">
        <f t="shared" si="20"/>
        <v>-8.5090909090908884E-2</v>
      </c>
      <c r="I126" s="189">
        <v>2.9539918809201624</v>
      </c>
      <c r="J126" s="190">
        <f t="shared" si="20"/>
        <v>-0.45691720998892871</v>
      </c>
      <c r="K126" s="189">
        <v>3.9154135338345863</v>
      </c>
      <c r="L126" s="190">
        <f t="shared" si="21"/>
        <v>0.96142165291442394</v>
      </c>
      <c r="M126" s="189"/>
      <c r="N126" s="190"/>
    </row>
    <row r="127" spans="1:15" x14ac:dyDescent="0.25">
      <c r="B127" s="119" t="s">
        <v>89</v>
      </c>
      <c r="C127" s="189">
        <v>2.5809523809523811</v>
      </c>
      <c r="D127" s="190">
        <v>0.26986519042493207</v>
      </c>
      <c r="E127" s="189">
        <v>3.4175084175084174</v>
      </c>
      <c r="F127" s="190">
        <f t="shared" si="20"/>
        <v>0.83655603655603628</v>
      </c>
      <c r="G127" s="189">
        <v>2.1020599250936329</v>
      </c>
      <c r="H127" s="190">
        <f t="shared" si="20"/>
        <v>-1.3154484924147845</v>
      </c>
      <c r="I127" s="189">
        <v>9.6633858267716537</v>
      </c>
      <c r="J127" s="190">
        <f t="shared" si="20"/>
        <v>7.5613259016780212</v>
      </c>
      <c r="K127" s="189">
        <v>3.7929373996789728</v>
      </c>
      <c r="L127" s="190">
        <f t="shared" si="21"/>
        <v>-5.8704484270926809</v>
      </c>
      <c r="M127" s="189"/>
      <c r="N127" s="190"/>
    </row>
    <row r="128" spans="1:15" x14ac:dyDescent="0.25">
      <c r="A128" s="125"/>
      <c r="B128" s="119" t="s">
        <v>91</v>
      </c>
      <c r="C128" s="189">
        <v>1.8445945945945945</v>
      </c>
      <c r="D128" s="190">
        <v>-1.315710748916856</v>
      </c>
      <c r="E128" s="189">
        <v>3.5809682804674456</v>
      </c>
      <c r="F128" s="190">
        <f t="shared" si="20"/>
        <v>1.7363736858728511</v>
      </c>
      <c r="G128" s="189">
        <v>2.1703406813627253</v>
      </c>
      <c r="H128" s="190">
        <f t="shared" si="20"/>
        <v>-1.4106275991047204</v>
      </c>
      <c r="I128" s="189">
        <v>6.4522875816993466</v>
      </c>
      <c r="J128" s="190">
        <f t="shared" si="20"/>
        <v>4.2819469003366208</v>
      </c>
      <c r="K128" s="189">
        <v>2.9451612903225808</v>
      </c>
      <c r="L128" s="190">
        <f t="shared" si="21"/>
        <v>-3.5071262913767658</v>
      </c>
      <c r="M128" s="189"/>
      <c r="N128" s="190"/>
    </row>
    <row r="129" spans="2:15" x14ac:dyDescent="0.25">
      <c r="B129" s="119" t="s">
        <v>93</v>
      </c>
      <c r="C129" s="189">
        <v>1.9931972789115646</v>
      </c>
      <c r="D129" s="190">
        <v>-1.0625211961617491</v>
      </c>
      <c r="E129" s="189">
        <v>3.5132867132867132</v>
      </c>
      <c r="F129" s="190">
        <f t="shared" si="20"/>
        <v>1.5200894343751485</v>
      </c>
      <c r="G129" s="189">
        <v>2.9498364231188661</v>
      </c>
      <c r="H129" s="190">
        <f t="shared" si="20"/>
        <v>-0.56345029016784709</v>
      </c>
      <c r="I129" s="189">
        <v>3.0739700374531833</v>
      </c>
      <c r="J129" s="190">
        <f t="shared" si="20"/>
        <v>0.12413361433431724</v>
      </c>
      <c r="K129" s="189">
        <v>2.8123827392120075</v>
      </c>
      <c r="L129" s="190">
        <f t="shared" si="21"/>
        <v>-0.26158729824117577</v>
      </c>
      <c r="M129" s="189"/>
      <c r="N129" s="190"/>
    </row>
    <row r="130" spans="2:15" x14ac:dyDescent="0.25">
      <c r="B130" s="119" t="s">
        <v>95</v>
      </c>
      <c r="C130" s="189">
        <v>2.7306122448979591</v>
      </c>
      <c r="D130" s="190">
        <v>-0.46459627329192577</v>
      </c>
      <c r="E130" s="189">
        <v>3.325072886297376</v>
      </c>
      <c r="F130" s="190">
        <f t="shared" si="20"/>
        <v>0.5944606413994169</v>
      </c>
      <c r="G130" s="189">
        <v>2.7547600913937549</v>
      </c>
      <c r="H130" s="190">
        <f t="shared" si="20"/>
        <v>-0.57031279490362108</v>
      </c>
      <c r="I130" s="189">
        <v>3.2570671378091873</v>
      </c>
      <c r="J130" s="190">
        <f t="shared" si="20"/>
        <v>0.50230704641543245</v>
      </c>
      <c r="K130" s="189">
        <v>3.14419795221843</v>
      </c>
      <c r="L130" s="190">
        <f t="shared" si="21"/>
        <v>-0.11286918559075731</v>
      </c>
      <c r="M130" s="189"/>
      <c r="N130" s="190"/>
    </row>
    <row r="131" spans="2:15" ht="15.75" x14ac:dyDescent="0.25">
      <c r="B131" s="122" t="s">
        <v>32</v>
      </c>
      <c r="C131" s="191">
        <v>2.9005328596802844</v>
      </c>
      <c r="D131" s="192">
        <v>-0.25434285733692397</v>
      </c>
      <c r="E131" s="191">
        <v>3.3324340527577938</v>
      </c>
      <c r="F131" s="192">
        <f t="shared" si="20"/>
        <v>0.4319011930775094</v>
      </c>
      <c r="G131" s="191">
        <v>3.3630130079661189</v>
      </c>
      <c r="H131" s="192">
        <f t="shared" si="20"/>
        <v>3.0578955208325098E-2</v>
      </c>
      <c r="I131" s="191">
        <v>3.4575820024042589</v>
      </c>
      <c r="J131" s="192">
        <f t="shared" si="20"/>
        <v>9.4568994438140042E-2</v>
      </c>
      <c r="K131" s="191">
        <v>3.4272710210210211</v>
      </c>
      <c r="L131" s="192">
        <f t="shared" si="21"/>
        <v>-3.0310981383237845E-2</v>
      </c>
      <c r="M131" s="191">
        <v>2.988826815642458</v>
      </c>
      <c r="N131" s="192">
        <v>-0.8091611119229345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295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3.2248243559718968</v>
      </c>
      <c r="D141" s="190">
        <v>6.8348353342047918E-2</v>
      </c>
      <c r="E141" s="189">
        <v>2.1025641025641026</v>
      </c>
      <c r="F141" s="190">
        <f t="shared" ref="F141:J143" si="22">IFERROR(E141-C141,"-")</f>
        <v>-1.1222602534077941</v>
      </c>
      <c r="G141" s="189">
        <v>3.4815983175604628</v>
      </c>
      <c r="H141" s="190">
        <f t="shared" si="22"/>
        <v>1.3790342149963601</v>
      </c>
      <c r="I141" s="189">
        <v>3.0078160919540231</v>
      </c>
      <c r="J141" s="190">
        <f t="shared" si="22"/>
        <v>-0.47378222560643968</v>
      </c>
      <c r="K141" s="189">
        <v>3.0891038696537678</v>
      </c>
      <c r="L141" s="190">
        <f t="shared" ref="L141:L143" si="23">IFERROR(K141-I141,"-")</f>
        <v>8.1287777699744712E-2</v>
      </c>
      <c r="M141" s="189">
        <v>2.6489778164419313</v>
      </c>
      <c r="N141" s="190">
        <f t="shared" ref="N141:N144" si="24">IFERROR(M141-K141,"-")</f>
        <v>-0.44012605321183651</v>
      </c>
    </row>
    <row r="142" spans="2:15" x14ac:dyDescent="0.25">
      <c r="B142" s="119" t="s">
        <v>75</v>
      </c>
      <c r="C142" s="189">
        <v>2.8220858895705523</v>
      </c>
      <c r="D142" s="190">
        <v>-9.7413215975064915E-2</v>
      </c>
      <c r="E142" s="189">
        <v>1.8482142857142858</v>
      </c>
      <c r="F142" s="190">
        <f t="shared" si="22"/>
        <v>-0.97387160385626648</v>
      </c>
      <c r="G142" s="189">
        <v>3.0127931769722816</v>
      </c>
      <c r="H142" s="190">
        <f t="shared" si="22"/>
        <v>1.1645788912579957</v>
      </c>
      <c r="I142" s="189">
        <v>2.9518987341772154</v>
      </c>
      <c r="J142" s="190">
        <f t="shared" si="22"/>
        <v>-6.0894442795066173E-2</v>
      </c>
      <c r="K142" s="189">
        <v>2.8136952498457743</v>
      </c>
      <c r="L142" s="190">
        <f t="shared" si="23"/>
        <v>-0.13820348433144103</v>
      </c>
      <c r="M142" s="189">
        <v>2.592752839372634</v>
      </c>
      <c r="N142" s="190">
        <f t="shared" si="24"/>
        <v>-0.22094241047314034</v>
      </c>
    </row>
    <row r="143" spans="2:15" x14ac:dyDescent="0.25">
      <c r="B143" s="119" t="s">
        <v>77</v>
      </c>
      <c r="C143" s="189">
        <v>3.3368644067796609</v>
      </c>
      <c r="D143" s="190">
        <v>0.42645278450363167</v>
      </c>
      <c r="E143" s="189">
        <v>2.0061475409836067</v>
      </c>
      <c r="F143" s="190">
        <f t="shared" si="22"/>
        <v>-1.3307168657960542</v>
      </c>
      <c r="G143" s="189">
        <v>3.3627272727272728</v>
      </c>
      <c r="H143" s="190">
        <f t="shared" si="22"/>
        <v>1.3565797317436661</v>
      </c>
      <c r="I143" s="189">
        <v>3.0681431005110733</v>
      </c>
      <c r="J143" s="190">
        <f t="shared" si="22"/>
        <v>-0.29458417221619948</v>
      </c>
      <c r="K143" s="189">
        <v>3.3477758521086076</v>
      </c>
      <c r="L143" s="190">
        <f t="shared" si="23"/>
        <v>0.27963275159753431</v>
      </c>
      <c r="M143" s="189">
        <v>2.3437806072477962</v>
      </c>
      <c r="N143" s="190">
        <f t="shared" si="24"/>
        <v>-1.0039952448608114</v>
      </c>
    </row>
    <row r="144" spans="2:15" x14ac:dyDescent="0.25">
      <c r="B144" s="119" t="s">
        <v>79</v>
      </c>
      <c r="C144" s="189" t="s">
        <v>231</v>
      </c>
      <c r="D144" s="190" t="s">
        <v>231</v>
      </c>
      <c r="E144" s="189">
        <v>3.1631419939577041</v>
      </c>
      <c r="F144" s="190" t="str">
        <f>IFERROR(E144-C144,"-")</f>
        <v>-</v>
      </c>
      <c r="G144" s="189">
        <v>3.6690140845070425</v>
      </c>
      <c r="H144" s="190">
        <f>IFERROR(G144-E144,"-")</f>
        <v>0.50587209054933835</v>
      </c>
      <c r="I144" s="189">
        <v>2.8441330998248686</v>
      </c>
      <c r="J144" s="190">
        <f>IFERROR(I144-G144,"-")</f>
        <v>-0.82488098468217386</v>
      </c>
      <c r="K144" s="189">
        <v>3.0526849037487334</v>
      </c>
      <c r="L144" s="190">
        <f>IFERROR(K144-I144,"-")</f>
        <v>0.20855180392386474</v>
      </c>
      <c r="M144" s="189">
        <v>3.4611503531786076</v>
      </c>
      <c r="N144" s="190">
        <f t="shared" si="24"/>
        <v>0.40846544942987428</v>
      </c>
    </row>
    <row r="145" spans="1:15" x14ac:dyDescent="0.25">
      <c r="B145" s="119" t="s">
        <v>81</v>
      </c>
      <c r="C145" s="189" t="s">
        <v>231</v>
      </c>
      <c r="D145" s="190" t="s">
        <v>231</v>
      </c>
      <c r="E145" s="189">
        <v>1.9887005649717515</v>
      </c>
      <c r="F145" s="190" t="str">
        <f t="shared" ref="F145:J153" si="25">IFERROR(E145-C145,"-")</f>
        <v>-</v>
      </c>
      <c r="G145" s="189">
        <v>4.1291666666666664</v>
      </c>
      <c r="H145" s="190">
        <f t="shared" si="25"/>
        <v>2.1404661016949147</v>
      </c>
      <c r="I145" s="189">
        <v>3.4113924050632911</v>
      </c>
      <c r="J145" s="190">
        <f t="shared" si="25"/>
        <v>-0.71777426160337532</v>
      </c>
      <c r="K145" s="189">
        <v>3.6533333333333333</v>
      </c>
      <c r="L145" s="190">
        <f t="shared" ref="L145:L153" si="26">IFERROR(K145-I145,"-")</f>
        <v>0.24194092827004221</v>
      </c>
      <c r="M145" s="189"/>
      <c r="N145" s="190"/>
    </row>
    <row r="146" spans="1:15" x14ac:dyDescent="0.25">
      <c r="B146" s="119" t="s">
        <v>83</v>
      </c>
      <c r="C146" s="189" t="s">
        <v>231</v>
      </c>
      <c r="D146" s="190" t="s">
        <v>231</v>
      </c>
      <c r="E146" s="189">
        <v>2.6368421052631579</v>
      </c>
      <c r="F146" s="190" t="str">
        <f t="shared" si="25"/>
        <v>-</v>
      </c>
      <c r="G146" s="189">
        <v>3.4030303030303028</v>
      </c>
      <c r="H146" s="190">
        <f t="shared" si="25"/>
        <v>0.76618819776714497</v>
      </c>
      <c r="I146" s="189">
        <v>2.2542372881355934</v>
      </c>
      <c r="J146" s="190">
        <f t="shared" si="25"/>
        <v>-1.1487930148947094</v>
      </c>
      <c r="K146" s="189">
        <v>3.1690821256038646</v>
      </c>
      <c r="L146" s="190">
        <f t="shared" si="26"/>
        <v>0.91484483746827117</v>
      </c>
      <c r="M146" s="189"/>
      <c r="N146" s="190"/>
    </row>
    <row r="147" spans="1:15" x14ac:dyDescent="0.25">
      <c r="B147" s="119" t="s">
        <v>85</v>
      </c>
      <c r="C147" s="189" t="s">
        <v>231</v>
      </c>
      <c r="D147" s="190" t="s">
        <v>231</v>
      </c>
      <c r="E147" s="189">
        <v>2.7804347826086957</v>
      </c>
      <c r="F147" s="190" t="str">
        <f t="shared" si="25"/>
        <v>-</v>
      </c>
      <c r="G147" s="189">
        <v>4.4758771929824563</v>
      </c>
      <c r="H147" s="190">
        <f t="shared" si="25"/>
        <v>1.6954424103737606</v>
      </c>
      <c r="I147" s="189">
        <v>3.7583497053045187</v>
      </c>
      <c r="J147" s="190">
        <f t="shared" si="25"/>
        <v>-0.71752748767793761</v>
      </c>
      <c r="K147" s="189">
        <v>3.1252525252525252</v>
      </c>
      <c r="L147" s="190">
        <f t="shared" si="26"/>
        <v>-0.63309718005199356</v>
      </c>
      <c r="M147" s="189"/>
      <c r="N147" s="190"/>
    </row>
    <row r="148" spans="1:15" x14ac:dyDescent="0.25">
      <c r="B148" s="119" t="s">
        <v>87</v>
      </c>
      <c r="C148" s="189">
        <v>2.5029585798816569</v>
      </c>
      <c r="D148" s="190">
        <v>-2.7649972212233154</v>
      </c>
      <c r="E148" s="189">
        <v>4.0877192982456139</v>
      </c>
      <c r="F148" s="190">
        <f t="shared" si="25"/>
        <v>1.5847607183639569</v>
      </c>
      <c r="G148" s="189">
        <v>3.3537906137184117</v>
      </c>
      <c r="H148" s="190">
        <f t="shared" si="25"/>
        <v>-0.73392868452720217</v>
      </c>
      <c r="I148" s="189">
        <v>5.3590664272890489</v>
      </c>
      <c r="J148" s="190">
        <f t="shared" si="25"/>
        <v>2.0052758135706372</v>
      </c>
      <c r="K148" s="189">
        <v>4.5181674565560819</v>
      </c>
      <c r="L148" s="190">
        <f t="shared" si="26"/>
        <v>-0.84089897073296704</v>
      </c>
      <c r="M148" s="189"/>
      <c r="N148" s="190"/>
    </row>
    <row r="149" spans="1:15" x14ac:dyDescent="0.25">
      <c r="B149" s="119" t="s">
        <v>89</v>
      </c>
      <c r="C149" s="189">
        <v>2.1721311475409837</v>
      </c>
      <c r="D149" s="190">
        <v>-1.8519330235820113</v>
      </c>
      <c r="E149" s="189">
        <v>3.1950718685831623</v>
      </c>
      <c r="F149" s="190">
        <f t="shared" si="25"/>
        <v>1.0229407210421786</v>
      </c>
      <c r="G149" s="189">
        <v>2.6366197183098592</v>
      </c>
      <c r="H149" s="190">
        <f t="shared" si="25"/>
        <v>-0.55845215027330308</v>
      </c>
      <c r="I149" s="189">
        <v>3.9280575539568345</v>
      </c>
      <c r="J149" s="190">
        <f t="shared" si="25"/>
        <v>1.2914378356469753</v>
      </c>
      <c r="K149" s="189">
        <v>4.2538461538461538</v>
      </c>
      <c r="L149" s="190">
        <f t="shared" si="26"/>
        <v>0.3257885998893193</v>
      </c>
      <c r="M149" s="189"/>
      <c r="N149" s="190"/>
    </row>
    <row r="150" spans="1:15" x14ac:dyDescent="0.25">
      <c r="A150" s="125"/>
      <c r="B150" s="119" t="s">
        <v>91</v>
      </c>
      <c r="C150" s="189">
        <v>1.7105263157894737</v>
      </c>
      <c r="D150" s="190">
        <v>-1.4695254976820291</v>
      </c>
      <c r="E150" s="189">
        <v>3.2486938349007315</v>
      </c>
      <c r="F150" s="190">
        <f t="shared" si="25"/>
        <v>1.5381675191112578</v>
      </c>
      <c r="G150" s="189">
        <v>2.5501330967169475</v>
      </c>
      <c r="H150" s="190">
        <f t="shared" si="25"/>
        <v>-0.69856073818378395</v>
      </c>
      <c r="I150" s="189">
        <v>3.7243816254416959</v>
      </c>
      <c r="J150" s="190">
        <f t="shared" si="25"/>
        <v>1.1742485287247484</v>
      </c>
      <c r="K150" s="189">
        <v>4.0418250950570345</v>
      </c>
      <c r="L150" s="190">
        <f t="shared" si="26"/>
        <v>0.31744346961533854</v>
      </c>
      <c r="M150" s="189"/>
      <c r="N150" s="190"/>
    </row>
    <row r="151" spans="1:15" x14ac:dyDescent="0.25">
      <c r="B151" s="119" t="s">
        <v>93</v>
      </c>
      <c r="C151" s="189">
        <v>2.3322033898305086</v>
      </c>
      <c r="D151" s="190">
        <v>-0.92507360547465556</v>
      </c>
      <c r="E151" s="189">
        <v>3.2394548994159638</v>
      </c>
      <c r="F151" s="190">
        <f t="shared" si="25"/>
        <v>0.9072515095854552</v>
      </c>
      <c r="G151" s="189">
        <v>2.7950963222416814</v>
      </c>
      <c r="H151" s="190">
        <f t="shared" si="25"/>
        <v>-0.4443585771742824</v>
      </c>
      <c r="I151" s="189">
        <v>3.3473531544597535</v>
      </c>
      <c r="J151" s="190">
        <f t="shared" si="25"/>
        <v>0.55225683221807209</v>
      </c>
      <c r="K151" s="189">
        <v>2.7167487684729066</v>
      </c>
      <c r="L151" s="190">
        <f t="shared" si="26"/>
        <v>-0.63060438598684687</v>
      </c>
      <c r="M151" s="189"/>
      <c r="N151" s="190"/>
    </row>
    <row r="152" spans="1:15" x14ac:dyDescent="0.25">
      <c r="B152" s="119" t="s">
        <v>95</v>
      </c>
      <c r="C152" s="189">
        <v>2.5040983606557377</v>
      </c>
      <c r="D152" s="190">
        <v>-0.59926505197756841</v>
      </c>
      <c r="E152" s="189">
        <v>4.466221232368226</v>
      </c>
      <c r="F152" s="190">
        <f t="shared" si="25"/>
        <v>1.9621228717124883</v>
      </c>
      <c r="G152" s="189">
        <v>2.5809756097560976</v>
      </c>
      <c r="H152" s="190">
        <f t="shared" si="25"/>
        <v>-1.8852456226121284</v>
      </c>
      <c r="I152" s="189">
        <v>3.2475832438238452</v>
      </c>
      <c r="J152" s="190">
        <f t="shared" si="25"/>
        <v>0.66660763406774759</v>
      </c>
      <c r="K152" s="189">
        <v>2.922064244339126</v>
      </c>
      <c r="L152" s="190">
        <f t="shared" si="26"/>
        <v>-0.32551899948471918</v>
      </c>
      <c r="M152" s="189"/>
      <c r="N152" s="190"/>
    </row>
    <row r="153" spans="1:15" ht="15.75" x14ac:dyDescent="0.25">
      <c r="B153" s="122" t="s">
        <v>32</v>
      </c>
      <c r="C153" s="191">
        <v>2.8492474710091291</v>
      </c>
      <c r="D153" s="192">
        <v>-0.3826897017657398</v>
      </c>
      <c r="E153" s="191">
        <v>3.2031719989062073</v>
      </c>
      <c r="F153" s="192">
        <f t="shared" si="25"/>
        <v>0.35392452789707818</v>
      </c>
      <c r="G153" s="191">
        <v>3.0895124766894591</v>
      </c>
      <c r="H153" s="192">
        <f t="shared" si="25"/>
        <v>-0.11365952221674824</v>
      </c>
      <c r="I153" s="191">
        <v>3.262616401321718</v>
      </c>
      <c r="J153" s="192">
        <f t="shared" si="25"/>
        <v>0.17310392463225899</v>
      </c>
      <c r="K153" s="191">
        <v>3.2117772529900206</v>
      </c>
      <c r="L153" s="192">
        <f t="shared" si="26"/>
        <v>-5.0839148331697448E-2</v>
      </c>
      <c r="M153" s="191">
        <v>2.6597966856983706</v>
      </c>
      <c r="N153" s="192">
        <v>-0.42381429320056663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296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2.6476462196861625</v>
      </c>
      <c r="D163" s="190">
        <v>-0.18777697780600056</v>
      </c>
      <c r="E163" s="189">
        <v>2.2834645669291338</v>
      </c>
      <c r="F163" s="190">
        <f t="shared" ref="F163:J165" si="27">IFERROR(E163-C163,"-")</f>
        <v>-0.36418165275702874</v>
      </c>
      <c r="G163" s="189">
        <v>2.575113808801214</v>
      </c>
      <c r="H163" s="190">
        <f t="shared" si="27"/>
        <v>0.29164924187208019</v>
      </c>
      <c r="I163" s="189">
        <v>3.2624390243902437</v>
      </c>
      <c r="J163" s="190">
        <f t="shared" si="27"/>
        <v>0.6873252155890297</v>
      </c>
      <c r="K163" s="189">
        <v>3.4018801410105759</v>
      </c>
      <c r="L163" s="190">
        <f t="shared" ref="L163:L165" si="28">IFERROR(K163-I163,"-")</f>
        <v>0.13944111662033221</v>
      </c>
      <c r="M163" s="189">
        <v>2.6550116550116551</v>
      </c>
      <c r="N163" s="190">
        <f t="shared" ref="N163:N166" si="29">IFERROR(M163-K163,"-")</f>
        <v>-0.74686848599892075</v>
      </c>
    </row>
    <row r="164" spans="2:14" x14ac:dyDescent="0.25">
      <c r="B164" s="119" t="s">
        <v>75</v>
      </c>
      <c r="C164" s="189">
        <v>2.5011627906976743</v>
      </c>
      <c r="D164" s="190">
        <v>-0.39412516741750903</v>
      </c>
      <c r="E164" s="189">
        <v>1.8796561604584527</v>
      </c>
      <c r="F164" s="190">
        <f t="shared" si="27"/>
        <v>-0.62150663023922159</v>
      </c>
      <c r="G164" s="189">
        <v>2.497737556561086</v>
      </c>
      <c r="H164" s="190">
        <f t="shared" si="27"/>
        <v>0.61808139610263324</v>
      </c>
      <c r="I164" s="189">
        <v>2.7587822014051522</v>
      </c>
      <c r="J164" s="190">
        <f t="shared" si="27"/>
        <v>0.2610446448440662</v>
      </c>
      <c r="K164" s="189">
        <v>3.1713917525773194</v>
      </c>
      <c r="L164" s="190">
        <f t="shared" si="28"/>
        <v>0.41260955117216724</v>
      </c>
      <c r="M164" s="189">
        <v>2.4119850187265919</v>
      </c>
      <c r="N164" s="190">
        <f t="shared" si="29"/>
        <v>-0.75940673385072754</v>
      </c>
    </row>
    <row r="165" spans="2:14" x14ac:dyDescent="0.25">
      <c r="B165" s="119" t="s">
        <v>77</v>
      </c>
      <c r="C165" s="189">
        <v>2.3419023136246788</v>
      </c>
      <c r="D165" s="190">
        <v>-0.36957309621138679</v>
      </c>
      <c r="E165" s="189">
        <v>1.9816176470588236</v>
      </c>
      <c r="F165" s="190">
        <f t="shared" si="27"/>
        <v>-0.36028466656585523</v>
      </c>
      <c r="G165" s="189">
        <v>3.1100217864923749</v>
      </c>
      <c r="H165" s="190">
        <f t="shared" si="27"/>
        <v>1.1284041394335513</v>
      </c>
      <c r="I165" s="189">
        <v>2.9254201680672267</v>
      </c>
      <c r="J165" s="190">
        <f t="shared" si="27"/>
        <v>-0.18460161842514822</v>
      </c>
      <c r="K165" s="189">
        <v>3.0355220667384284</v>
      </c>
      <c r="L165" s="190">
        <f t="shared" si="28"/>
        <v>0.11010189867120168</v>
      </c>
      <c r="M165" s="189">
        <v>2.5060240963855422</v>
      </c>
      <c r="N165" s="190">
        <f t="shared" si="29"/>
        <v>-0.52949797035288615</v>
      </c>
    </row>
    <row r="166" spans="2:14" x14ac:dyDescent="0.25">
      <c r="B166" s="119" t="s">
        <v>79</v>
      </c>
      <c r="C166" s="189" t="s">
        <v>231</v>
      </c>
      <c r="D166" s="190" t="s">
        <v>231</v>
      </c>
      <c r="E166" s="189">
        <v>2.4818840579710146</v>
      </c>
      <c r="F166" s="190" t="str">
        <f>IFERROR(E166-C166,"-")</f>
        <v>-</v>
      </c>
      <c r="G166" s="189">
        <v>3.3536379018612523</v>
      </c>
      <c r="H166" s="190">
        <f>IFERROR(G166-E166,"-")</f>
        <v>0.87175384389023769</v>
      </c>
      <c r="I166" s="189">
        <v>2.8601626016260164</v>
      </c>
      <c r="J166" s="190">
        <f>IFERROR(I166-G166,"-")</f>
        <v>-0.49347530023523589</v>
      </c>
      <c r="K166" s="189">
        <v>3.2119658119658121</v>
      </c>
      <c r="L166" s="190">
        <f>IFERROR(K166-I166,"-")</f>
        <v>0.35180321033979567</v>
      </c>
      <c r="M166" s="189">
        <v>2.6920634920634923</v>
      </c>
      <c r="N166" s="190">
        <f t="shared" si="29"/>
        <v>-0.51990231990231983</v>
      </c>
    </row>
    <row r="167" spans="2:14" x14ac:dyDescent="0.25">
      <c r="B167" s="119" t="s">
        <v>81</v>
      </c>
      <c r="C167" s="189" t="s">
        <v>231</v>
      </c>
      <c r="D167" s="190" t="s">
        <v>231</v>
      </c>
      <c r="E167" s="189">
        <v>2.5666251556662516</v>
      </c>
      <c r="F167" s="190" t="str">
        <f t="shared" ref="F167:J175" si="30">IFERROR(E167-C167,"-")</f>
        <v>-</v>
      </c>
      <c r="G167" s="189">
        <v>2.7726495726495726</v>
      </c>
      <c r="H167" s="190">
        <f t="shared" si="30"/>
        <v>0.20602441698332097</v>
      </c>
      <c r="I167" s="189">
        <v>3.4193548387096775</v>
      </c>
      <c r="J167" s="190">
        <f t="shared" si="30"/>
        <v>0.64670526606010492</v>
      </c>
      <c r="K167" s="189">
        <v>3.05</v>
      </c>
      <c r="L167" s="190">
        <f t="shared" ref="L167:L175" si="31">IFERROR(K167-I167,"-")</f>
        <v>-0.36935483870967767</v>
      </c>
      <c r="M167" s="189"/>
      <c r="N167" s="190"/>
    </row>
    <row r="168" spans="2:14" x14ac:dyDescent="0.25">
      <c r="B168" s="119" t="s">
        <v>83</v>
      </c>
      <c r="C168" s="189" t="s">
        <v>231</v>
      </c>
      <c r="D168" s="190" t="s">
        <v>231</v>
      </c>
      <c r="E168" s="189">
        <v>2.5984848484848486</v>
      </c>
      <c r="F168" s="190" t="str">
        <f t="shared" si="30"/>
        <v>-</v>
      </c>
      <c r="G168" s="189">
        <v>2.6290726817042605</v>
      </c>
      <c r="H168" s="190">
        <f t="shared" si="30"/>
        <v>3.0587833219411831E-2</v>
      </c>
      <c r="I168" s="189">
        <v>3.8049886621315192</v>
      </c>
      <c r="J168" s="190">
        <f t="shared" si="30"/>
        <v>1.1759159804272588</v>
      </c>
      <c r="K168" s="189">
        <v>2.4794520547945207</v>
      </c>
      <c r="L168" s="190">
        <f t="shared" si="31"/>
        <v>-1.3255366073369985</v>
      </c>
      <c r="M168" s="189"/>
      <c r="N168" s="190"/>
    </row>
    <row r="169" spans="2:14" x14ac:dyDescent="0.25">
      <c r="B169" s="119" t="s">
        <v>85</v>
      </c>
      <c r="C169" s="189" t="s">
        <v>231</v>
      </c>
      <c r="D169" s="190" t="s">
        <v>231</v>
      </c>
      <c r="E169" s="189">
        <v>2.5320623916811091</v>
      </c>
      <c r="F169" s="190" t="str">
        <f t="shared" si="30"/>
        <v>-</v>
      </c>
      <c r="G169" s="189">
        <v>3.0395061728395061</v>
      </c>
      <c r="H169" s="190">
        <f t="shared" si="30"/>
        <v>0.50744378115839694</v>
      </c>
      <c r="I169" s="189">
        <v>3.221294363256785</v>
      </c>
      <c r="J169" s="190">
        <f t="shared" si="30"/>
        <v>0.18178819041727889</v>
      </c>
      <c r="K169" s="189">
        <v>2.9655963302752295</v>
      </c>
      <c r="L169" s="190">
        <f t="shared" si="31"/>
        <v>-0.25569803298155547</v>
      </c>
      <c r="M169" s="189"/>
      <c r="N169" s="190"/>
    </row>
    <row r="170" spans="2:14" x14ac:dyDescent="0.25">
      <c r="B170" s="119" t="s">
        <v>87</v>
      </c>
      <c r="C170" s="189">
        <v>2.5263157894736841</v>
      </c>
      <c r="D170" s="190">
        <v>-1.203735144312394</v>
      </c>
      <c r="E170" s="189">
        <v>3.0444444444444443</v>
      </c>
      <c r="F170" s="190">
        <f t="shared" si="30"/>
        <v>0.51812865497076022</v>
      </c>
      <c r="G170" s="189">
        <v>3.2798634812286691</v>
      </c>
      <c r="H170" s="190">
        <f t="shared" si="30"/>
        <v>0.23541903678422482</v>
      </c>
      <c r="I170" s="189">
        <v>3.7811735941320292</v>
      </c>
      <c r="J170" s="190">
        <f t="shared" si="30"/>
        <v>0.50131011290336014</v>
      </c>
      <c r="K170" s="189">
        <v>3.7306967984934087</v>
      </c>
      <c r="L170" s="190">
        <f t="shared" si="31"/>
        <v>-5.0476795638620509E-2</v>
      </c>
      <c r="M170" s="189"/>
      <c r="N170" s="190"/>
    </row>
    <row r="171" spans="2:14" x14ac:dyDescent="0.25">
      <c r="B171" s="119" t="s">
        <v>89</v>
      </c>
      <c r="C171" s="189">
        <v>2.058252427184466</v>
      </c>
      <c r="D171" s="190">
        <v>-1.5686132444573251</v>
      </c>
      <c r="E171" s="189">
        <v>2.6835443037974684</v>
      </c>
      <c r="F171" s="190">
        <f t="shared" si="30"/>
        <v>0.62529187661300245</v>
      </c>
      <c r="G171" s="189">
        <v>2.7576301615798924</v>
      </c>
      <c r="H171" s="190">
        <f t="shared" si="30"/>
        <v>7.4085857782423936E-2</v>
      </c>
      <c r="I171" s="189">
        <v>2.4781021897810218</v>
      </c>
      <c r="J171" s="190">
        <f t="shared" si="30"/>
        <v>-0.27952797179887057</v>
      </c>
      <c r="K171" s="189">
        <v>3.4807370184254607</v>
      </c>
      <c r="L171" s="190">
        <f t="shared" si="31"/>
        <v>1.0026348286444389</v>
      </c>
      <c r="M171" s="189"/>
      <c r="N171" s="190"/>
    </row>
    <row r="172" spans="2:14" x14ac:dyDescent="0.25">
      <c r="B172" s="119" t="s">
        <v>91</v>
      </c>
      <c r="C172" s="189">
        <v>1.7537688442211055</v>
      </c>
      <c r="D172" s="190">
        <v>-1.3114868877012933</v>
      </c>
      <c r="E172" s="189">
        <v>2.5418641390205372</v>
      </c>
      <c r="F172" s="190">
        <f t="shared" si="30"/>
        <v>0.78809529479943174</v>
      </c>
      <c r="G172" s="189">
        <v>2.6530303030303028</v>
      </c>
      <c r="H172" s="190">
        <f t="shared" si="30"/>
        <v>0.11116616400976564</v>
      </c>
      <c r="I172" s="189">
        <v>2.3209366391184574</v>
      </c>
      <c r="J172" s="190">
        <f t="shared" si="30"/>
        <v>-0.33209366391184547</v>
      </c>
      <c r="K172" s="189">
        <v>2.5513196480938416</v>
      </c>
      <c r="L172" s="190">
        <f t="shared" si="31"/>
        <v>0.23038300897538422</v>
      </c>
      <c r="M172" s="189"/>
      <c r="N172" s="190"/>
    </row>
    <row r="173" spans="2:14" x14ac:dyDescent="0.25">
      <c r="B173" s="119" t="s">
        <v>93</v>
      </c>
      <c r="C173" s="189">
        <v>1.9065420560747663</v>
      </c>
      <c r="D173" s="190">
        <v>-1.0373523333641776</v>
      </c>
      <c r="E173" s="189">
        <v>2.5369515011547343</v>
      </c>
      <c r="F173" s="190">
        <f t="shared" si="30"/>
        <v>0.63040944507996799</v>
      </c>
      <c r="G173" s="189">
        <v>2.5677083333333335</v>
      </c>
      <c r="H173" s="190">
        <f t="shared" si="30"/>
        <v>3.0756832178599147E-2</v>
      </c>
      <c r="I173" s="189">
        <v>2.8983739837398375</v>
      </c>
      <c r="J173" s="190">
        <f t="shared" si="30"/>
        <v>0.33066565040650397</v>
      </c>
      <c r="K173" s="189">
        <v>2.5370138017565873</v>
      </c>
      <c r="L173" s="190">
        <f t="shared" si="31"/>
        <v>-0.36136018198325015</v>
      </c>
      <c r="M173" s="189"/>
      <c r="N173" s="190"/>
    </row>
    <row r="174" spans="2:14" x14ac:dyDescent="0.25">
      <c r="B174" s="119" t="s">
        <v>95</v>
      </c>
      <c r="C174" s="189">
        <v>2.4467213114754101</v>
      </c>
      <c r="D174" s="190">
        <v>-0.66024789435927378</v>
      </c>
      <c r="E174" s="189">
        <v>2.8218085106382977</v>
      </c>
      <c r="F174" s="190">
        <f t="shared" si="30"/>
        <v>0.37508719916288769</v>
      </c>
      <c r="G174" s="189">
        <v>2.5267770204479065</v>
      </c>
      <c r="H174" s="190">
        <f t="shared" si="30"/>
        <v>-0.29503149019039121</v>
      </c>
      <c r="I174" s="189">
        <v>3.1310344827586207</v>
      </c>
      <c r="J174" s="190">
        <f t="shared" si="30"/>
        <v>0.6042574623107142</v>
      </c>
      <c r="K174" s="189">
        <v>2.7957497048406141</v>
      </c>
      <c r="L174" s="190">
        <f t="shared" si="31"/>
        <v>-0.33528477791800659</v>
      </c>
      <c r="M174" s="189"/>
      <c r="N174" s="190"/>
    </row>
    <row r="175" spans="2:14" ht="15.75" x14ac:dyDescent="0.25">
      <c r="B175" s="122" t="s">
        <v>32</v>
      </c>
      <c r="C175" s="191">
        <v>2.4136269786648312</v>
      </c>
      <c r="D175" s="192">
        <v>-0.61364981370362903</v>
      </c>
      <c r="E175" s="191">
        <v>2.5581721334454723</v>
      </c>
      <c r="F175" s="192">
        <f t="shared" si="30"/>
        <v>0.14454515478064112</v>
      </c>
      <c r="G175" s="191">
        <v>2.8007977475363681</v>
      </c>
      <c r="H175" s="192">
        <f t="shared" si="30"/>
        <v>0.24262561409089578</v>
      </c>
      <c r="I175" s="191">
        <v>3.0535632708999545</v>
      </c>
      <c r="J175" s="192">
        <f t="shared" si="30"/>
        <v>0.25276552336358638</v>
      </c>
      <c r="K175" s="191">
        <v>3.078673981557138</v>
      </c>
      <c r="L175" s="192">
        <f t="shared" si="31"/>
        <v>2.511071065718351E-2</v>
      </c>
      <c r="M175" s="191">
        <v>2.5498032092037541</v>
      </c>
      <c r="N175" s="192">
        <v>-0.65140659659057887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297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2.3828828828828827</v>
      </c>
      <c r="D185" s="190">
        <v>0.15529667598633123</v>
      </c>
      <c r="E185" s="189">
        <v>1.6046511627906976</v>
      </c>
      <c r="F185" s="190">
        <f t="shared" ref="F185:J187" si="32">IFERROR(E185-C185,"-")</f>
        <v>-0.77823172009218511</v>
      </c>
      <c r="G185" s="189">
        <v>2.4294117647058822</v>
      </c>
      <c r="H185" s="190">
        <f t="shared" si="32"/>
        <v>0.82476060191518452</v>
      </c>
      <c r="I185" s="189">
        <v>2.5857740585774058</v>
      </c>
      <c r="J185" s="190">
        <f t="shared" si="32"/>
        <v>0.15636229387152367</v>
      </c>
      <c r="K185" s="189">
        <v>2.8736462093862816</v>
      </c>
      <c r="L185" s="190">
        <f t="shared" ref="L185:L187" si="33">IFERROR(K185-I185,"-")</f>
        <v>0.28787215080887574</v>
      </c>
      <c r="M185" s="189">
        <v>2.8328173374613002</v>
      </c>
      <c r="N185" s="190">
        <f t="shared" ref="N185:N188" si="34">IFERROR(M185-K185,"-")</f>
        <v>-4.0828871924981414E-2</v>
      </c>
    </row>
    <row r="186" spans="1:15" x14ac:dyDescent="0.25">
      <c r="B186" s="119" t="s">
        <v>75</v>
      </c>
      <c r="C186" s="189">
        <v>2.25</v>
      </c>
      <c r="D186" s="190">
        <v>-0.32971014492753614</v>
      </c>
      <c r="E186" s="189">
        <v>2.2702702702702702</v>
      </c>
      <c r="F186" s="190">
        <f t="shared" si="32"/>
        <v>2.0270270270270174E-2</v>
      </c>
      <c r="G186" s="189">
        <v>2.8324022346368714</v>
      </c>
      <c r="H186" s="190">
        <f t="shared" si="32"/>
        <v>0.56213196436660118</v>
      </c>
      <c r="I186" s="189">
        <v>2.5750000000000002</v>
      </c>
      <c r="J186" s="190">
        <f t="shared" si="32"/>
        <v>-0.25740223463687117</v>
      </c>
      <c r="K186" s="189">
        <v>2.9292929292929295</v>
      </c>
      <c r="L186" s="190">
        <f t="shared" si="33"/>
        <v>0.35429292929292933</v>
      </c>
      <c r="M186" s="189">
        <v>2.6576576576576576</v>
      </c>
      <c r="N186" s="190">
        <f t="shared" si="34"/>
        <v>-0.2716352716352719</v>
      </c>
    </row>
    <row r="187" spans="1:15" x14ac:dyDescent="0.25">
      <c r="B187" s="119" t="s">
        <v>77</v>
      </c>
      <c r="C187" s="189">
        <v>3.0352941176470587</v>
      </c>
      <c r="D187" s="190">
        <v>-1.5430520034100503E-2</v>
      </c>
      <c r="E187" s="189">
        <v>1.65625</v>
      </c>
      <c r="F187" s="190">
        <f t="shared" si="32"/>
        <v>-1.3790441176470587</v>
      </c>
      <c r="G187" s="189">
        <v>2.5076142131979697</v>
      </c>
      <c r="H187" s="190">
        <f t="shared" si="32"/>
        <v>0.85136421319796973</v>
      </c>
      <c r="I187" s="189">
        <v>4.1359223300970873</v>
      </c>
      <c r="J187" s="190">
        <f t="shared" si="32"/>
        <v>1.6283081168991176</v>
      </c>
      <c r="K187" s="189">
        <v>2.9226519337016574</v>
      </c>
      <c r="L187" s="190">
        <f t="shared" si="33"/>
        <v>-1.2132703963954299</v>
      </c>
      <c r="M187" s="189">
        <v>2.2459016393442623</v>
      </c>
      <c r="N187" s="190">
        <f t="shared" si="34"/>
        <v>-0.67675029435739509</v>
      </c>
    </row>
    <row r="188" spans="1:15" x14ac:dyDescent="0.25">
      <c r="B188" s="119" t="s">
        <v>79</v>
      </c>
      <c r="C188" s="189" t="s">
        <v>231</v>
      </c>
      <c r="D188" s="190" t="s">
        <v>231</v>
      </c>
      <c r="E188" s="189">
        <v>1.8064516129032258</v>
      </c>
      <c r="F188" s="190" t="str">
        <f>IFERROR(E188-C188,"-")</f>
        <v>-</v>
      </c>
      <c r="G188" s="189">
        <v>2.7118644067796609</v>
      </c>
      <c r="H188" s="190">
        <f>IFERROR(G188-E188,"-")</f>
        <v>0.90541279387643514</v>
      </c>
      <c r="I188" s="189">
        <v>3.5714285714285716</v>
      </c>
      <c r="J188" s="190">
        <f>IFERROR(I188-G188,"-")</f>
        <v>0.85956416464891072</v>
      </c>
      <c r="K188" s="189">
        <v>4.037383177570093</v>
      </c>
      <c r="L188" s="190">
        <f>IFERROR(K188-I188,"-")</f>
        <v>0.4659546061415214</v>
      </c>
      <c r="M188" s="189">
        <v>2.1925925925925926</v>
      </c>
      <c r="N188" s="190">
        <f t="shared" si="34"/>
        <v>-1.8447905849775004</v>
      </c>
    </row>
    <row r="189" spans="1:15" x14ac:dyDescent="0.25">
      <c r="B189" s="119" t="s">
        <v>81</v>
      </c>
      <c r="C189" s="189" t="s">
        <v>231</v>
      </c>
      <c r="D189" s="190" t="s">
        <v>231</v>
      </c>
      <c r="E189" s="189">
        <v>2.2323232323232323</v>
      </c>
      <c r="F189" s="190" t="str">
        <f t="shared" ref="F189:J197" si="35">IFERROR(E189-C189,"-")</f>
        <v>-</v>
      </c>
      <c r="G189" s="189">
        <v>2.7777777777777777</v>
      </c>
      <c r="H189" s="190">
        <f t="shared" si="35"/>
        <v>0.54545454545454541</v>
      </c>
      <c r="I189" s="189">
        <v>2.8666666666666667</v>
      </c>
      <c r="J189" s="190">
        <f t="shared" si="35"/>
        <v>8.8888888888889017E-2</v>
      </c>
      <c r="K189" s="189">
        <v>2.7593984962406015</v>
      </c>
      <c r="L189" s="190">
        <f t="shared" ref="L189:L197" si="36">IFERROR(K189-I189,"-")</f>
        <v>-0.10726817042606518</v>
      </c>
      <c r="M189" s="189"/>
      <c r="N189" s="190"/>
    </row>
    <row r="190" spans="1:15" x14ac:dyDescent="0.25">
      <c r="B190" s="119" t="s">
        <v>122</v>
      </c>
      <c r="C190" s="189" t="s">
        <v>231</v>
      </c>
      <c r="D190" s="190" t="s">
        <v>231</v>
      </c>
      <c r="E190" s="189">
        <v>2.5396825396825395</v>
      </c>
      <c r="F190" s="190" t="str">
        <f t="shared" si="35"/>
        <v>-</v>
      </c>
      <c r="G190" s="189">
        <v>2.7916666666666665</v>
      </c>
      <c r="H190" s="190">
        <f t="shared" si="35"/>
        <v>0.25198412698412698</v>
      </c>
      <c r="I190" s="189">
        <v>2.5697674418604652</v>
      </c>
      <c r="J190" s="190">
        <f t="shared" si="35"/>
        <v>-0.22189922480620128</v>
      </c>
      <c r="K190" s="189">
        <v>2.324786324786325</v>
      </c>
      <c r="L190" s="190">
        <f t="shared" si="36"/>
        <v>-0.24498111707414028</v>
      </c>
      <c r="M190" s="189"/>
      <c r="N190" s="190"/>
    </row>
    <row r="191" spans="1:15" x14ac:dyDescent="0.25">
      <c r="B191" s="119" t="s">
        <v>85</v>
      </c>
      <c r="C191" s="189" t="s">
        <v>231</v>
      </c>
      <c r="D191" s="190" t="s">
        <v>231</v>
      </c>
      <c r="E191" s="189">
        <v>2.5662650602409638</v>
      </c>
      <c r="F191" s="190" t="str">
        <f t="shared" si="35"/>
        <v>-</v>
      </c>
      <c r="G191" s="189">
        <v>3.7247706422018347</v>
      </c>
      <c r="H191" s="190">
        <f t="shared" si="35"/>
        <v>1.1585055819608709</v>
      </c>
      <c r="I191" s="189">
        <v>2.5481481481481483</v>
      </c>
      <c r="J191" s="190">
        <f t="shared" si="35"/>
        <v>-1.1766224940536865</v>
      </c>
      <c r="K191" s="189">
        <v>2.6422764227642275</v>
      </c>
      <c r="L191" s="190">
        <f t="shared" si="36"/>
        <v>9.4128274616079199E-2</v>
      </c>
      <c r="M191" s="189"/>
      <c r="N191" s="190"/>
    </row>
    <row r="192" spans="1:15" x14ac:dyDescent="0.25">
      <c r="B192" s="119" t="s">
        <v>87</v>
      </c>
      <c r="C192" s="189">
        <v>2.5714285714285716</v>
      </c>
      <c r="D192" s="190">
        <v>-0.25357142857142856</v>
      </c>
      <c r="E192" s="189">
        <v>2.8058252427184467</v>
      </c>
      <c r="F192" s="190">
        <f t="shared" si="35"/>
        <v>0.23439667128987507</v>
      </c>
      <c r="G192" s="189">
        <v>2.5</v>
      </c>
      <c r="H192" s="190">
        <f t="shared" si="35"/>
        <v>-0.30582524271844669</v>
      </c>
      <c r="I192" s="189">
        <v>3.4957983193277311</v>
      </c>
      <c r="J192" s="190">
        <f t="shared" si="35"/>
        <v>0.99579831932773111</v>
      </c>
      <c r="K192" s="189">
        <v>4.1339285714285712</v>
      </c>
      <c r="L192" s="190">
        <f t="shared" si="36"/>
        <v>0.63813025210084007</v>
      </c>
      <c r="M192" s="189"/>
      <c r="N192" s="190"/>
    </row>
    <row r="193" spans="2:15" x14ac:dyDescent="0.25">
      <c r="B193" s="119" t="s">
        <v>89</v>
      </c>
      <c r="C193" s="189">
        <v>1.8918918918918919</v>
      </c>
      <c r="D193" s="190">
        <v>-1.1735286688557716</v>
      </c>
      <c r="E193" s="189">
        <v>2.9885057471264367</v>
      </c>
      <c r="F193" s="190">
        <f t="shared" si="35"/>
        <v>1.0966138552345448</v>
      </c>
      <c r="G193" s="189">
        <v>2.5051546391752577</v>
      </c>
      <c r="H193" s="190">
        <f t="shared" si="35"/>
        <v>-0.48335110795117897</v>
      </c>
      <c r="I193" s="189">
        <v>2.8235294117647061</v>
      </c>
      <c r="J193" s="190">
        <f t="shared" si="35"/>
        <v>0.31837477258944835</v>
      </c>
      <c r="K193" s="189">
        <v>3.06993006993007</v>
      </c>
      <c r="L193" s="190">
        <f t="shared" si="36"/>
        <v>0.24640065816536394</v>
      </c>
      <c r="M193" s="189"/>
      <c r="N193" s="190"/>
    </row>
    <row r="194" spans="2:15" x14ac:dyDescent="0.25">
      <c r="B194" s="119" t="s">
        <v>91</v>
      </c>
      <c r="C194" s="189">
        <v>2.7872340425531914</v>
      </c>
      <c r="D194" s="190">
        <v>-3.454813566463022E-2</v>
      </c>
      <c r="E194" s="189">
        <v>2.3220338983050848</v>
      </c>
      <c r="F194" s="190">
        <f t="shared" si="35"/>
        <v>-0.46520014424810663</v>
      </c>
      <c r="G194" s="189">
        <v>2.6454545454545455</v>
      </c>
      <c r="H194" s="190">
        <f t="shared" si="35"/>
        <v>0.32342064714946073</v>
      </c>
      <c r="I194" s="189">
        <v>2.8175182481751824</v>
      </c>
      <c r="J194" s="190">
        <f t="shared" si="35"/>
        <v>0.17206370272063687</v>
      </c>
      <c r="K194" s="189">
        <v>2.3806451612903228</v>
      </c>
      <c r="L194" s="190">
        <f t="shared" si="36"/>
        <v>-0.4368730868848596</v>
      </c>
      <c r="M194" s="189"/>
      <c r="N194" s="190"/>
    </row>
    <row r="195" spans="2:15" x14ac:dyDescent="0.25">
      <c r="B195" s="119" t="s">
        <v>93</v>
      </c>
      <c r="C195" s="189">
        <v>1.7192982456140351</v>
      </c>
      <c r="D195" s="190">
        <v>-1.1386252516537243</v>
      </c>
      <c r="E195" s="189">
        <v>2.6972704714640199</v>
      </c>
      <c r="F195" s="190">
        <f t="shared" si="35"/>
        <v>0.97797222584998478</v>
      </c>
      <c r="G195" s="189">
        <v>2.5934065934065935</v>
      </c>
      <c r="H195" s="190">
        <f t="shared" si="35"/>
        <v>-0.10386387805742636</v>
      </c>
      <c r="I195" s="189">
        <v>3.5201465201465201</v>
      </c>
      <c r="J195" s="190">
        <f t="shared" si="35"/>
        <v>0.92673992673992656</v>
      </c>
      <c r="K195" s="189">
        <v>2.2638297872340427</v>
      </c>
      <c r="L195" s="190">
        <f t="shared" si="36"/>
        <v>-1.2563167329124774</v>
      </c>
      <c r="M195" s="189"/>
      <c r="N195" s="190"/>
    </row>
    <row r="196" spans="2:15" x14ac:dyDescent="0.25">
      <c r="B196" s="119" t="s">
        <v>95</v>
      </c>
      <c r="C196" s="189">
        <v>2.6081081081081079</v>
      </c>
      <c r="D196" s="190">
        <v>0.38992628992628964</v>
      </c>
      <c r="E196" s="189">
        <v>2.7487437185929648</v>
      </c>
      <c r="F196" s="190">
        <f t="shared" si="35"/>
        <v>0.14063561048485695</v>
      </c>
      <c r="G196" s="189">
        <v>2.3558718861209966</v>
      </c>
      <c r="H196" s="190">
        <f t="shared" si="35"/>
        <v>-0.39287183247196822</v>
      </c>
      <c r="I196" s="189">
        <v>2.9561403508771931</v>
      </c>
      <c r="J196" s="190">
        <f t="shared" si="35"/>
        <v>0.60026846475619644</v>
      </c>
      <c r="K196" s="189">
        <v>2.6193548387096772</v>
      </c>
      <c r="L196" s="190">
        <f t="shared" si="36"/>
        <v>-0.33678551216751584</v>
      </c>
      <c r="M196" s="189"/>
      <c r="N196" s="190"/>
    </row>
    <row r="197" spans="2:15" ht="15.75" x14ac:dyDescent="0.25">
      <c r="B197" s="122" t="s">
        <v>32</v>
      </c>
      <c r="C197" s="191">
        <v>2.3633004926108376</v>
      </c>
      <c r="D197" s="192">
        <v>-0.28023050469374455</v>
      </c>
      <c r="E197" s="191">
        <v>2.5423728813559321</v>
      </c>
      <c r="F197" s="192">
        <f t="shared" si="35"/>
        <v>0.17907238874509446</v>
      </c>
      <c r="G197" s="191">
        <v>2.642156862745098</v>
      </c>
      <c r="H197" s="192">
        <f t="shared" si="35"/>
        <v>9.9783981389165888E-2</v>
      </c>
      <c r="I197" s="191">
        <v>3.0806618407445709</v>
      </c>
      <c r="J197" s="192">
        <f t="shared" si="35"/>
        <v>0.43850497799947297</v>
      </c>
      <c r="K197" s="191">
        <v>2.8292682926829267</v>
      </c>
      <c r="L197" s="192">
        <f t="shared" si="36"/>
        <v>-0.25139354806164427</v>
      </c>
      <c r="M197" s="191">
        <v>2.563151796060255</v>
      </c>
      <c r="N197" s="192">
        <v>-0.49975777143646827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298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2.8614718614718613</v>
      </c>
      <c r="D207" s="190">
        <v>0.36147186147186128</v>
      </c>
      <c r="E207" s="189">
        <v>2.1052631578947367</v>
      </c>
      <c r="F207" s="190">
        <f t="shared" ref="F207:J209" si="37">IFERROR(E207-C207,"-")</f>
        <v>-0.75620870357712455</v>
      </c>
      <c r="G207" s="189">
        <v>3.1148148148148147</v>
      </c>
      <c r="H207" s="190">
        <f t="shared" si="37"/>
        <v>1.009551656920078</v>
      </c>
      <c r="I207" s="189">
        <v>2.8249158249158248</v>
      </c>
      <c r="J207" s="190">
        <f t="shared" si="37"/>
        <v>-0.28989898989898988</v>
      </c>
      <c r="K207" s="189">
        <v>3.3443223443223444</v>
      </c>
      <c r="L207" s="190">
        <f t="shared" ref="L207:L209" si="38">IFERROR(K207-I207,"-")</f>
        <v>0.51940651940651961</v>
      </c>
      <c r="M207" s="189">
        <v>2.9627659574468086</v>
      </c>
      <c r="N207" s="190">
        <f t="shared" ref="N207:N210" si="39">IFERROR(M207-K207,"-")</f>
        <v>-0.38155638687553584</v>
      </c>
    </row>
    <row r="208" spans="2:15" x14ac:dyDescent="0.25">
      <c r="B208" s="119" t="s">
        <v>75</v>
      </c>
      <c r="C208" s="189">
        <v>2.0930232558139537</v>
      </c>
      <c r="D208" s="190">
        <v>-0.64317306320445145</v>
      </c>
      <c r="E208" s="189">
        <v>1.4772727272727273</v>
      </c>
      <c r="F208" s="190">
        <f t="shared" si="37"/>
        <v>-0.61575052854122636</v>
      </c>
      <c r="G208" s="189">
        <v>2.414814814814815</v>
      </c>
      <c r="H208" s="190">
        <f t="shared" si="37"/>
        <v>0.93754208754208768</v>
      </c>
      <c r="I208" s="189">
        <v>2.4600760456273765</v>
      </c>
      <c r="J208" s="190">
        <f t="shared" si="37"/>
        <v>4.5261230812561504E-2</v>
      </c>
      <c r="K208" s="189">
        <v>2.4355828220858897</v>
      </c>
      <c r="L208" s="190">
        <f t="shared" si="38"/>
        <v>-2.4493223541486753E-2</v>
      </c>
      <c r="M208" s="189">
        <v>2.8980263157894739</v>
      </c>
      <c r="N208" s="190">
        <f t="shared" si="39"/>
        <v>0.46244349370358417</v>
      </c>
    </row>
    <row r="209" spans="2:15" x14ac:dyDescent="0.25">
      <c r="B209" s="119" t="s">
        <v>77</v>
      </c>
      <c r="C209" s="189">
        <v>2.4691358024691357</v>
      </c>
      <c r="D209" s="190">
        <v>-0.16244314489928557</v>
      </c>
      <c r="E209" s="189">
        <v>2.4565217391304346</v>
      </c>
      <c r="F209" s="190">
        <f t="shared" si="37"/>
        <v>-1.2614063338701076E-2</v>
      </c>
      <c r="G209" s="189">
        <v>2.5943396226415096</v>
      </c>
      <c r="H209" s="190">
        <f t="shared" si="37"/>
        <v>0.13781788351107505</v>
      </c>
      <c r="I209" s="189">
        <v>2.6113360323886639</v>
      </c>
      <c r="J209" s="190">
        <f t="shared" si="37"/>
        <v>1.6996409747154217E-2</v>
      </c>
      <c r="K209" s="189">
        <v>3.1333333333333333</v>
      </c>
      <c r="L209" s="190">
        <f t="shared" si="38"/>
        <v>0.52199730094466945</v>
      </c>
      <c r="M209" s="189">
        <v>2.6015936254980079</v>
      </c>
      <c r="N209" s="190">
        <f t="shared" si="39"/>
        <v>-0.53173970783532543</v>
      </c>
    </row>
    <row r="210" spans="2:15" x14ac:dyDescent="0.25">
      <c r="B210" s="119" t="s">
        <v>79</v>
      </c>
      <c r="C210" s="189" t="s">
        <v>231</v>
      </c>
      <c r="D210" s="190" t="s">
        <v>231</v>
      </c>
      <c r="E210" s="189">
        <v>1.8571428571428572</v>
      </c>
      <c r="F210" s="190" t="str">
        <f>IFERROR(E210-C210,"-")</f>
        <v>-</v>
      </c>
      <c r="G210" s="189">
        <v>2.4713375796178343</v>
      </c>
      <c r="H210" s="190">
        <f>IFERROR(G210-E210,"-")</f>
        <v>0.61419472247497708</v>
      </c>
      <c r="I210" s="189">
        <v>3.0125000000000002</v>
      </c>
      <c r="J210" s="190">
        <f>IFERROR(I210-G210,"-")</f>
        <v>0.54116242038216589</v>
      </c>
      <c r="K210" s="189">
        <v>2.8167539267015709</v>
      </c>
      <c r="L210" s="190">
        <f>IFERROR(K210-I210,"-")</f>
        <v>-0.1957460732984293</v>
      </c>
      <c r="M210" s="189">
        <v>2.8721804511278197</v>
      </c>
      <c r="N210" s="190">
        <f t="shared" si="39"/>
        <v>5.5426524426248847E-2</v>
      </c>
    </row>
    <row r="211" spans="2:15" x14ac:dyDescent="0.25">
      <c r="B211" s="119" t="s">
        <v>81</v>
      </c>
      <c r="C211" s="189" t="s">
        <v>231</v>
      </c>
      <c r="D211" s="190" t="s">
        <v>231</v>
      </c>
      <c r="E211" s="189">
        <v>1.6206896551724137</v>
      </c>
      <c r="F211" s="190" t="str">
        <f t="shared" ref="F211:J219" si="40">IFERROR(E211-C211,"-")</f>
        <v>-</v>
      </c>
      <c r="G211" s="189">
        <v>3.0419580419580421</v>
      </c>
      <c r="H211" s="190">
        <f t="shared" si="40"/>
        <v>1.4212683867856284</v>
      </c>
      <c r="I211" s="189">
        <v>2.6937500000000001</v>
      </c>
      <c r="J211" s="190">
        <f t="shared" si="40"/>
        <v>-0.348208041958042</v>
      </c>
      <c r="K211" s="189">
        <v>3.6575342465753424</v>
      </c>
      <c r="L211" s="190">
        <f t="shared" ref="L211:L219" si="41">IFERROR(K211-I211,"-")</f>
        <v>0.96378424657534234</v>
      </c>
      <c r="M211" s="189"/>
      <c r="N211" s="190"/>
    </row>
    <row r="212" spans="2:15" x14ac:dyDescent="0.25">
      <c r="B212" s="119" t="s">
        <v>83</v>
      </c>
      <c r="C212" s="189" t="s">
        <v>231</v>
      </c>
      <c r="D212" s="190" t="s">
        <v>231</v>
      </c>
      <c r="E212" s="189">
        <v>2.5921052631578947</v>
      </c>
      <c r="F212" s="190" t="str">
        <f t="shared" si="40"/>
        <v>-</v>
      </c>
      <c r="G212" s="189">
        <v>2.984</v>
      </c>
      <c r="H212" s="190">
        <f t="shared" si="40"/>
        <v>0.3918947368421053</v>
      </c>
      <c r="I212" s="189">
        <v>2.6162790697674421</v>
      </c>
      <c r="J212" s="190">
        <f t="shared" si="40"/>
        <v>-0.36772093023255792</v>
      </c>
      <c r="K212" s="189">
        <v>2.592233009708738</v>
      </c>
      <c r="L212" s="190">
        <f t="shared" si="41"/>
        <v>-2.4046060058704022E-2</v>
      </c>
      <c r="M212" s="189"/>
      <c r="N212" s="190"/>
    </row>
    <row r="213" spans="2:15" x14ac:dyDescent="0.25">
      <c r="B213" s="119" t="s">
        <v>85</v>
      </c>
      <c r="C213" s="189" t="s">
        <v>231</v>
      </c>
      <c r="D213" s="190" t="s">
        <v>231</v>
      </c>
      <c r="E213" s="189">
        <v>3.2180451127819549</v>
      </c>
      <c r="F213" s="190" t="str">
        <f t="shared" si="40"/>
        <v>-</v>
      </c>
      <c r="G213" s="189">
        <v>2.489795918367347</v>
      </c>
      <c r="H213" s="190">
        <f t="shared" si="40"/>
        <v>-0.72824919441460789</v>
      </c>
      <c r="I213" s="189">
        <v>1.8778877887788779</v>
      </c>
      <c r="J213" s="190">
        <f t="shared" si="40"/>
        <v>-0.61190812958846919</v>
      </c>
      <c r="K213" s="189">
        <v>2.952054794520548</v>
      </c>
      <c r="L213" s="190">
        <f t="shared" si="41"/>
        <v>1.0741670057416701</v>
      </c>
      <c r="M213" s="189"/>
      <c r="N213" s="190"/>
    </row>
    <row r="214" spans="2:15" x14ac:dyDescent="0.25">
      <c r="B214" s="119" t="s">
        <v>87</v>
      </c>
      <c r="C214" s="189">
        <v>1.6041666666666667</v>
      </c>
      <c r="D214" s="190">
        <v>-2.5184748427672954</v>
      </c>
      <c r="E214" s="189">
        <v>4.07</v>
      </c>
      <c r="F214" s="190">
        <f t="shared" si="40"/>
        <v>2.4658333333333333</v>
      </c>
      <c r="G214" s="189">
        <v>1.7235772357723578</v>
      </c>
      <c r="H214" s="190">
        <f t="shared" si="40"/>
        <v>-2.3464227642276425</v>
      </c>
      <c r="I214" s="189">
        <v>3.0769230769230771</v>
      </c>
      <c r="J214" s="190">
        <f t="shared" si="40"/>
        <v>1.3533458411507193</v>
      </c>
      <c r="K214" s="189">
        <v>5.062176165803109</v>
      </c>
      <c r="L214" s="190">
        <f t="shared" si="41"/>
        <v>1.9852530888800319</v>
      </c>
      <c r="M214" s="189"/>
      <c r="N214" s="190"/>
    </row>
    <row r="215" spans="2:15" x14ac:dyDescent="0.25">
      <c r="B215" s="119" t="s">
        <v>89</v>
      </c>
      <c r="C215" s="189">
        <v>1.5263157894736843</v>
      </c>
      <c r="D215" s="190">
        <v>-1.5330062444246206</v>
      </c>
      <c r="E215" s="189">
        <v>2.6967213114754101</v>
      </c>
      <c r="F215" s="190">
        <f t="shared" si="40"/>
        <v>1.1704055220017258</v>
      </c>
      <c r="G215" s="189">
        <v>1.7846889952153111</v>
      </c>
      <c r="H215" s="190">
        <f t="shared" si="40"/>
        <v>-0.91203231626009895</v>
      </c>
      <c r="I215" s="189">
        <v>3.9452054794520546</v>
      </c>
      <c r="J215" s="190">
        <f t="shared" si="40"/>
        <v>2.1605164842367435</v>
      </c>
      <c r="K215" s="189">
        <v>3.4752475247524752</v>
      </c>
      <c r="L215" s="190">
        <f t="shared" si="41"/>
        <v>-0.46995795469957935</v>
      </c>
      <c r="M215" s="189"/>
      <c r="N215" s="190"/>
    </row>
    <row r="216" spans="2:15" x14ac:dyDescent="0.25">
      <c r="B216" s="119" t="s">
        <v>91</v>
      </c>
      <c r="C216" s="189">
        <v>1.5666666666666667</v>
      </c>
      <c r="D216" s="190">
        <v>-1.293146417445483</v>
      </c>
      <c r="E216" s="189">
        <v>2.4550898203592815</v>
      </c>
      <c r="F216" s="190">
        <f t="shared" si="40"/>
        <v>0.88842315369261482</v>
      </c>
      <c r="G216" s="189">
        <v>2.9919354838709675</v>
      </c>
      <c r="H216" s="190">
        <f t="shared" si="40"/>
        <v>0.53684566351168606</v>
      </c>
      <c r="I216" s="189">
        <v>2.8269230769230771</v>
      </c>
      <c r="J216" s="190">
        <f t="shared" si="40"/>
        <v>-0.16501240694789043</v>
      </c>
      <c r="K216" s="189">
        <v>4.169354838709677</v>
      </c>
      <c r="L216" s="190">
        <f t="shared" si="41"/>
        <v>1.3424317617866</v>
      </c>
      <c r="M216" s="189"/>
      <c r="N216" s="190"/>
    </row>
    <row r="217" spans="2:15" x14ac:dyDescent="0.25">
      <c r="B217" s="119" t="s">
        <v>93</v>
      </c>
      <c r="C217" s="189">
        <v>2.6875</v>
      </c>
      <c r="D217" s="190">
        <v>0.27302631578947389</v>
      </c>
      <c r="E217" s="189">
        <v>2.8636363636363638</v>
      </c>
      <c r="F217" s="190">
        <f t="shared" si="40"/>
        <v>0.17613636363636376</v>
      </c>
      <c r="G217" s="189">
        <v>2.5331125827814569</v>
      </c>
      <c r="H217" s="190">
        <f t="shared" si="40"/>
        <v>-0.33052378085490686</v>
      </c>
      <c r="I217" s="189">
        <v>2.8129251700680271</v>
      </c>
      <c r="J217" s="190">
        <f t="shared" si="40"/>
        <v>0.27981258728657021</v>
      </c>
      <c r="K217" s="189">
        <v>2.3783783783783785</v>
      </c>
      <c r="L217" s="190">
        <f t="shared" si="41"/>
        <v>-0.4345467916896486</v>
      </c>
      <c r="M217" s="189"/>
      <c r="N217" s="190"/>
    </row>
    <row r="218" spans="2:15" x14ac:dyDescent="0.25">
      <c r="B218" s="119" t="s">
        <v>95</v>
      </c>
      <c r="C218" s="189">
        <v>2.3488372093023258</v>
      </c>
      <c r="D218" s="190">
        <v>0.36945576600335661</v>
      </c>
      <c r="E218" s="189">
        <v>2.9883720930232558</v>
      </c>
      <c r="F218" s="190">
        <f t="shared" si="40"/>
        <v>0.63953488372093004</v>
      </c>
      <c r="G218" s="189">
        <v>2.8401360544217686</v>
      </c>
      <c r="H218" s="190">
        <f t="shared" si="40"/>
        <v>-0.14823603860148715</v>
      </c>
      <c r="I218" s="189">
        <v>3.3711340206185567</v>
      </c>
      <c r="J218" s="190">
        <f t="shared" si="40"/>
        <v>0.53099796619678807</v>
      </c>
      <c r="K218" s="189">
        <v>3.0121457489878543</v>
      </c>
      <c r="L218" s="190">
        <f t="shared" si="41"/>
        <v>-0.35898827163070246</v>
      </c>
      <c r="M218" s="189"/>
      <c r="N218" s="190"/>
    </row>
    <row r="219" spans="2:15" ht="15.75" x14ac:dyDescent="0.25">
      <c r="B219" s="122" t="s">
        <v>32</v>
      </c>
      <c r="C219" s="191">
        <v>2.4005102040816326</v>
      </c>
      <c r="D219" s="192">
        <v>-0.24150480127742435</v>
      </c>
      <c r="E219" s="191">
        <v>2.7591897974493622</v>
      </c>
      <c r="F219" s="192">
        <f t="shared" si="40"/>
        <v>0.35867959336772959</v>
      </c>
      <c r="G219" s="191">
        <v>2.511853867081228</v>
      </c>
      <c r="H219" s="192">
        <f t="shared" si="40"/>
        <v>-0.24733593036813417</v>
      </c>
      <c r="I219" s="191">
        <v>2.7997724687144481</v>
      </c>
      <c r="J219" s="192">
        <f t="shared" si="40"/>
        <v>0.28791860163322003</v>
      </c>
      <c r="K219" s="191">
        <v>3.1528013582342953</v>
      </c>
      <c r="L219" s="192">
        <f t="shared" si="41"/>
        <v>0.35302888951984723</v>
      </c>
      <c r="M219" s="191">
        <v>2.8477443609022557</v>
      </c>
      <c r="N219" s="192">
        <v>-5.5255639097744336E-2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297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2.3828828828828827</v>
      </c>
      <c r="D229" s="190">
        <v>0.15529667598633123</v>
      </c>
      <c r="E229" s="189">
        <v>1.6046511627906976</v>
      </c>
      <c r="F229" s="190">
        <f t="shared" ref="F229:J231" si="42">IFERROR(E229-C229,"-")</f>
        <v>-0.77823172009218511</v>
      </c>
      <c r="G229" s="189">
        <v>2.4294117647058822</v>
      </c>
      <c r="H229" s="190">
        <f t="shared" si="42"/>
        <v>0.82476060191518452</v>
      </c>
      <c r="I229" s="189">
        <v>2.5857740585774058</v>
      </c>
      <c r="J229" s="190">
        <f t="shared" si="42"/>
        <v>0.15636229387152367</v>
      </c>
      <c r="K229" s="189">
        <v>2.8736462093862816</v>
      </c>
      <c r="L229" s="190">
        <f t="shared" ref="L229:L231" si="43">IFERROR(K229-I229,"-")</f>
        <v>0.28787215080887574</v>
      </c>
      <c r="M229" s="189">
        <v>2.8328173374613002</v>
      </c>
      <c r="N229" s="190">
        <f t="shared" ref="N229:N232" si="44">IFERROR(M229-K229,"-")</f>
        <v>-4.0828871924981414E-2</v>
      </c>
    </row>
    <row r="230" spans="2:15" x14ac:dyDescent="0.25">
      <c r="B230" s="119" t="s">
        <v>75</v>
      </c>
      <c r="C230" s="189">
        <v>2.25</v>
      </c>
      <c r="D230" s="190">
        <v>-0.32971014492753614</v>
      </c>
      <c r="E230" s="189">
        <v>2.2702702702702702</v>
      </c>
      <c r="F230" s="190">
        <f t="shared" si="42"/>
        <v>2.0270270270270174E-2</v>
      </c>
      <c r="G230" s="189">
        <v>2.8324022346368714</v>
      </c>
      <c r="H230" s="190">
        <f t="shared" si="42"/>
        <v>0.56213196436660118</v>
      </c>
      <c r="I230" s="189">
        <v>2.5750000000000002</v>
      </c>
      <c r="J230" s="190">
        <f t="shared" si="42"/>
        <v>-0.25740223463687117</v>
      </c>
      <c r="K230" s="189">
        <v>2.9292929292929295</v>
      </c>
      <c r="L230" s="190">
        <f t="shared" si="43"/>
        <v>0.35429292929292933</v>
      </c>
      <c r="M230" s="189">
        <v>2.6576576576576576</v>
      </c>
      <c r="N230" s="190">
        <f t="shared" si="44"/>
        <v>-0.2716352716352719</v>
      </c>
    </row>
    <row r="231" spans="2:15" x14ac:dyDescent="0.25">
      <c r="B231" s="119" t="s">
        <v>77</v>
      </c>
      <c r="C231" s="189">
        <v>3.0352941176470587</v>
      </c>
      <c r="D231" s="190">
        <v>-1.5430520034100503E-2</v>
      </c>
      <c r="E231" s="189">
        <v>1.65625</v>
      </c>
      <c r="F231" s="190">
        <f t="shared" si="42"/>
        <v>-1.3790441176470587</v>
      </c>
      <c r="G231" s="189">
        <v>2.5076142131979697</v>
      </c>
      <c r="H231" s="190">
        <f t="shared" si="42"/>
        <v>0.85136421319796973</v>
      </c>
      <c r="I231" s="189">
        <v>4.1359223300970873</v>
      </c>
      <c r="J231" s="190">
        <f t="shared" si="42"/>
        <v>1.6283081168991176</v>
      </c>
      <c r="K231" s="189">
        <v>2.9226519337016574</v>
      </c>
      <c r="L231" s="190">
        <f t="shared" si="43"/>
        <v>-1.2132703963954299</v>
      </c>
      <c r="M231" s="189">
        <v>2.2459016393442623</v>
      </c>
      <c r="N231" s="190">
        <f t="shared" si="44"/>
        <v>-0.67675029435739509</v>
      </c>
    </row>
    <row r="232" spans="2:15" x14ac:dyDescent="0.25">
      <c r="B232" s="119" t="s">
        <v>79</v>
      </c>
      <c r="C232" s="189" t="s">
        <v>231</v>
      </c>
      <c r="D232" s="190" t="s">
        <v>231</v>
      </c>
      <c r="E232" s="189">
        <v>1.8064516129032258</v>
      </c>
      <c r="F232" s="190" t="str">
        <f>IFERROR(E232-C232,"-")</f>
        <v>-</v>
      </c>
      <c r="G232" s="189">
        <v>2.7118644067796609</v>
      </c>
      <c r="H232" s="190">
        <f>IFERROR(G232-E232,"-")</f>
        <v>0.90541279387643514</v>
      </c>
      <c r="I232" s="189">
        <v>3.5714285714285716</v>
      </c>
      <c r="J232" s="190">
        <f>IFERROR(I232-G232,"-")</f>
        <v>0.85956416464891072</v>
      </c>
      <c r="K232" s="189">
        <v>4.037383177570093</v>
      </c>
      <c r="L232" s="190">
        <f>IFERROR(K232-I232,"-")</f>
        <v>0.4659546061415214</v>
      </c>
      <c r="M232" s="189">
        <v>2.1925925925925926</v>
      </c>
      <c r="N232" s="190">
        <f t="shared" si="44"/>
        <v>-1.8447905849775004</v>
      </c>
    </row>
    <row r="233" spans="2:15" x14ac:dyDescent="0.25">
      <c r="B233" s="119" t="s">
        <v>81</v>
      </c>
      <c r="C233" s="189" t="s">
        <v>231</v>
      </c>
      <c r="D233" s="190" t="s">
        <v>231</v>
      </c>
      <c r="E233" s="189">
        <v>2.2323232323232323</v>
      </c>
      <c r="F233" s="190" t="str">
        <f t="shared" ref="F233:J241" si="45">IFERROR(E233-C233,"-")</f>
        <v>-</v>
      </c>
      <c r="G233" s="189">
        <v>2.7777777777777777</v>
      </c>
      <c r="H233" s="190">
        <f t="shared" si="45"/>
        <v>0.54545454545454541</v>
      </c>
      <c r="I233" s="189">
        <v>2.8666666666666667</v>
      </c>
      <c r="J233" s="190">
        <f t="shared" si="45"/>
        <v>8.8888888888889017E-2</v>
      </c>
      <c r="K233" s="189">
        <v>2.7593984962406015</v>
      </c>
      <c r="L233" s="190">
        <f t="shared" ref="L233:L241" si="46">IFERROR(K233-I233,"-")</f>
        <v>-0.10726817042606518</v>
      </c>
      <c r="M233" s="189"/>
      <c r="N233" s="190"/>
    </row>
    <row r="234" spans="2:15" x14ac:dyDescent="0.25">
      <c r="B234" s="119" t="s">
        <v>83</v>
      </c>
      <c r="C234" s="189" t="s">
        <v>231</v>
      </c>
      <c r="D234" s="190" t="s">
        <v>231</v>
      </c>
      <c r="E234" s="189">
        <v>2.5396825396825395</v>
      </c>
      <c r="F234" s="190" t="str">
        <f t="shared" si="45"/>
        <v>-</v>
      </c>
      <c r="G234" s="189">
        <v>2.7916666666666665</v>
      </c>
      <c r="H234" s="190">
        <f t="shared" si="45"/>
        <v>0.25198412698412698</v>
      </c>
      <c r="I234" s="189">
        <v>2.5697674418604652</v>
      </c>
      <c r="J234" s="190">
        <f t="shared" si="45"/>
        <v>-0.22189922480620128</v>
      </c>
      <c r="K234" s="189">
        <v>2.324786324786325</v>
      </c>
      <c r="L234" s="190">
        <f t="shared" si="46"/>
        <v>-0.24498111707414028</v>
      </c>
      <c r="M234" s="189"/>
      <c r="N234" s="190"/>
    </row>
    <row r="235" spans="2:15" x14ac:dyDescent="0.25">
      <c r="B235" s="119" t="s">
        <v>85</v>
      </c>
      <c r="C235" s="189" t="s">
        <v>231</v>
      </c>
      <c r="D235" s="190" t="s">
        <v>231</v>
      </c>
      <c r="E235" s="189">
        <v>2.5662650602409638</v>
      </c>
      <c r="F235" s="190" t="str">
        <f t="shared" si="45"/>
        <v>-</v>
      </c>
      <c r="G235" s="189">
        <v>3.7247706422018347</v>
      </c>
      <c r="H235" s="190">
        <f t="shared" si="45"/>
        <v>1.1585055819608709</v>
      </c>
      <c r="I235" s="189">
        <v>2.5481481481481483</v>
      </c>
      <c r="J235" s="190">
        <f t="shared" si="45"/>
        <v>-1.1766224940536865</v>
      </c>
      <c r="K235" s="189">
        <v>2.6422764227642275</v>
      </c>
      <c r="L235" s="190">
        <f t="shared" si="46"/>
        <v>9.4128274616079199E-2</v>
      </c>
      <c r="M235" s="189"/>
      <c r="N235" s="190"/>
    </row>
    <row r="236" spans="2:15" x14ac:dyDescent="0.25">
      <c r="B236" s="119" t="s">
        <v>87</v>
      </c>
      <c r="C236" s="189">
        <v>2.5714285714285716</v>
      </c>
      <c r="D236" s="190">
        <v>-0.25357142857142856</v>
      </c>
      <c r="E236" s="189">
        <v>2.8058252427184467</v>
      </c>
      <c r="F236" s="190">
        <f t="shared" si="45"/>
        <v>0.23439667128987507</v>
      </c>
      <c r="G236" s="189">
        <v>2.5</v>
      </c>
      <c r="H236" s="190">
        <f t="shared" si="45"/>
        <v>-0.30582524271844669</v>
      </c>
      <c r="I236" s="189">
        <v>3.4957983193277311</v>
      </c>
      <c r="J236" s="190">
        <f t="shared" si="45"/>
        <v>0.99579831932773111</v>
      </c>
      <c r="K236" s="189">
        <v>4.1339285714285712</v>
      </c>
      <c r="L236" s="190">
        <f t="shared" si="46"/>
        <v>0.63813025210084007</v>
      </c>
      <c r="M236" s="189"/>
      <c r="N236" s="190"/>
    </row>
    <row r="237" spans="2:15" x14ac:dyDescent="0.25">
      <c r="B237" s="119" t="s">
        <v>89</v>
      </c>
      <c r="C237" s="189">
        <v>1.8918918918918919</v>
      </c>
      <c r="D237" s="190">
        <v>-1.1735286688557716</v>
      </c>
      <c r="E237" s="189">
        <v>2.9885057471264367</v>
      </c>
      <c r="F237" s="190">
        <f t="shared" si="45"/>
        <v>1.0966138552345448</v>
      </c>
      <c r="G237" s="189">
        <v>2.5051546391752577</v>
      </c>
      <c r="H237" s="190">
        <f t="shared" si="45"/>
        <v>-0.48335110795117897</v>
      </c>
      <c r="I237" s="189">
        <v>2.8235294117647061</v>
      </c>
      <c r="J237" s="190">
        <f t="shared" si="45"/>
        <v>0.31837477258944835</v>
      </c>
      <c r="K237" s="189">
        <v>3.06993006993007</v>
      </c>
      <c r="L237" s="190">
        <f t="shared" si="46"/>
        <v>0.24640065816536394</v>
      </c>
      <c r="M237" s="189"/>
      <c r="N237" s="190"/>
    </row>
    <row r="238" spans="2:15" x14ac:dyDescent="0.25">
      <c r="B238" s="119" t="s">
        <v>91</v>
      </c>
      <c r="C238" s="189">
        <v>2.7872340425531914</v>
      </c>
      <c r="D238" s="190">
        <v>-3.454813566463022E-2</v>
      </c>
      <c r="E238" s="189">
        <v>2.3220338983050848</v>
      </c>
      <c r="F238" s="190">
        <f t="shared" si="45"/>
        <v>-0.46520014424810663</v>
      </c>
      <c r="G238" s="189">
        <v>2.6454545454545455</v>
      </c>
      <c r="H238" s="190">
        <f t="shared" si="45"/>
        <v>0.32342064714946073</v>
      </c>
      <c r="I238" s="189">
        <v>2.8175182481751824</v>
      </c>
      <c r="J238" s="190">
        <f t="shared" si="45"/>
        <v>0.17206370272063687</v>
      </c>
      <c r="K238" s="189">
        <v>2.3806451612903228</v>
      </c>
      <c r="L238" s="190">
        <f t="shared" si="46"/>
        <v>-0.4368730868848596</v>
      </c>
      <c r="M238" s="189"/>
      <c r="N238" s="190"/>
    </row>
    <row r="239" spans="2:15" x14ac:dyDescent="0.25">
      <c r="B239" s="119" t="s">
        <v>93</v>
      </c>
      <c r="C239" s="189">
        <v>1.7192982456140351</v>
      </c>
      <c r="D239" s="190">
        <v>-1.1386252516537243</v>
      </c>
      <c r="E239" s="189">
        <v>2.6972704714640199</v>
      </c>
      <c r="F239" s="190">
        <f t="shared" si="45"/>
        <v>0.97797222584998478</v>
      </c>
      <c r="G239" s="189">
        <v>2.5934065934065935</v>
      </c>
      <c r="H239" s="190">
        <f t="shared" si="45"/>
        <v>-0.10386387805742636</v>
      </c>
      <c r="I239" s="189">
        <v>3.5201465201465201</v>
      </c>
      <c r="J239" s="190">
        <f t="shared" si="45"/>
        <v>0.92673992673992656</v>
      </c>
      <c r="K239" s="189">
        <v>2.2638297872340427</v>
      </c>
      <c r="L239" s="190">
        <f t="shared" si="46"/>
        <v>-1.2563167329124774</v>
      </c>
      <c r="M239" s="189"/>
      <c r="N239" s="190"/>
    </row>
    <row r="240" spans="2:15" x14ac:dyDescent="0.25">
      <c r="B240" s="119" t="s">
        <v>95</v>
      </c>
      <c r="C240" s="189">
        <v>2.6081081081081079</v>
      </c>
      <c r="D240" s="190">
        <v>0.38992628992628964</v>
      </c>
      <c r="E240" s="189">
        <v>2.7487437185929648</v>
      </c>
      <c r="F240" s="190">
        <f t="shared" si="45"/>
        <v>0.14063561048485695</v>
      </c>
      <c r="G240" s="189">
        <v>2.3558718861209966</v>
      </c>
      <c r="H240" s="190">
        <f t="shared" si="45"/>
        <v>-0.39287183247196822</v>
      </c>
      <c r="I240" s="189">
        <v>2.9561403508771931</v>
      </c>
      <c r="J240" s="190">
        <f t="shared" si="45"/>
        <v>0.60026846475619644</v>
      </c>
      <c r="K240" s="189">
        <v>2.6193548387096772</v>
      </c>
      <c r="L240" s="190">
        <f t="shared" si="46"/>
        <v>-0.33678551216751584</v>
      </c>
      <c r="M240" s="189"/>
      <c r="N240" s="190"/>
    </row>
    <row r="241" spans="2:15" ht="15.75" x14ac:dyDescent="0.25">
      <c r="B241" s="122" t="s">
        <v>32</v>
      </c>
      <c r="C241" s="191">
        <v>2.3633004926108376</v>
      </c>
      <c r="D241" s="192">
        <v>-0.28023050469374455</v>
      </c>
      <c r="E241" s="191">
        <v>2.5423728813559321</v>
      </c>
      <c r="F241" s="192">
        <f t="shared" si="45"/>
        <v>0.17907238874509446</v>
      </c>
      <c r="G241" s="191">
        <v>2.642156862745098</v>
      </c>
      <c r="H241" s="192">
        <f t="shared" si="45"/>
        <v>9.9783981389165888E-2</v>
      </c>
      <c r="I241" s="191">
        <v>3.0806618407445709</v>
      </c>
      <c r="J241" s="192">
        <f t="shared" si="45"/>
        <v>0.43850497799947297</v>
      </c>
      <c r="K241" s="191">
        <v>2.8292682926829267</v>
      </c>
      <c r="L241" s="192">
        <f t="shared" si="46"/>
        <v>-0.25139354806164427</v>
      </c>
      <c r="M241" s="191">
        <v>2.563151796060255</v>
      </c>
      <c r="N241" s="192">
        <v>-0.49975777143646827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299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2.4518272425249168</v>
      </c>
      <c r="D251" s="190">
        <v>-0.39137833238797537</v>
      </c>
      <c r="E251" s="189">
        <v>2</v>
      </c>
      <c r="F251" s="190">
        <f t="shared" ref="F251:J253" si="47">IFERROR(E251-C251,"-")</f>
        <v>-0.45182724252491679</v>
      </c>
      <c r="G251" s="189">
        <v>3.0178571428571428</v>
      </c>
      <c r="H251" s="190">
        <f t="shared" si="47"/>
        <v>1.0178571428571428</v>
      </c>
      <c r="I251" s="189">
        <v>2.7947368421052632</v>
      </c>
      <c r="J251" s="190">
        <f t="shared" si="47"/>
        <v>-0.22312030075187961</v>
      </c>
      <c r="K251" s="189">
        <v>3.1305970149253732</v>
      </c>
      <c r="L251" s="190">
        <f t="shared" ref="L251:L253" si="48">IFERROR(K251-I251,"-")</f>
        <v>0.33586017282011005</v>
      </c>
      <c r="M251" s="189">
        <v>2.7339901477832513</v>
      </c>
      <c r="N251" s="190">
        <f t="shared" ref="N251:N254" si="49">IFERROR(M251-K251,"-")</f>
        <v>-0.3966068671421219</v>
      </c>
    </row>
    <row r="252" spans="2:15" x14ac:dyDescent="0.25">
      <c r="B252" s="119" t="s">
        <v>75</v>
      </c>
      <c r="C252" s="189">
        <v>2.4299065420560746</v>
      </c>
      <c r="D252" s="190">
        <v>-0.18960565306587673</v>
      </c>
      <c r="E252" s="189">
        <v>2</v>
      </c>
      <c r="F252" s="190">
        <f t="shared" si="47"/>
        <v>-0.42990654205607459</v>
      </c>
      <c r="G252" s="189">
        <v>1.9818181818181819</v>
      </c>
      <c r="H252" s="190">
        <f t="shared" si="47"/>
        <v>-1.8181818181818077E-2</v>
      </c>
      <c r="I252" s="189">
        <v>2.5424836601307188</v>
      </c>
      <c r="J252" s="190">
        <f t="shared" si="47"/>
        <v>0.56066547831253688</v>
      </c>
      <c r="K252" s="189">
        <v>2.8382978723404255</v>
      </c>
      <c r="L252" s="190">
        <f t="shared" si="48"/>
        <v>0.29581421220970672</v>
      </c>
      <c r="M252" s="189">
        <v>2.1507537688442211</v>
      </c>
      <c r="N252" s="190">
        <f t="shared" si="49"/>
        <v>-0.68754410349620443</v>
      </c>
    </row>
    <row r="253" spans="2:15" x14ac:dyDescent="0.25">
      <c r="B253" s="119" t="s">
        <v>77</v>
      </c>
      <c r="C253" s="189">
        <v>2.8</v>
      </c>
      <c r="D253" s="190">
        <v>-0.20324675324675345</v>
      </c>
      <c r="E253" s="189">
        <v>2.25</v>
      </c>
      <c r="F253" s="190">
        <f t="shared" si="47"/>
        <v>-0.54999999999999982</v>
      </c>
      <c r="G253" s="189">
        <v>2.4596774193548385</v>
      </c>
      <c r="H253" s="190">
        <f t="shared" si="47"/>
        <v>0.20967741935483852</v>
      </c>
      <c r="I253" s="189">
        <v>2.0378787878787881</v>
      </c>
      <c r="J253" s="190">
        <f t="shared" si="47"/>
        <v>-0.42179863147605046</v>
      </c>
      <c r="K253" s="189">
        <v>2.6414141414141414</v>
      </c>
      <c r="L253" s="190">
        <f t="shared" si="48"/>
        <v>0.60353535353535337</v>
      </c>
      <c r="M253" s="189">
        <v>2.7602739726027399</v>
      </c>
      <c r="N253" s="190">
        <f t="shared" si="49"/>
        <v>0.11885983118859844</v>
      </c>
    </row>
    <row r="254" spans="2:15" x14ac:dyDescent="0.25">
      <c r="B254" s="119" t="s">
        <v>79</v>
      </c>
      <c r="C254" s="189" t="s">
        <v>231</v>
      </c>
      <c r="D254" s="190" t="s">
        <v>231</v>
      </c>
      <c r="E254" s="189">
        <v>2.1111111111111112</v>
      </c>
      <c r="F254" s="190" t="str">
        <f>IFERROR(E254-C254,"-")</f>
        <v>-</v>
      </c>
      <c r="G254" s="189">
        <v>2.4851485148514851</v>
      </c>
      <c r="H254" s="190">
        <f>IFERROR(G254-E254,"-")</f>
        <v>0.37403740374037397</v>
      </c>
      <c r="I254" s="189">
        <v>1.7355371900826446</v>
      </c>
      <c r="J254" s="190">
        <f>IFERROR(I254-G254,"-")</f>
        <v>-0.74961132476884051</v>
      </c>
      <c r="K254" s="189">
        <v>2.0952380952380953</v>
      </c>
      <c r="L254" s="190">
        <f>IFERROR(K254-I254,"-")</f>
        <v>0.35970090515545072</v>
      </c>
      <c r="M254" s="189">
        <v>2.2439024390243905</v>
      </c>
      <c r="N254" s="190">
        <f t="shared" si="49"/>
        <v>0.14866434378629512</v>
      </c>
    </row>
    <row r="255" spans="2:15" x14ac:dyDescent="0.25">
      <c r="B255" s="119" t="s">
        <v>81</v>
      </c>
      <c r="C255" s="189" t="s">
        <v>231</v>
      </c>
      <c r="D255" s="190" t="s">
        <v>231</v>
      </c>
      <c r="E255" s="189">
        <v>1.3571428571428572</v>
      </c>
      <c r="F255" s="190" t="str">
        <f t="shared" ref="F255:J263" si="50">IFERROR(E255-C255,"-")</f>
        <v>-</v>
      </c>
      <c r="G255" s="189">
        <v>2.6666666666666665</v>
      </c>
      <c r="H255" s="190">
        <f t="shared" si="50"/>
        <v>1.3095238095238093</v>
      </c>
      <c r="I255" s="189">
        <v>2.4285714285714284</v>
      </c>
      <c r="J255" s="190">
        <f t="shared" si="50"/>
        <v>-0.23809523809523814</v>
      </c>
      <c r="K255" s="189">
        <v>2.8461538461538463</v>
      </c>
      <c r="L255" s="190">
        <f t="shared" ref="L255:L263" si="51">IFERROR(K255-I255,"-")</f>
        <v>0.41758241758241788</v>
      </c>
      <c r="M255" s="189"/>
      <c r="N255" s="190"/>
    </row>
    <row r="256" spans="2:15" x14ac:dyDescent="0.25">
      <c r="B256" s="119" t="s">
        <v>83</v>
      </c>
      <c r="C256" s="189" t="s">
        <v>231</v>
      </c>
      <c r="D256" s="190" t="s">
        <v>231</v>
      </c>
      <c r="E256" s="189">
        <v>5</v>
      </c>
      <c r="F256" s="190" t="str">
        <f t="shared" si="50"/>
        <v>-</v>
      </c>
      <c r="G256" s="189">
        <v>2.5277777777777777</v>
      </c>
      <c r="H256" s="190">
        <f t="shared" si="50"/>
        <v>-2.4722222222222223</v>
      </c>
      <c r="I256" s="189">
        <v>6.2307692307692308</v>
      </c>
      <c r="J256" s="190">
        <f t="shared" si="50"/>
        <v>3.7029914529914532</v>
      </c>
      <c r="K256" s="189">
        <v>5.8461538461538458</v>
      </c>
      <c r="L256" s="190">
        <f t="shared" si="51"/>
        <v>-0.38461538461538503</v>
      </c>
      <c r="M256" s="189"/>
      <c r="N256" s="190"/>
    </row>
    <row r="257" spans="2:15" x14ac:dyDescent="0.25">
      <c r="B257" s="119" t="s">
        <v>85</v>
      </c>
      <c r="C257" s="189" t="s">
        <v>231</v>
      </c>
      <c r="D257" s="190" t="s">
        <v>231</v>
      </c>
      <c r="E257" s="189">
        <v>4.0370370370370372</v>
      </c>
      <c r="F257" s="190" t="str">
        <f t="shared" si="50"/>
        <v>-</v>
      </c>
      <c r="G257" s="189">
        <v>3.9333333333333331</v>
      </c>
      <c r="H257" s="190">
        <f t="shared" si="50"/>
        <v>-0.10370370370370408</v>
      </c>
      <c r="I257" s="189">
        <v>5.76</v>
      </c>
      <c r="J257" s="190">
        <f t="shared" si="50"/>
        <v>1.8266666666666667</v>
      </c>
      <c r="K257" s="189">
        <v>6.9347826086956523</v>
      </c>
      <c r="L257" s="190">
        <f t="shared" si="51"/>
        <v>1.1747826086956525</v>
      </c>
      <c r="M257" s="189"/>
      <c r="N257" s="190"/>
    </row>
    <row r="258" spans="2:15" x14ac:dyDescent="0.25">
      <c r="B258" s="119" t="s">
        <v>87</v>
      </c>
      <c r="C258" s="189">
        <v>1.5714285714285714</v>
      </c>
      <c r="D258" s="190">
        <v>-3.8730158730158735</v>
      </c>
      <c r="E258" s="189">
        <v>3.6</v>
      </c>
      <c r="F258" s="190">
        <f t="shared" si="50"/>
        <v>2.0285714285714285</v>
      </c>
      <c r="G258" s="189">
        <v>3.5714285714285716</v>
      </c>
      <c r="H258" s="190">
        <f t="shared" si="50"/>
        <v>-2.857142857142847E-2</v>
      </c>
      <c r="I258" s="189">
        <v>7.0909090909090908</v>
      </c>
      <c r="J258" s="190">
        <f t="shared" si="50"/>
        <v>3.5194805194805192</v>
      </c>
      <c r="K258" s="189">
        <v>5.666666666666667</v>
      </c>
      <c r="L258" s="190">
        <f t="shared" si="51"/>
        <v>-1.4242424242424239</v>
      </c>
      <c r="M258" s="189"/>
      <c r="N258" s="190"/>
    </row>
    <row r="259" spans="2:15" x14ac:dyDescent="0.25">
      <c r="B259" s="119" t="s">
        <v>89</v>
      </c>
      <c r="C259" s="189" t="s">
        <v>231</v>
      </c>
      <c r="D259" s="190" t="s">
        <v>231</v>
      </c>
      <c r="E259" s="189">
        <v>3.4117647058823528</v>
      </c>
      <c r="F259" s="190" t="str">
        <f t="shared" si="50"/>
        <v>-</v>
      </c>
      <c r="G259" s="189">
        <v>1.5625</v>
      </c>
      <c r="H259" s="190">
        <f t="shared" si="50"/>
        <v>-1.8492647058823528</v>
      </c>
      <c r="I259" s="189">
        <v>4.8571428571428568</v>
      </c>
      <c r="J259" s="190">
        <f t="shared" si="50"/>
        <v>3.2946428571428568</v>
      </c>
      <c r="K259" s="189">
        <v>2.2916666666666665</v>
      </c>
      <c r="L259" s="190">
        <f t="shared" si="51"/>
        <v>-2.5654761904761902</v>
      </c>
      <c r="M259" s="189"/>
      <c r="N259" s="190"/>
    </row>
    <row r="260" spans="2:15" x14ac:dyDescent="0.25">
      <c r="B260" s="119" t="s">
        <v>91</v>
      </c>
      <c r="C260" s="189">
        <v>3</v>
      </c>
      <c r="D260" s="190">
        <v>1.32</v>
      </c>
      <c r="E260" s="189">
        <v>2.2935779816513762</v>
      </c>
      <c r="F260" s="190">
        <f t="shared" si="50"/>
        <v>-0.70642201834862384</v>
      </c>
      <c r="G260" s="189">
        <v>2.1153846153846154</v>
      </c>
      <c r="H260" s="190">
        <f t="shared" si="50"/>
        <v>-0.17819336626676074</v>
      </c>
      <c r="I260" s="189">
        <v>1.9391304347826086</v>
      </c>
      <c r="J260" s="190">
        <f t="shared" si="50"/>
        <v>-0.17625418060200682</v>
      </c>
      <c r="K260" s="189">
        <v>2.2410714285714284</v>
      </c>
      <c r="L260" s="190">
        <f t="shared" si="51"/>
        <v>0.30194099378881978</v>
      </c>
      <c r="M260" s="189"/>
      <c r="N260" s="190"/>
    </row>
    <row r="261" spans="2:15" x14ac:dyDescent="0.25">
      <c r="B261" s="119" t="s">
        <v>93</v>
      </c>
      <c r="C261" s="189">
        <v>1.6363636363636365</v>
      </c>
      <c r="D261" s="190">
        <v>-0.11501757910597687</v>
      </c>
      <c r="E261" s="189">
        <v>2.5089820359281436</v>
      </c>
      <c r="F261" s="190">
        <f t="shared" si="50"/>
        <v>0.87261839956450715</v>
      </c>
      <c r="G261" s="189">
        <v>2.9285714285714284</v>
      </c>
      <c r="H261" s="190">
        <f t="shared" si="50"/>
        <v>0.41958939264328476</v>
      </c>
      <c r="I261" s="189">
        <v>2.5141242937853105</v>
      </c>
      <c r="J261" s="190">
        <f t="shared" si="50"/>
        <v>-0.41444713478611783</v>
      </c>
      <c r="K261" s="189">
        <v>2.1355932203389831</v>
      </c>
      <c r="L261" s="190">
        <f t="shared" si="51"/>
        <v>-0.37853107344632742</v>
      </c>
      <c r="M261" s="189"/>
      <c r="N261" s="190"/>
    </row>
    <row r="262" spans="2:15" x14ac:dyDescent="0.25">
      <c r="B262" s="119" t="s">
        <v>95</v>
      </c>
      <c r="C262" s="189">
        <v>1.625</v>
      </c>
      <c r="D262" s="190">
        <v>-0.54975728155339798</v>
      </c>
      <c r="E262" s="189">
        <v>2.5635359116022101</v>
      </c>
      <c r="F262" s="190">
        <f t="shared" si="50"/>
        <v>0.93853591160221006</v>
      </c>
      <c r="G262" s="189">
        <v>2.4390243902439024</v>
      </c>
      <c r="H262" s="190">
        <f t="shared" si="50"/>
        <v>-0.12451152135830768</v>
      </c>
      <c r="I262" s="189">
        <v>2.3510638297872339</v>
      </c>
      <c r="J262" s="190">
        <f t="shared" si="50"/>
        <v>-8.7960560456668446E-2</v>
      </c>
      <c r="K262" s="189">
        <v>2.3860759493670884</v>
      </c>
      <c r="L262" s="190">
        <f t="shared" si="51"/>
        <v>3.5012119579854506E-2</v>
      </c>
      <c r="M262" s="189"/>
      <c r="N262" s="190"/>
    </row>
    <row r="263" spans="2:15" ht="15.75" x14ac:dyDescent="0.25">
      <c r="B263" s="122" t="s">
        <v>32</v>
      </c>
      <c r="C263" s="191">
        <v>2.5088495575221237</v>
      </c>
      <c r="D263" s="192">
        <v>-0.14241353551546121</v>
      </c>
      <c r="E263" s="191">
        <v>2.5981981981981983</v>
      </c>
      <c r="F263" s="192">
        <f t="shared" si="50"/>
        <v>8.934864067607462E-2</v>
      </c>
      <c r="G263" s="191">
        <v>2.5553488372093023</v>
      </c>
      <c r="H263" s="192">
        <f t="shared" si="50"/>
        <v>-4.2849360988896024E-2</v>
      </c>
      <c r="I263" s="191">
        <v>2.6137211036539894</v>
      </c>
      <c r="J263" s="192">
        <f t="shared" si="50"/>
        <v>5.8372266444687071E-2</v>
      </c>
      <c r="K263" s="191">
        <v>2.901049475262369</v>
      </c>
      <c r="L263" s="192">
        <f t="shared" si="51"/>
        <v>0.28732837160837965</v>
      </c>
      <c r="M263" s="191">
        <v>2.4920634920634921</v>
      </c>
      <c r="N263" s="192">
        <v>-0.29825908858166938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300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2.1088082901554404</v>
      </c>
      <c r="D273" s="190">
        <v>-0.39580000477543509</v>
      </c>
      <c r="E273" s="189">
        <v>1.6</v>
      </c>
      <c r="F273" s="190">
        <f t="shared" ref="F273:J275" si="52">IFERROR(E273-C273,"-")</f>
        <v>-0.50880829015544027</v>
      </c>
      <c r="G273" s="189">
        <v>2.0763636363636362</v>
      </c>
      <c r="H273" s="190">
        <f t="shared" si="52"/>
        <v>0.4763636363636361</v>
      </c>
      <c r="I273" s="189">
        <v>2.2141280353200883</v>
      </c>
      <c r="J273" s="190">
        <f t="shared" si="52"/>
        <v>0.13776439895645209</v>
      </c>
      <c r="K273" s="189">
        <v>2.3753280839895012</v>
      </c>
      <c r="L273" s="190">
        <f t="shared" ref="L273:L275" si="53">IFERROR(K273-I273,"-")</f>
        <v>0.16120004866941295</v>
      </c>
      <c r="M273" s="189">
        <v>2.1986607142857144</v>
      </c>
      <c r="N273" s="190">
        <f t="shared" ref="N273:N276" si="54">IFERROR(M273-K273,"-")</f>
        <v>-0.17666736970378683</v>
      </c>
    </row>
    <row r="274" spans="2:14" x14ac:dyDescent="0.25">
      <c r="B274" s="119" t="s">
        <v>75</v>
      </c>
      <c r="C274" s="189">
        <v>1.8259803921568627</v>
      </c>
      <c r="D274" s="190">
        <v>-0.69808377896613183</v>
      </c>
      <c r="E274" s="189">
        <v>1.7</v>
      </c>
      <c r="F274" s="190">
        <f t="shared" si="52"/>
        <v>-0.12598039215686274</v>
      </c>
      <c r="G274" s="189">
        <v>2.2489795918367346</v>
      </c>
      <c r="H274" s="190">
        <f t="shared" si="52"/>
        <v>0.54897959183673462</v>
      </c>
      <c r="I274" s="189">
        <v>1.9424920127795526</v>
      </c>
      <c r="J274" s="190">
        <f t="shared" si="52"/>
        <v>-0.30648757905718194</v>
      </c>
      <c r="K274" s="189">
        <v>2.3452380952380953</v>
      </c>
      <c r="L274" s="190">
        <f t="shared" si="53"/>
        <v>0.40274608245854271</v>
      </c>
      <c r="M274" s="189">
        <v>1.7648648648648648</v>
      </c>
      <c r="N274" s="190">
        <f t="shared" si="54"/>
        <v>-0.58037323037323052</v>
      </c>
    </row>
    <row r="275" spans="2:14" x14ac:dyDescent="0.25">
      <c r="B275" s="119" t="s">
        <v>77</v>
      </c>
      <c r="C275" s="189">
        <v>1.9261363636363635</v>
      </c>
      <c r="D275" s="190">
        <v>0.10672327108557345</v>
      </c>
      <c r="E275" s="189">
        <v>2</v>
      </c>
      <c r="F275" s="190">
        <f t="shared" si="52"/>
        <v>7.3863636363636465E-2</v>
      </c>
      <c r="G275" s="189">
        <v>1.892156862745098</v>
      </c>
      <c r="H275" s="190">
        <f t="shared" si="52"/>
        <v>-0.10784313725490202</v>
      </c>
      <c r="I275" s="189">
        <v>1.9501557632398754</v>
      </c>
      <c r="J275" s="190">
        <f t="shared" si="52"/>
        <v>5.7998900494777406E-2</v>
      </c>
      <c r="K275" s="189">
        <v>2.1419753086419755</v>
      </c>
      <c r="L275" s="190">
        <f t="shared" si="53"/>
        <v>0.19181954540210011</v>
      </c>
      <c r="M275" s="189">
        <v>1.639751552795031</v>
      </c>
      <c r="N275" s="190">
        <f t="shared" si="54"/>
        <v>-0.50222375584694445</v>
      </c>
    </row>
    <row r="276" spans="2:14" x14ac:dyDescent="0.25">
      <c r="B276" s="119" t="s">
        <v>79</v>
      </c>
      <c r="C276" s="189" t="s">
        <v>231</v>
      </c>
      <c r="D276" s="190" t="s">
        <v>231</v>
      </c>
      <c r="E276" s="189">
        <v>3</v>
      </c>
      <c r="F276" s="190" t="str">
        <f>IFERROR(E276-C276,"-")</f>
        <v>-</v>
      </c>
      <c r="G276" s="189">
        <v>1.5960591133004927</v>
      </c>
      <c r="H276" s="190">
        <f>IFERROR(G276-E276,"-")</f>
        <v>-1.4039408866995073</v>
      </c>
      <c r="I276" s="189">
        <v>1.4731182795698925</v>
      </c>
      <c r="J276" s="190">
        <f>IFERROR(I276-G276,"-")</f>
        <v>-0.12294083373060016</v>
      </c>
      <c r="K276" s="189">
        <v>2.8341463414634145</v>
      </c>
      <c r="L276" s="190">
        <f>IFERROR(K276-I276,"-")</f>
        <v>1.361028061893522</v>
      </c>
      <c r="M276" s="189">
        <v>1.641025641025641</v>
      </c>
      <c r="N276" s="190">
        <f t="shared" si="54"/>
        <v>-1.1931207004377735</v>
      </c>
    </row>
    <row r="277" spans="2:14" x14ac:dyDescent="0.25">
      <c r="B277" s="119" t="s">
        <v>81</v>
      </c>
      <c r="C277" s="189" t="s">
        <v>231</v>
      </c>
      <c r="D277" s="190" t="s">
        <v>231</v>
      </c>
      <c r="E277" s="189">
        <v>2.2400000000000002</v>
      </c>
      <c r="F277" s="190" t="str">
        <f t="shared" ref="F277:J285" si="55">IFERROR(E277-C277,"-")</f>
        <v>-</v>
      </c>
      <c r="G277" s="189">
        <v>3.7692307692307692</v>
      </c>
      <c r="H277" s="190">
        <f t="shared" si="55"/>
        <v>1.5292307692307689</v>
      </c>
      <c r="I277" s="189">
        <v>1.7272727272727273</v>
      </c>
      <c r="J277" s="190">
        <f t="shared" si="55"/>
        <v>-2.0419580419580416</v>
      </c>
      <c r="K277" s="189">
        <v>1.6956521739130435</v>
      </c>
      <c r="L277" s="190">
        <f t="shared" ref="L277:L285" si="56">IFERROR(K277-I277,"-")</f>
        <v>-3.1620553359683834E-2</v>
      </c>
      <c r="M277" s="189"/>
      <c r="N277" s="190"/>
    </row>
    <row r="278" spans="2:14" x14ac:dyDescent="0.25">
      <c r="B278" s="119" t="s">
        <v>83</v>
      </c>
      <c r="C278" s="189" t="s">
        <v>231</v>
      </c>
      <c r="D278" s="190" t="s">
        <v>231</v>
      </c>
      <c r="E278" s="189">
        <v>2.2592592592592591</v>
      </c>
      <c r="F278" s="190" t="str">
        <f t="shared" si="55"/>
        <v>-</v>
      </c>
      <c r="G278" s="189">
        <v>6.7254901960784315</v>
      </c>
      <c r="H278" s="190">
        <f t="shared" si="55"/>
        <v>4.4662309368191728</v>
      </c>
      <c r="I278" s="189">
        <v>2.3636363636363638</v>
      </c>
      <c r="J278" s="190">
        <f t="shared" si="55"/>
        <v>-4.3618538324420673</v>
      </c>
      <c r="K278" s="189">
        <v>2.1923076923076925</v>
      </c>
      <c r="L278" s="190">
        <f t="shared" si="56"/>
        <v>-0.17132867132867124</v>
      </c>
      <c r="M278" s="189"/>
      <c r="N278" s="190"/>
    </row>
    <row r="279" spans="2:14" x14ac:dyDescent="0.25">
      <c r="B279" s="119" t="s">
        <v>85</v>
      </c>
      <c r="C279" s="189" t="s">
        <v>231</v>
      </c>
      <c r="D279" s="190" t="s">
        <v>231</v>
      </c>
      <c r="E279" s="189">
        <v>3.76</v>
      </c>
      <c r="F279" s="190" t="str">
        <f t="shared" si="55"/>
        <v>-</v>
      </c>
      <c r="G279" s="189">
        <v>2.4615384615384617</v>
      </c>
      <c r="H279" s="190">
        <f t="shared" si="55"/>
        <v>-1.2984615384615381</v>
      </c>
      <c r="I279" s="189">
        <v>3.6153846153846154</v>
      </c>
      <c r="J279" s="190">
        <f t="shared" si="55"/>
        <v>1.1538461538461537</v>
      </c>
      <c r="K279" s="189">
        <v>3.7234042553191489</v>
      </c>
      <c r="L279" s="190">
        <f t="shared" si="56"/>
        <v>0.10801963993453345</v>
      </c>
      <c r="M279" s="189"/>
      <c r="N279" s="190"/>
    </row>
    <row r="280" spans="2:14" x14ac:dyDescent="0.25">
      <c r="B280" s="119" t="s">
        <v>87</v>
      </c>
      <c r="C280" s="189">
        <v>1.6</v>
      </c>
      <c r="D280" s="190">
        <v>-3.164705882352941</v>
      </c>
      <c r="E280" s="189">
        <v>2.2142857142857144</v>
      </c>
      <c r="F280" s="190">
        <f t="shared" si="55"/>
        <v>0.61428571428571432</v>
      </c>
      <c r="G280" s="189">
        <v>1.6666666666666667</v>
      </c>
      <c r="H280" s="190">
        <f t="shared" si="55"/>
        <v>-0.54761904761904767</v>
      </c>
      <c r="I280" s="189">
        <v>3</v>
      </c>
      <c r="J280" s="190">
        <f t="shared" si="55"/>
        <v>1.3333333333333333</v>
      </c>
      <c r="K280" s="189">
        <v>4.4210526315789478</v>
      </c>
      <c r="L280" s="190">
        <f t="shared" si="56"/>
        <v>1.4210526315789478</v>
      </c>
      <c r="M280" s="189"/>
      <c r="N280" s="190"/>
    </row>
    <row r="281" spans="2:14" x14ac:dyDescent="0.25">
      <c r="B281" s="119" t="s">
        <v>89</v>
      </c>
      <c r="C281" s="189">
        <v>2.52</v>
      </c>
      <c r="D281" s="190">
        <v>-0.13789473684210529</v>
      </c>
      <c r="E281" s="189">
        <v>3.4242424242424243</v>
      </c>
      <c r="F281" s="190">
        <f t="shared" si="55"/>
        <v>0.90424242424242429</v>
      </c>
      <c r="G281" s="189">
        <v>2.1470588235294117</v>
      </c>
      <c r="H281" s="190">
        <f t="shared" si="55"/>
        <v>-1.2771836007130126</v>
      </c>
      <c r="I281" s="189">
        <v>2.8378378378378377</v>
      </c>
      <c r="J281" s="190">
        <f t="shared" si="55"/>
        <v>0.69077901430842603</v>
      </c>
      <c r="K281" s="189">
        <v>2</v>
      </c>
      <c r="L281" s="190">
        <f t="shared" si="56"/>
        <v>-0.83783783783783772</v>
      </c>
      <c r="M281" s="189"/>
      <c r="N281" s="190"/>
    </row>
    <row r="282" spans="2:14" x14ac:dyDescent="0.25">
      <c r="B282" s="119" t="s">
        <v>91</v>
      </c>
      <c r="C282" s="189">
        <v>1.65</v>
      </c>
      <c r="D282" s="190">
        <v>-0.20098039215686292</v>
      </c>
      <c r="E282" s="189">
        <v>1.8473282442748091</v>
      </c>
      <c r="F282" s="190">
        <f t="shared" si="55"/>
        <v>0.19732824427480922</v>
      </c>
      <c r="G282" s="189">
        <v>1.7763975155279503</v>
      </c>
      <c r="H282" s="190">
        <f t="shared" si="55"/>
        <v>-7.0930728746858795E-2</v>
      </c>
      <c r="I282" s="189">
        <v>1.8677685950413223</v>
      </c>
      <c r="J282" s="190">
        <f t="shared" si="55"/>
        <v>9.1371079513371978E-2</v>
      </c>
      <c r="K282" s="189">
        <v>1.6622807017543859</v>
      </c>
      <c r="L282" s="190">
        <f t="shared" si="56"/>
        <v>-0.2054878932869364</v>
      </c>
      <c r="M282" s="189"/>
      <c r="N282" s="190"/>
    </row>
    <row r="283" spans="2:14" x14ac:dyDescent="0.25">
      <c r="B283" s="119" t="s">
        <v>93</v>
      </c>
      <c r="C283" s="189">
        <v>1.8148148148148149</v>
      </c>
      <c r="D283" s="190">
        <v>-2.8935185185185119E-2</v>
      </c>
      <c r="E283" s="189">
        <v>1.9113924050632911</v>
      </c>
      <c r="F283" s="190">
        <f t="shared" si="55"/>
        <v>9.6577590248476231E-2</v>
      </c>
      <c r="G283" s="189">
        <v>2.0648854961832059</v>
      </c>
      <c r="H283" s="190">
        <f t="shared" si="55"/>
        <v>0.15349309111991483</v>
      </c>
      <c r="I283" s="189">
        <v>2.1746575342465753</v>
      </c>
      <c r="J283" s="190">
        <f t="shared" si="55"/>
        <v>0.10977203806336933</v>
      </c>
      <c r="K283" s="189">
        <v>1.7654986522911051</v>
      </c>
      <c r="L283" s="190">
        <f t="shared" si="56"/>
        <v>-0.40915888195547012</v>
      </c>
      <c r="M283" s="189"/>
      <c r="N283" s="190"/>
    </row>
    <row r="284" spans="2:14" x14ac:dyDescent="0.25">
      <c r="B284" s="119" t="s">
        <v>95</v>
      </c>
      <c r="C284" s="189">
        <v>1.9583333333333333</v>
      </c>
      <c r="D284" s="190">
        <v>-0.21006044905008658</v>
      </c>
      <c r="E284" s="189">
        <v>2.2438271604938271</v>
      </c>
      <c r="F284" s="190">
        <f t="shared" si="55"/>
        <v>0.28549382716049387</v>
      </c>
      <c r="G284" s="189">
        <v>1.8543417366946779</v>
      </c>
      <c r="H284" s="190">
        <f t="shared" si="55"/>
        <v>-0.38948542379914919</v>
      </c>
      <c r="I284" s="189">
        <v>1.8375350140056022</v>
      </c>
      <c r="J284" s="190">
        <f t="shared" si="55"/>
        <v>-1.6806722689075793E-2</v>
      </c>
      <c r="K284" s="189">
        <v>1.9036402569593147</v>
      </c>
      <c r="L284" s="190">
        <f t="shared" si="56"/>
        <v>6.6105242953712562E-2</v>
      </c>
      <c r="M284" s="189"/>
      <c r="N284" s="190"/>
    </row>
    <row r="285" spans="2:14" ht="15.75" x14ac:dyDescent="0.25">
      <c r="B285" s="122" t="s">
        <v>32</v>
      </c>
      <c r="C285" s="191">
        <v>1.9644484958979034</v>
      </c>
      <c r="D285" s="192">
        <v>-0.22838999720168629</v>
      </c>
      <c r="E285" s="191">
        <v>2.1871599564744288</v>
      </c>
      <c r="F285" s="192">
        <f t="shared" si="55"/>
        <v>0.22271146057652547</v>
      </c>
      <c r="G285" s="191">
        <v>2.1336870026525201</v>
      </c>
      <c r="H285" s="192">
        <f t="shared" si="55"/>
        <v>-5.3472953821908753E-2</v>
      </c>
      <c r="I285" s="191">
        <v>2.00081466395112</v>
      </c>
      <c r="J285" s="192">
        <f t="shared" si="55"/>
        <v>-0.13287233870140014</v>
      </c>
      <c r="K285" s="191">
        <v>2.1728840754111514</v>
      </c>
      <c r="L285" s="192">
        <f t="shared" si="56"/>
        <v>0.17206941146003141</v>
      </c>
      <c r="M285" s="191">
        <v>1.8688271604938271</v>
      </c>
      <c r="N285" s="192">
        <v>-0.51319531141628527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50D46-3B1C-422C-B21D-B17F0281DB71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289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2.2460468058191019</v>
      </c>
      <c r="D9" s="190">
        <v>-0.19145623509949861</v>
      </c>
      <c r="E9" s="189">
        <v>1.9022445982798406</v>
      </c>
      <c r="F9" s="190">
        <f t="shared" ref="F9:J21" si="0">IFERROR(E9-C9,"-")</f>
        <v>-0.34380220753926127</v>
      </c>
      <c r="G9" s="189">
        <v>2.8322493991234272</v>
      </c>
      <c r="H9" s="190">
        <f t="shared" si="0"/>
        <v>0.93000480084358661</v>
      </c>
      <c r="I9" s="189">
        <v>2.5235291626074803</v>
      </c>
      <c r="J9" s="190">
        <f t="shared" si="0"/>
        <v>-0.30872023651594693</v>
      </c>
      <c r="K9" s="189">
        <v>2.6250052373570201</v>
      </c>
      <c r="L9" s="190">
        <f t="shared" ref="L9:L21" si="1">IFERROR(K9-I9,"-")</f>
        <v>0.10147607474953979</v>
      </c>
      <c r="M9" s="189">
        <v>2.3200146329566702</v>
      </c>
      <c r="N9" s="190">
        <f t="shared" ref="N9:N12" si="2">IFERROR(M9-K9,"-")</f>
        <v>-0.30499060440034986</v>
      </c>
    </row>
    <row r="10" spans="1:15" x14ac:dyDescent="0.25">
      <c r="A10" s="1" t="s">
        <v>74</v>
      </c>
      <c r="B10" s="119" t="s">
        <v>75</v>
      </c>
      <c r="C10" s="189">
        <v>2.2190549563430921</v>
      </c>
      <c r="D10" s="190">
        <v>-4.0345875039200507E-2</v>
      </c>
      <c r="E10" s="189">
        <v>1.8830991170252456</v>
      </c>
      <c r="F10" s="190">
        <f t="shared" si="0"/>
        <v>-0.33595583931784656</v>
      </c>
      <c r="G10" s="189">
        <v>2.4567090685268771</v>
      </c>
      <c r="H10" s="190">
        <f t="shared" si="0"/>
        <v>0.57360995150163152</v>
      </c>
      <c r="I10" s="189">
        <v>2.2917233809001099</v>
      </c>
      <c r="J10" s="190">
        <f t="shared" si="0"/>
        <v>-0.16498568762676724</v>
      </c>
      <c r="K10" s="189">
        <v>2.4732375690607733</v>
      </c>
      <c r="L10" s="190">
        <f t="shared" si="1"/>
        <v>0.18151418816066345</v>
      </c>
      <c r="M10" s="189">
        <v>2.1117708416914067</v>
      </c>
      <c r="N10" s="190">
        <f t="shared" si="2"/>
        <v>-0.36146672736936658</v>
      </c>
    </row>
    <row r="11" spans="1:15" x14ac:dyDescent="0.25">
      <c r="A11" s="1" t="s">
        <v>76</v>
      </c>
      <c r="B11" s="119" t="s">
        <v>77</v>
      </c>
      <c r="C11" s="189">
        <v>2.2663384064458372</v>
      </c>
      <c r="D11" s="190">
        <v>-2.2689676301075323E-3</v>
      </c>
      <c r="E11" s="189">
        <v>2.1653413498836307</v>
      </c>
      <c r="F11" s="190">
        <f t="shared" si="0"/>
        <v>-0.10099705656220648</v>
      </c>
      <c r="G11" s="189">
        <v>2.3488082178119076</v>
      </c>
      <c r="H11" s="190">
        <f t="shared" si="0"/>
        <v>0.18346686792827693</v>
      </c>
      <c r="I11" s="189">
        <v>2.3180265353142131</v>
      </c>
      <c r="J11" s="190">
        <f t="shared" si="0"/>
        <v>-3.0781682497694529E-2</v>
      </c>
      <c r="K11" s="189">
        <v>2.5529145444255801</v>
      </c>
      <c r="L11" s="190">
        <f t="shared" si="1"/>
        <v>0.23488800911136698</v>
      </c>
      <c r="M11" s="189">
        <v>2.1110739128817468</v>
      </c>
      <c r="N11" s="190">
        <f t="shared" si="2"/>
        <v>-0.44184063154383324</v>
      </c>
    </row>
    <row r="12" spans="1:15" x14ac:dyDescent="0.25">
      <c r="A12" s="1" t="s">
        <v>78</v>
      </c>
      <c r="B12" s="119" t="s">
        <v>79</v>
      </c>
      <c r="C12" s="189" t="s">
        <v>231</v>
      </c>
      <c r="D12" s="190" t="s">
        <v>231</v>
      </c>
      <c r="E12" s="189">
        <v>2.0378243201000314</v>
      </c>
      <c r="F12" s="190" t="str">
        <f t="shared" si="0"/>
        <v>-</v>
      </c>
      <c r="G12" s="189">
        <v>2.5104382929642446</v>
      </c>
      <c r="H12" s="190">
        <f t="shared" si="0"/>
        <v>0.47261397286421314</v>
      </c>
      <c r="I12" s="189">
        <v>2.2301869061292678</v>
      </c>
      <c r="J12" s="190">
        <f t="shared" si="0"/>
        <v>-0.28025138683497675</v>
      </c>
      <c r="K12" s="189">
        <v>2.4243523043775292</v>
      </c>
      <c r="L12" s="190">
        <f t="shared" si="1"/>
        <v>0.1941653982482614</v>
      </c>
      <c r="M12" s="189">
        <v>2.2593373927218678</v>
      </c>
      <c r="N12" s="190">
        <f t="shared" si="2"/>
        <v>-0.1650149116556614</v>
      </c>
    </row>
    <row r="13" spans="1:15" x14ac:dyDescent="0.25">
      <c r="A13" s="1" t="s">
        <v>80</v>
      </c>
      <c r="B13" s="119" t="s">
        <v>81</v>
      </c>
      <c r="C13" s="189" t="s">
        <v>231</v>
      </c>
      <c r="D13" s="190" t="s">
        <v>231</v>
      </c>
      <c r="E13" s="189">
        <v>1.9151056197688323</v>
      </c>
      <c r="F13" s="190" t="str">
        <f t="shared" si="0"/>
        <v>-</v>
      </c>
      <c r="G13" s="189">
        <v>2.4632700120786208</v>
      </c>
      <c r="H13" s="190">
        <f t="shared" si="0"/>
        <v>0.54816439230978853</v>
      </c>
      <c r="I13" s="189">
        <v>2.3830322688887646</v>
      </c>
      <c r="J13" s="190">
        <f t="shared" si="0"/>
        <v>-8.0237743189856214E-2</v>
      </c>
      <c r="K13" s="189">
        <v>2.197144331670394</v>
      </c>
      <c r="L13" s="190">
        <f t="shared" si="1"/>
        <v>-0.1858879372183706</v>
      </c>
      <c r="M13" s="189"/>
      <c r="N13" s="190"/>
    </row>
    <row r="14" spans="1:15" x14ac:dyDescent="0.25">
      <c r="A14" s="1" t="s">
        <v>82</v>
      </c>
      <c r="B14" s="119" t="s">
        <v>83</v>
      </c>
      <c r="C14" s="189" t="s">
        <v>231</v>
      </c>
      <c r="D14" s="190" t="s">
        <v>231</v>
      </c>
      <c r="E14" s="189">
        <v>1.9788051104054354</v>
      </c>
      <c r="F14" s="190" t="str">
        <f t="shared" si="0"/>
        <v>-</v>
      </c>
      <c r="G14" s="189">
        <v>2.2983870967741935</v>
      </c>
      <c r="H14" s="190">
        <f t="shared" si="0"/>
        <v>0.31958198636875812</v>
      </c>
      <c r="I14" s="189">
        <v>2.1486403825835509</v>
      </c>
      <c r="J14" s="190">
        <f t="shared" si="0"/>
        <v>-0.14974671419064256</v>
      </c>
      <c r="K14" s="189">
        <v>2.0572924688125673</v>
      </c>
      <c r="L14" s="190">
        <f t="shared" si="1"/>
        <v>-9.1347913770983613E-2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231</v>
      </c>
      <c r="D15" s="190" t="s">
        <v>231</v>
      </c>
      <c r="E15" s="189">
        <v>2.1686345325739684</v>
      </c>
      <c r="F15" s="190" t="str">
        <f t="shared" si="0"/>
        <v>-</v>
      </c>
      <c r="G15" s="189">
        <v>2.3937399767737655</v>
      </c>
      <c r="H15" s="190">
        <f t="shared" si="0"/>
        <v>0.22510544419979706</v>
      </c>
      <c r="I15" s="189">
        <v>2.4037477691850091</v>
      </c>
      <c r="J15" s="190">
        <f t="shared" si="0"/>
        <v>1.000779241124361E-2</v>
      </c>
      <c r="K15" s="189">
        <v>2.0914386094674557</v>
      </c>
      <c r="L15" s="190">
        <f t="shared" si="1"/>
        <v>-0.31230915971755335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2.2469008264462809</v>
      </c>
      <c r="D16" s="190">
        <v>-0.55988522444910105</v>
      </c>
      <c r="E16" s="189">
        <v>2.5961220825852784</v>
      </c>
      <c r="F16" s="190">
        <f t="shared" si="0"/>
        <v>0.34922125613899757</v>
      </c>
      <c r="G16" s="189">
        <v>2.6865335051546393</v>
      </c>
      <c r="H16" s="190">
        <f t="shared" si="0"/>
        <v>9.0411422569360855E-2</v>
      </c>
      <c r="I16" s="189">
        <v>2.8928833455612621</v>
      </c>
      <c r="J16" s="190">
        <f t="shared" si="0"/>
        <v>0.20634984040662285</v>
      </c>
      <c r="K16" s="189">
        <v>2.8021182816919938</v>
      </c>
      <c r="L16" s="190">
        <f t="shared" si="1"/>
        <v>-9.0765063869268303E-2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1.9535228344335174</v>
      </c>
      <c r="D17" s="190">
        <v>-0.3270549544609298</v>
      </c>
      <c r="E17" s="189">
        <v>2.197656771687003</v>
      </c>
      <c r="F17" s="190">
        <f t="shared" si="0"/>
        <v>0.24413393725348564</v>
      </c>
      <c r="G17" s="189">
        <v>2.1155368505436143</v>
      </c>
      <c r="H17" s="190">
        <f t="shared" si="0"/>
        <v>-8.211992114338873E-2</v>
      </c>
      <c r="I17" s="189">
        <v>2.5199899579489111</v>
      </c>
      <c r="J17" s="190">
        <f t="shared" si="0"/>
        <v>0.40445310740529683</v>
      </c>
      <c r="K17" s="189">
        <v>2.2043213975583593</v>
      </c>
      <c r="L17" s="190">
        <f t="shared" si="1"/>
        <v>-0.3156685603905518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1.8614755861475587</v>
      </c>
      <c r="D18" s="190">
        <v>-0.28640683608299233</v>
      </c>
      <c r="E18" s="189">
        <v>2.1695147304903402</v>
      </c>
      <c r="F18" s="190">
        <f t="shared" si="0"/>
        <v>0.30803914434278146</v>
      </c>
      <c r="G18" s="189">
        <v>2.1997993799015139</v>
      </c>
      <c r="H18" s="190">
        <f t="shared" si="0"/>
        <v>3.0284649411173703E-2</v>
      </c>
      <c r="I18" s="189">
        <v>2.3996983408748114</v>
      </c>
      <c r="J18" s="190">
        <f t="shared" si="0"/>
        <v>0.19989896097329751</v>
      </c>
      <c r="K18" s="189">
        <v>2.2301287686818019</v>
      </c>
      <c r="L18" s="190">
        <f t="shared" si="1"/>
        <v>-0.1695695721930095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1.8271224086870681</v>
      </c>
      <c r="D19" s="190">
        <v>-0.37006458693202338</v>
      </c>
      <c r="E19" s="189">
        <v>2.1612137203166228</v>
      </c>
      <c r="F19" s="190">
        <f t="shared" si="0"/>
        <v>0.33409131162955474</v>
      </c>
      <c r="G19" s="189">
        <v>2.2195556611619343</v>
      </c>
      <c r="H19" s="190">
        <f t="shared" si="0"/>
        <v>5.8341940845311413E-2</v>
      </c>
      <c r="I19" s="189">
        <v>2.3657835805129506</v>
      </c>
      <c r="J19" s="190">
        <f t="shared" si="0"/>
        <v>0.14622791935101631</v>
      </c>
      <c r="K19" s="189">
        <v>2.1195535180386686</v>
      </c>
      <c r="L19" s="190">
        <f t="shared" si="1"/>
        <v>-0.24623006247428192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1.945705257110026</v>
      </c>
      <c r="D20" s="190">
        <v>-0.39368202004908115</v>
      </c>
      <c r="E20" s="189">
        <v>2.5686888669084516</v>
      </c>
      <c r="F20" s="190">
        <f t="shared" si="0"/>
        <v>0.6229836097984256</v>
      </c>
      <c r="G20" s="189">
        <v>2.2557062382641351</v>
      </c>
      <c r="H20" s="190">
        <f t="shared" si="0"/>
        <v>-0.31298262864431647</v>
      </c>
      <c r="I20" s="189">
        <v>2.5818146474218788</v>
      </c>
      <c r="J20" s="190">
        <f t="shared" si="0"/>
        <v>0.32610840915774375</v>
      </c>
      <c r="K20" s="189">
        <v>2.241869341020748</v>
      </c>
      <c r="L20" s="190">
        <f t="shared" si="1"/>
        <v>-0.33994530640113085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2.0931353607171839</v>
      </c>
      <c r="D21" s="192">
        <v>-0.19090610651508255</v>
      </c>
      <c r="E21" s="191">
        <v>2.1866149593931499</v>
      </c>
      <c r="F21" s="192">
        <f t="shared" si="0"/>
        <v>9.3479598675966002E-2</v>
      </c>
      <c r="G21" s="191">
        <v>2.3720011696365835</v>
      </c>
      <c r="H21" s="192">
        <f t="shared" si="0"/>
        <v>0.1853862102434336</v>
      </c>
      <c r="I21" s="191">
        <v>2.410875374829053</v>
      </c>
      <c r="J21" s="192">
        <f t="shared" si="0"/>
        <v>3.8874205192469535E-2</v>
      </c>
      <c r="K21" s="191">
        <v>2.328977841201255</v>
      </c>
      <c r="L21" s="192">
        <f t="shared" si="1"/>
        <v>-8.1897533627798058E-2</v>
      </c>
      <c r="M21" s="191">
        <v>2.1958917629641816</v>
      </c>
      <c r="N21" s="192">
        <v>-0.3284494204196271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2.2460468058191019</v>
      </c>
      <c r="D31" s="190">
        <v>-0.19145623509949861</v>
      </c>
      <c r="E31" s="189">
        <v>1.9022445982798406</v>
      </c>
      <c r="F31" s="190">
        <f t="shared" ref="F31:J43" si="3">IFERROR(E31-C31,"-")</f>
        <v>-0.34380220753926127</v>
      </c>
      <c r="G31" s="189">
        <v>2.8322493991234272</v>
      </c>
      <c r="H31" s="190">
        <f t="shared" si="3"/>
        <v>0.93000480084358661</v>
      </c>
      <c r="I31" s="189">
        <v>2.5235291626074803</v>
      </c>
      <c r="J31" s="190">
        <f t="shared" si="3"/>
        <v>-0.30872023651594693</v>
      </c>
      <c r="K31" s="189">
        <v>2.6250052373570201</v>
      </c>
      <c r="L31" s="190">
        <f t="shared" ref="L31:L43" si="4">IFERROR(K31-I31,"-")</f>
        <v>0.10147607474953979</v>
      </c>
      <c r="M31" s="189">
        <v>2.3200146329566702</v>
      </c>
      <c r="N31" s="190">
        <f>IFERROR(M31-K31,"-")</f>
        <v>-0.30499060440034986</v>
      </c>
    </row>
    <row r="32" spans="1:15" x14ac:dyDescent="0.25">
      <c r="B32" s="119" t="s">
        <v>75</v>
      </c>
      <c r="C32" s="189">
        <v>2.2190549563430921</v>
      </c>
      <c r="D32" s="190">
        <v>-4.0345875039200507E-2</v>
      </c>
      <c r="E32" s="189">
        <v>1.8830991170252456</v>
      </c>
      <c r="F32" s="190">
        <f t="shared" si="3"/>
        <v>-0.33595583931784656</v>
      </c>
      <c r="G32" s="189">
        <v>2.4567090685268771</v>
      </c>
      <c r="H32" s="190">
        <f t="shared" si="3"/>
        <v>0.57360995150163152</v>
      </c>
      <c r="I32" s="189">
        <v>2.2917233809001099</v>
      </c>
      <c r="J32" s="190">
        <f t="shared" si="3"/>
        <v>-0.16498568762676724</v>
      </c>
      <c r="K32" s="189">
        <v>2.4732375690607733</v>
      </c>
      <c r="L32" s="190">
        <f t="shared" si="4"/>
        <v>0.18151418816066345</v>
      </c>
      <c r="M32" s="189">
        <v>2.1117708416914067</v>
      </c>
      <c r="N32" s="190">
        <f t="shared" ref="N32:N34" si="5">IFERROR(M32-K32,"-")</f>
        <v>-0.36146672736936658</v>
      </c>
    </row>
    <row r="33" spans="2:15" x14ac:dyDescent="0.25">
      <c r="B33" s="119" t="s">
        <v>77</v>
      </c>
      <c r="C33" s="189">
        <v>2.2663384064458372</v>
      </c>
      <c r="D33" s="190">
        <v>-2.2689676301075323E-3</v>
      </c>
      <c r="E33" s="189">
        <v>2.1653413498836307</v>
      </c>
      <c r="F33" s="190">
        <f t="shared" si="3"/>
        <v>-0.10099705656220648</v>
      </c>
      <c r="G33" s="189">
        <v>2.3488082178119076</v>
      </c>
      <c r="H33" s="190">
        <f t="shared" si="3"/>
        <v>0.18346686792827693</v>
      </c>
      <c r="I33" s="189">
        <v>2.3180265353142131</v>
      </c>
      <c r="J33" s="190">
        <f t="shared" si="3"/>
        <v>-3.0781682497694529E-2</v>
      </c>
      <c r="K33" s="189">
        <v>2.5529145444255801</v>
      </c>
      <c r="L33" s="190">
        <f t="shared" si="4"/>
        <v>0.23488800911136698</v>
      </c>
      <c r="M33" s="189">
        <v>2.1110739128817468</v>
      </c>
      <c r="N33" s="190">
        <f t="shared" si="5"/>
        <v>-0.44184063154383324</v>
      </c>
    </row>
    <row r="34" spans="2:15" x14ac:dyDescent="0.25">
      <c r="B34" s="119" t="s">
        <v>79</v>
      </c>
      <c r="C34" s="189" t="s">
        <v>231</v>
      </c>
      <c r="D34" s="190" t="s">
        <v>231</v>
      </c>
      <c r="E34" s="189">
        <v>2.0378243201000314</v>
      </c>
      <c r="F34" s="190" t="str">
        <f t="shared" si="3"/>
        <v>-</v>
      </c>
      <c r="G34" s="189">
        <v>2.5104382929642446</v>
      </c>
      <c r="H34" s="190">
        <f t="shared" si="3"/>
        <v>0.47261397286421314</v>
      </c>
      <c r="I34" s="189">
        <v>2.2301869061292678</v>
      </c>
      <c r="J34" s="190">
        <f t="shared" si="3"/>
        <v>-0.28025138683497675</v>
      </c>
      <c r="K34" s="189">
        <v>2.4243523043775292</v>
      </c>
      <c r="L34" s="190">
        <f t="shared" si="4"/>
        <v>0.1941653982482614</v>
      </c>
      <c r="M34" s="189">
        <v>2.2593373927218678</v>
      </c>
      <c r="N34" s="190">
        <f t="shared" si="5"/>
        <v>-0.1650149116556614</v>
      </c>
    </row>
    <row r="35" spans="2:15" x14ac:dyDescent="0.25">
      <c r="B35" s="119" t="s">
        <v>81</v>
      </c>
      <c r="C35" s="189" t="s">
        <v>231</v>
      </c>
      <c r="D35" s="190" t="s">
        <v>231</v>
      </c>
      <c r="E35" s="189">
        <v>1.9151056197688323</v>
      </c>
      <c r="F35" s="190" t="str">
        <f t="shared" si="3"/>
        <v>-</v>
      </c>
      <c r="G35" s="189">
        <v>2.4632700120786208</v>
      </c>
      <c r="H35" s="190">
        <f t="shared" si="3"/>
        <v>0.54816439230978853</v>
      </c>
      <c r="I35" s="189">
        <v>2.3830322688887646</v>
      </c>
      <c r="J35" s="190">
        <f t="shared" si="3"/>
        <v>-8.0237743189856214E-2</v>
      </c>
      <c r="K35" s="189">
        <v>2.197144331670394</v>
      </c>
      <c r="L35" s="190">
        <f t="shared" si="4"/>
        <v>-0.1858879372183706</v>
      </c>
      <c r="M35" s="189"/>
      <c r="N35" s="190"/>
    </row>
    <row r="36" spans="2:15" x14ac:dyDescent="0.25">
      <c r="B36" s="119" t="s">
        <v>83</v>
      </c>
      <c r="C36" s="189" t="s">
        <v>231</v>
      </c>
      <c r="D36" s="190" t="s">
        <v>231</v>
      </c>
      <c r="E36" s="189">
        <v>1.9788051104054354</v>
      </c>
      <c r="F36" s="190" t="str">
        <f t="shared" si="3"/>
        <v>-</v>
      </c>
      <c r="G36" s="189">
        <v>2.2983870967741935</v>
      </c>
      <c r="H36" s="190">
        <f t="shared" si="3"/>
        <v>0.31958198636875812</v>
      </c>
      <c r="I36" s="189">
        <v>2.1486403825835509</v>
      </c>
      <c r="J36" s="190">
        <f t="shared" si="3"/>
        <v>-0.14974671419064256</v>
      </c>
      <c r="K36" s="189">
        <v>2.0572924688125673</v>
      </c>
      <c r="L36" s="190">
        <f t="shared" si="4"/>
        <v>-9.1347913770983613E-2</v>
      </c>
      <c r="M36" s="189"/>
      <c r="N36" s="190"/>
    </row>
    <row r="37" spans="2:15" x14ac:dyDescent="0.25">
      <c r="B37" s="119" t="s">
        <v>85</v>
      </c>
      <c r="C37" s="189" t="s">
        <v>231</v>
      </c>
      <c r="D37" s="190" t="s">
        <v>231</v>
      </c>
      <c r="E37" s="189">
        <v>2.1686345325739684</v>
      </c>
      <c r="F37" s="190" t="str">
        <f t="shared" si="3"/>
        <v>-</v>
      </c>
      <c r="G37" s="189">
        <v>2.3937399767737655</v>
      </c>
      <c r="H37" s="190">
        <f t="shared" si="3"/>
        <v>0.22510544419979706</v>
      </c>
      <c r="I37" s="189">
        <v>2.4037477691850091</v>
      </c>
      <c r="J37" s="190">
        <f t="shared" si="3"/>
        <v>1.000779241124361E-2</v>
      </c>
      <c r="K37" s="189">
        <v>2.0914386094674557</v>
      </c>
      <c r="L37" s="190">
        <f t="shared" si="4"/>
        <v>-0.31230915971755335</v>
      </c>
      <c r="M37" s="189"/>
      <c r="N37" s="190"/>
    </row>
    <row r="38" spans="2:15" x14ac:dyDescent="0.25">
      <c r="B38" s="119" t="s">
        <v>87</v>
      </c>
      <c r="C38" s="189">
        <v>2.2469008264462809</v>
      </c>
      <c r="D38" s="190">
        <v>-0.55988522444910105</v>
      </c>
      <c r="E38" s="189">
        <v>2.5961220825852784</v>
      </c>
      <c r="F38" s="190">
        <f t="shared" si="3"/>
        <v>0.34922125613899757</v>
      </c>
      <c r="G38" s="189">
        <v>2.6865335051546393</v>
      </c>
      <c r="H38" s="190">
        <f t="shared" si="3"/>
        <v>9.0411422569360855E-2</v>
      </c>
      <c r="I38" s="189">
        <v>2.8928833455612621</v>
      </c>
      <c r="J38" s="190">
        <f t="shared" si="3"/>
        <v>0.20634984040662285</v>
      </c>
      <c r="K38" s="189">
        <v>2.8021182816919938</v>
      </c>
      <c r="L38" s="190">
        <f t="shared" si="4"/>
        <v>-9.0765063869268303E-2</v>
      </c>
      <c r="M38" s="189"/>
      <c r="N38" s="190"/>
    </row>
    <row r="39" spans="2:15" x14ac:dyDescent="0.25">
      <c r="B39" s="119" t="s">
        <v>89</v>
      </c>
      <c r="C39" s="189">
        <v>1.9535228344335174</v>
      </c>
      <c r="D39" s="190">
        <v>-0.3270549544609298</v>
      </c>
      <c r="E39" s="189">
        <v>2.197656771687003</v>
      </c>
      <c r="F39" s="190">
        <f t="shared" si="3"/>
        <v>0.24413393725348564</v>
      </c>
      <c r="G39" s="189">
        <v>2.1155368505436143</v>
      </c>
      <c r="H39" s="190">
        <f t="shared" si="3"/>
        <v>-8.211992114338873E-2</v>
      </c>
      <c r="I39" s="189">
        <v>2.5199899579489111</v>
      </c>
      <c r="J39" s="190">
        <f t="shared" si="3"/>
        <v>0.40445310740529683</v>
      </c>
      <c r="K39" s="189">
        <v>2.2043213975583593</v>
      </c>
      <c r="L39" s="190">
        <f t="shared" si="4"/>
        <v>-0.3156685603905518</v>
      </c>
      <c r="M39" s="189"/>
      <c r="N39" s="190"/>
    </row>
    <row r="40" spans="2:15" x14ac:dyDescent="0.25">
      <c r="B40" s="119" t="s">
        <v>91</v>
      </c>
      <c r="C40" s="189">
        <v>1.8614755861475587</v>
      </c>
      <c r="D40" s="190">
        <v>-0.28640683608299233</v>
      </c>
      <c r="E40" s="189">
        <v>2.1695147304903402</v>
      </c>
      <c r="F40" s="190">
        <f t="shared" si="3"/>
        <v>0.30803914434278146</v>
      </c>
      <c r="G40" s="189">
        <v>2.1997993799015139</v>
      </c>
      <c r="H40" s="190">
        <f t="shared" si="3"/>
        <v>3.0284649411173703E-2</v>
      </c>
      <c r="I40" s="189">
        <v>2.3996983408748114</v>
      </c>
      <c r="J40" s="190">
        <f t="shared" si="3"/>
        <v>0.19989896097329751</v>
      </c>
      <c r="K40" s="189">
        <v>2.2301287686818019</v>
      </c>
      <c r="L40" s="190">
        <f t="shared" si="4"/>
        <v>-0.1695695721930095</v>
      </c>
      <c r="M40" s="189"/>
      <c r="N40" s="190"/>
    </row>
    <row r="41" spans="2:15" x14ac:dyDescent="0.25">
      <c r="B41" s="119" t="s">
        <v>93</v>
      </c>
      <c r="C41" s="189">
        <v>1.8271224086870681</v>
      </c>
      <c r="D41" s="190">
        <v>-0.37006458693202338</v>
      </c>
      <c r="E41" s="189">
        <v>2.1612137203166228</v>
      </c>
      <c r="F41" s="190">
        <f t="shared" si="3"/>
        <v>0.33409131162955474</v>
      </c>
      <c r="G41" s="189">
        <v>2.2195556611619343</v>
      </c>
      <c r="H41" s="190">
        <f t="shared" si="3"/>
        <v>5.8341940845311413E-2</v>
      </c>
      <c r="I41" s="189">
        <v>2.3657835805129506</v>
      </c>
      <c r="J41" s="190">
        <f t="shared" si="3"/>
        <v>0.14622791935101631</v>
      </c>
      <c r="K41" s="189">
        <v>2.1195535180386686</v>
      </c>
      <c r="L41" s="190">
        <f t="shared" si="4"/>
        <v>-0.24623006247428192</v>
      </c>
      <c r="M41" s="189"/>
      <c r="N41" s="190"/>
    </row>
    <row r="42" spans="2:15" x14ac:dyDescent="0.25">
      <c r="B42" s="119" t="s">
        <v>95</v>
      </c>
      <c r="C42" s="189">
        <v>1.945705257110026</v>
      </c>
      <c r="D42" s="190">
        <v>-0.39368202004908115</v>
      </c>
      <c r="E42" s="189">
        <v>2.5686888669084516</v>
      </c>
      <c r="F42" s="190">
        <f t="shared" si="3"/>
        <v>0.6229836097984256</v>
      </c>
      <c r="G42" s="189">
        <v>2.2557062382641351</v>
      </c>
      <c r="H42" s="190">
        <f t="shared" si="3"/>
        <v>-0.31298262864431647</v>
      </c>
      <c r="I42" s="189">
        <v>2.5818146474218788</v>
      </c>
      <c r="J42" s="190">
        <f t="shared" si="3"/>
        <v>0.32610840915774375</v>
      </c>
      <c r="K42" s="189">
        <v>2.241869341020748</v>
      </c>
      <c r="L42" s="190">
        <f t="shared" si="4"/>
        <v>-0.33994530640113085</v>
      </c>
      <c r="M42" s="189"/>
      <c r="N42" s="190"/>
    </row>
    <row r="43" spans="2:15" ht="15.75" x14ac:dyDescent="0.25">
      <c r="B43" s="122" t="s">
        <v>32</v>
      </c>
      <c r="C43" s="191">
        <v>2.0931353607171839</v>
      </c>
      <c r="D43" s="192">
        <v>-0.19090610651508255</v>
      </c>
      <c r="E43" s="191">
        <v>2.1866149593931499</v>
      </c>
      <c r="F43" s="192">
        <f t="shared" si="3"/>
        <v>9.3479598675966002E-2</v>
      </c>
      <c r="G43" s="191">
        <v>2.3720011696365835</v>
      </c>
      <c r="H43" s="192">
        <f t="shared" si="3"/>
        <v>0.1853862102434336</v>
      </c>
      <c r="I43" s="191">
        <v>2.410875374829053</v>
      </c>
      <c r="J43" s="192">
        <f t="shared" si="3"/>
        <v>3.8874205192469535E-2</v>
      </c>
      <c r="K43" s="191">
        <v>2.328977841201255</v>
      </c>
      <c r="L43" s="192">
        <f t="shared" si="4"/>
        <v>-8.1897533627798058E-2</v>
      </c>
      <c r="M43" s="191">
        <v>2.1958917629641816</v>
      </c>
      <c r="N43" s="192">
        <v>-0.3284494204196271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2.4191376017690218</v>
      </c>
      <c r="D53" s="190">
        <v>-3.6153009259294322E-2</v>
      </c>
      <c r="E53" s="189">
        <v>1.8884439359267735</v>
      </c>
      <c r="F53" s="190">
        <f t="shared" ref="F53:J65" si="6">IFERROR(E53-C53,"-")</f>
        <v>-0.53069366584224831</v>
      </c>
      <c r="G53" s="189">
        <v>3.0459280303030303</v>
      </c>
      <c r="H53" s="190">
        <f t="shared" si="6"/>
        <v>1.1574840943762568</v>
      </c>
      <c r="I53" s="189">
        <v>2.5357270326218861</v>
      </c>
      <c r="J53" s="190">
        <f t="shared" si="6"/>
        <v>-0.51020099768114413</v>
      </c>
      <c r="K53" s="189">
        <v>2.677678115656676</v>
      </c>
      <c r="L53" s="190">
        <f t="shared" ref="L53:L65" si="7">IFERROR(K53-I53,"-")</f>
        <v>0.14195108303478987</v>
      </c>
      <c r="M53" s="189">
        <v>2.5616615067079462</v>
      </c>
      <c r="N53" s="190">
        <f>IFERROR(M53-K53,"-")</f>
        <v>-0.11601660894872978</v>
      </c>
    </row>
    <row r="54" spans="1:15" x14ac:dyDescent="0.25">
      <c r="A54" s="1"/>
      <c r="B54" s="119" t="s">
        <v>75</v>
      </c>
      <c r="C54" s="189">
        <v>2.3082387594212941</v>
      </c>
      <c r="D54" s="190">
        <v>-5.0871010476857492E-2</v>
      </c>
      <c r="E54" s="189">
        <v>1.9543461439257157</v>
      </c>
      <c r="F54" s="190">
        <f t="shared" si="6"/>
        <v>-0.35389261549557838</v>
      </c>
      <c r="G54" s="189">
        <v>2.5615745079662604</v>
      </c>
      <c r="H54" s="190">
        <f t="shared" si="6"/>
        <v>0.6072283640405447</v>
      </c>
      <c r="I54" s="189">
        <v>2.3779191670884248</v>
      </c>
      <c r="J54" s="190">
        <f t="shared" si="6"/>
        <v>-0.18365534087783564</v>
      </c>
      <c r="K54" s="189">
        <v>2.5754752996869512</v>
      </c>
      <c r="L54" s="190">
        <f t="shared" si="7"/>
        <v>0.19755613259852645</v>
      </c>
      <c r="M54" s="189">
        <v>2.3074914001783666</v>
      </c>
      <c r="N54" s="190">
        <f t="shared" ref="N54:N56" si="8">IFERROR(M54-K54,"-")</f>
        <v>-0.26798389950858459</v>
      </c>
    </row>
    <row r="55" spans="1:15" x14ac:dyDescent="0.25">
      <c r="A55" s="1"/>
      <c r="B55" s="119" t="s">
        <v>77</v>
      </c>
      <c r="C55" s="189">
        <v>2.3149999999999999</v>
      </c>
      <c r="D55" s="190">
        <v>-9.8919619706139272E-3</v>
      </c>
      <c r="E55" s="189">
        <v>2.4047530634979575</v>
      </c>
      <c r="F55" s="190">
        <f t="shared" si="6"/>
        <v>8.975306349795753E-2</v>
      </c>
      <c r="G55" s="189">
        <v>2.4389859864588255</v>
      </c>
      <c r="H55" s="190">
        <f t="shared" si="6"/>
        <v>3.4232922960867995E-2</v>
      </c>
      <c r="I55" s="189">
        <v>2.280765423952491</v>
      </c>
      <c r="J55" s="190">
        <f t="shared" si="6"/>
        <v>-0.15822056250633443</v>
      </c>
      <c r="K55" s="189">
        <v>2.5351388153415537</v>
      </c>
      <c r="L55" s="190">
        <f t="shared" si="7"/>
        <v>0.25437339138906268</v>
      </c>
      <c r="M55" s="189">
        <v>2.2286604720955734</v>
      </c>
      <c r="N55" s="190">
        <f t="shared" si="8"/>
        <v>-0.30647834324598033</v>
      </c>
    </row>
    <row r="56" spans="1:15" x14ac:dyDescent="0.25">
      <c r="A56" s="1"/>
      <c r="B56" s="119" t="s">
        <v>79</v>
      </c>
      <c r="C56" s="189" t="s">
        <v>231</v>
      </c>
      <c r="D56" s="190" t="s">
        <v>231</v>
      </c>
      <c r="E56" s="189">
        <v>2.0838247011952191</v>
      </c>
      <c r="F56" s="190" t="str">
        <f t="shared" si="6"/>
        <v>-</v>
      </c>
      <c r="G56" s="189">
        <v>2.5931468036125378</v>
      </c>
      <c r="H56" s="190">
        <f t="shared" si="6"/>
        <v>0.50932210241731868</v>
      </c>
      <c r="I56" s="189">
        <v>2.3284384871510286</v>
      </c>
      <c r="J56" s="190">
        <f t="shared" si="6"/>
        <v>-0.26470831646150916</v>
      </c>
      <c r="K56" s="189">
        <v>2.5466188983430365</v>
      </c>
      <c r="L56" s="190">
        <f t="shared" si="7"/>
        <v>0.21818041119200782</v>
      </c>
      <c r="M56" s="189">
        <v>2.4463859020310634</v>
      </c>
      <c r="N56" s="190">
        <f t="shared" si="8"/>
        <v>-0.10023299631197302</v>
      </c>
    </row>
    <row r="57" spans="1:15" x14ac:dyDescent="0.25">
      <c r="A57" s="1"/>
      <c r="B57" s="119" t="s">
        <v>81</v>
      </c>
      <c r="C57" s="189" t="s">
        <v>231</v>
      </c>
      <c r="D57" s="190" t="s">
        <v>231</v>
      </c>
      <c r="E57" s="189">
        <v>1.9248753857108949</v>
      </c>
      <c r="F57" s="190" t="str">
        <f t="shared" si="6"/>
        <v>-</v>
      </c>
      <c r="G57" s="189">
        <v>2.4652253909843607</v>
      </c>
      <c r="H57" s="190">
        <f t="shared" si="6"/>
        <v>0.54035000527346577</v>
      </c>
      <c r="I57" s="189">
        <v>2.3221131369798971</v>
      </c>
      <c r="J57" s="190">
        <f t="shared" si="6"/>
        <v>-0.14311225400446359</v>
      </c>
      <c r="K57" s="189">
        <v>2.2173870526109916</v>
      </c>
      <c r="L57" s="190">
        <f t="shared" si="7"/>
        <v>-0.10472608436890551</v>
      </c>
      <c r="M57" s="189"/>
      <c r="N57" s="190"/>
    </row>
    <row r="58" spans="1:15" x14ac:dyDescent="0.25">
      <c r="A58" s="1"/>
      <c r="B58" s="119" t="s">
        <v>83</v>
      </c>
      <c r="C58" s="189" t="s">
        <v>231</v>
      </c>
      <c r="D58" s="190" t="s">
        <v>231</v>
      </c>
      <c r="E58" s="189">
        <v>1.9697433096668486</v>
      </c>
      <c r="F58" s="190" t="str">
        <f t="shared" si="6"/>
        <v>-</v>
      </c>
      <c r="G58" s="189">
        <v>2.4094270781974165</v>
      </c>
      <c r="H58" s="190">
        <f t="shared" si="6"/>
        <v>0.4396837685305679</v>
      </c>
      <c r="I58" s="189">
        <v>2.2037364798426746</v>
      </c>
      <c r="J58" s="190">
        <f t="shared" si="6"/>
        <v>-0.2056905983547419</v>
      </c>
      <c r="K58" s="189">
        <v>2.1963106971697259</v>
      </c>
      <c r="L58" s="190">
        <f t="shared" si="7"/>
        <v>-7.4257826729486887E-3</v>
      </c>
      <c r="M58" s="189"/>
      <c r="N58" s="190"/>
    </row>
    <row r="59" spans="1:15" x14ac:dyDescent="0.25">
      <c r="A59" s="1"/>
      <c r="B59" s="119" t="s">
        <v>85</v>
      </c>
      <c r="C59" s="189" t="s">
        <v>231</v>
      </c>
      <c r="D59" s="190" t="s">
        <v>231</v>
      </c>
      <c r="E59" s="189">
        <v>2.2148355493351994</v>
      </c>
      <c r="F59" s="190" t="str">
        <f t="shared" si="6"/>
        <v>-</v>
      </c>
      <c r="G59" s="189">
        <v>2.5594205572983943</v>
      </c>
      <c r="H59" s="190">
        <f t="shared" si="6"/>
        <v>0.34458500796319491</v>
      </c>
      <c r="I59" s="189">
        <v>2.604031533779064</v>
      </c>
      <c r="J59" s="190">
        <f t="shared" si="6"/>
        <v>4.4610976480669695E-2</v>
      </c>
      <c r="K59" s="189">
        <v>2.2843620744511615</v>
      </c>
      <c r="L59" s="190">
        <f t="shared" si="7"/>
        <v>-0.31966945932790258</v>
      </c>
      <c r="M59" s="189"/>
      <c r="N59" s="190"/>
    </row>
    <row r="60" spans="1:15" x14ac:dyDescent="0.25">
      <c r="A60" s="1"/>
      <c r="B60" s="119" t="s">
        <v>87</v>
      </c>
      <c r="C60" s="189">
        <v>2.3061282123693871</v>
      </c>
      <c r="D60" s="190">
        <v>-1.0387984472404721</v>
      </c>
      <c r="E60" s="189">
        <v>2.7658452598730228</v>
      </c>
      <c r="F60" s="190">
        <f t="shared" si="6"/>
        <v>0.45971704750363562</v>
      </c>
      <c r="G60" s="189">
        <v>3.04468764249886</v>
      </c>
      <c r="H60" s="190">
        <f t="shared" si="6"/>
        <v>0.27884238262583727</v>
      </c>
      <c r="I60" s="189">
        <v>3.0982964765633265</v>
      </c>
      <c r="J60" s="190">
        <f t="shared" si="6"/>
        <v>5.3608834064466482E-2</v>
      </c>
      <c r="K60" s="189">
        <v>3.2368137782561894</v>
      </c>
      <c r="L60" s="190">
        <f t="shared" si="7"/>
        <v>0.13851730169286292</v>
      </c>
      <c r="M60" s="189"/>
      <c r="N60" s="190"/>
    </row>
    <row r="61" spans="1:15" x14ac:dyDescent="0.25">
      <c r="A61" s="1"/>
      <c r="B61" s="119" t="s">
        <v>89</v>
      </c>
      <c r="C61" s="189">
        <v>1.9505984211866565</v>
      </c>
      <c r="D61" s="190">
        <v>-0.4226591936816968</v>
      </c>
      <c r="E61" s="189">
        <v>2.3052071455720258</v>
      </c>
      <c r="F61" s="190">
        <f t="shared" si="6"/>
        <v>0.35460872438536928</v>
      </c>
      <c r="G61" s="189">
        <v>2.1439809086088033</v>
      </c>
      <c r="H61" s="190">
        <f t="shared" si="6"/>
        <v>-0.16122623696322247</v>
      </c>
      <c r="I61" s="189">
        <v>2.7898680738786279</v>
      </c>
      <c r="J61" s="190">
        <f t="shared" si="6"/>
        <v>0.64588716526982459</v>
      </c>
      <c r="K61" s="189">
        <v>2.3288418350978506</v>
      </c>
      <c r="L61" s="190">
        <f t="shared" si="7"/>
        <v>-0.46102623878077731</v>
      </c>
      <c r="M61" s="189"/>
      <c r="N61" s="190"/>
    </row>
    <row r="62" spans="1:15" x14ac:dyDescent="0.25">
      <c r="A62" s="1"/>
      <c r="B62" s="119" t="s">
        <v>91</v>
      </c>
      <c r="C62" s="189">
        <v>1.797002997002997</v>
      </c>
      <c r="D62" s="190">
        <v>-0.4582998676372827</v>
      </c>
      <c r="E62" s="189">
        <v>2.2930118188308084</v>
      </c>
      <c r="F62" s="190">
        <f t="shared" si="6"/>
        <v>0.49600882182781136</v>
      </c>
      <c r="G62" s="189">
        <v>2.1939564867042707</v>
      </c>
      <c r="H62" s="190">
        <f t="shared" si="6"/>
        <v>-9.9055332126537721E-2</v>
      </c>
      <c r="I62" s="189">
        <v>2.3949275362318843</v>
      </c>
      <c r="J62" s="190">
        <f t="shared" si="6"/>
        <v>0.20097104952761358</v>
      </c>
      <c r="K62" s="189">
        <v>2.3148834336884359</v>
      </c>
      <c r="L62" s="190">
        <f t="shared" si="7"/>
        <v>-8.0044102543448403E-2</v>
      </c>
      <c r="M62" s="189"/>
      <c r="N62" s="190"/>
    </row>
    <row r="63" spans="1:15" x14ac:dyDescent="0.25">
      <c r="A63" s="1"/>
      <c r="B63" s="119" t="s">
        <v>93</v>
      </c>
      <c r="C63" s="189">
        <v>1.7940783615316118</v>
      </c>
      <c r="D63" s="190">
        <v>-0.48813458580876667</v>
      </c>
      <c r="E63" s="189">
        <v>2.2350271608333907</v>
      </c>
      <c r="F63" s="190">
        <f t="shared" si="6"/>
        <v>0.44094879930177888</v>
      </c>
      <c r="G63" s="189">
        <v>2.2719651012200939</v>
      </c>
      <c r="H63" s="190">
        <f t="shared" si="6"/>
        <v>3.6937940386703172E-2</v>
      </c>
      <c r="I63" s="189">
        <v>2.2942457436980335</v>
      </c>
      <c r="J63" s="190">
        <f t="shared" si="6"/>
        <v>2.2280642477939594E-2</v>
      </c>
      <c r="K63" s="189">
        <v>2.2874057456222348</v>
      </c>
      <c r="L63" s="190">
        <f t="shared" si="7"/>
        <v>-6.8399980757987144E-3</v>
      </c>
      <c r="M63" s="189"/>
      <c r="N63" s="190"/>
    </row>
    <row r="64" spans="1:15" x14ac:dyDescent="0.25">
      <c r="A64" s="1"/>
      <c r="B64" s="119" t="s">
        <v>95</v>
      </c>
      <c r="C64" s="189">
        <v>1.9831704668838219</v>
      </c>
      <c r="D64" s="190">
        <v>-0.46633829438428287</v>
      </c>
      <c r="E64" s="189">
        <v>2.718375799045647</v>
      </c>
      <c r="F64" s="190">
        <f t="shared" si="6"/>
        <v>0.73520533216182504</v>
      </c>
      <c r="G64" s="189">
        <v>2.2874622245153682</v>
      </c>
      <c r="H64" s="190">
        <f t="shared" si="6"/>
        <v>-0.43091357453027879</v>
      </c>
      <c r="I64" s="189">
        <v>2.485259025479178</v>
      </c>
      <c r="J64" s="190">
        <f t="shared" si="6"/>
        <v>0.1977968009638098</v>
      </c>
      <c r="K64" s="189">
        <v>2.4197963287280273</v>
      </c>
      <c r="L64" s="190">
        <f t="shared" si="7"/>
        <v>-6.5462696751150684E-2</v>
      </c>
      <c r="M64" s="189"/>
      <c r="N64" s="190"/>
    </row>
    <row r="65" spans="1:15" ht="15.75" x14ac:dyDescent="0.25">
      <c r="B65" s="122" t="s">
        <v>32</v>
      </c>
      <c r="C65" s="191">
        <v>2.1365079944513399</v>
      </c>
      <c r="D65" s="192">
        <v>-0.27876612400248035</v>
      </c>
      <c r="E65" s="191">
        <v>2.2816385607709044</v>
      </c>
      <c r="F65" s="192">
        <f t="shared" si="6"/>
        <v>0.14513056631956456</v>
      </c>
      <c r="G65" s="191">
        <v>2.4676964118587734</v>
      </c>
      <c r="H65" s="192">
        <f t="shared" si="6"/>
        <v>0.18605785108786899</v>
      </c>
      <c r="I65" s="191">
        <v>2.4542389639995332</v>
      </c>
      <c r="J65" s="192">
        <f t="shared" si="6"/>
        <v>-1.345744785924019E-2</v>
      </c>
      <c r="K65" s="191">
        <v>2.4544757219279627</v>
      </c>
      <c r="L65" s="192">
        <f t="shared" si="7"/>
        <v>2.3675792842947629E-4</v>
      </c>
      <c r="M65" s="191">
        <v>2.3791120944429194</v>
      </c>
      <c r="N65" s="192">
        <v>-0.20703081292903835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2.0836476801207091</v>
      </c>
      <c r="D75" s="190">
        <v>-0.33440264075124748</v>
      </c>
      <c r="E75" s="189">
        <v>1.9102351772109971</v>
      </c>
      <c r="F75" s="190">
        <f t="shared" ref="F75:J87" si="9">IFERROR(E75-C75,"-")</f>
        <v>-0.173412502909712</v>
      </c>
      <c r="G75" s="189">
        <v>2.5154440154440154</v>
      </c>
      <c r="H75" s="190">
        <f t="shared" si="9"/>
        <v>0.6052088382330183</v>
      </c>
      <c r="I75" s="189">
        <v>2.5057291666666668</v>
      </c>
      <c r="J75" s="190">
        <f t="shared" si="9"/>
        <v>-9.7148487773486281E-3</v>
      </c>
      <c r="K75" s="189">
        <v>2.5538703959030924</v>
      </c>
      <c r="L75" s="190">
        <f t="shared" ref="L75:L87" si="10">IFERROR(K75-I75,"-")</f>
        <v>4.8141229236425609E-2</v>
      </c>
      <c r="M75" s="189">
        <v>1.9082215871620136</v>
      </c>
      <c r="N75" s="190">
        <f>IFERROR(M75-K75,"-")</f>
        <v>-0.64564880874107877</v>
      </c>
    </row>
    <row r="76" spans="1:15" x14ac:dyDescent="0.25">
      <c r="A76" s="1"/>
      <c r="B76" s="119" t="s">
        <v>75</v>
      </c>
      <c r="C76" s="189">
        <v>2.1319685305811693</v>
      </c>
      <c r="D76" s="190">
        <v>-2.502904811132467E-2</v>
      </c>
      <c r="E76" s="189">
        <v>1.8167627281460135</v>
      </c>
      <c r="F76" s="190">
        <f t="shared" si="9"/>
        <v>-0.31520580243515584</v>
      </c>
      <c r="G76" s="189">
        <v>2.2815777116919707</v>
      </c>
      <c r="H76" s="190">
        <f t="shared" si="9"/>
        <v>0.46481498354595718</v>
      </c>
      <c r="I76" s="189">
        <v>2.1584302325581395</v>
      </c>
      <c r="J76" s="190">
        <f t="shared" si="9"/>
        <v>-0.12314747913383117</v>
      </c>
      <c r="K76" s="189">
        <v>2.3327036104114192</v>
      </c>
      <c r="L76" s="190">
        <f t="shared" si="10"/>
        <v>0.17427337785327968</v>
      </c>
      <c r="M76" s="189">
        <v>1.7788253142609449</v>
      </c>
      <c r="N76" s="190">
        <f t="shared" ref="N76:N78" si="11">IFERROR(M76-K76,"-")</f>
        <v>-0.55387829615047424</v>
      </c>
    </row>
    <row r="77" spans="1:15" x14ac:dyDescent="0.25">
      <c r="A77" s="1"/>
      <c r="B77" s="119" t="s">
        <v>77</v>
      </c>
      <c r="C77" s="189">
        <v>2.2098646034816247</v>
      </c>
      <c r="D77" s="190">
        <v>5.0453263731911058E-3</v>
      </c>
      <c r="E77" s="189">
        <v>1.9035728786033292</v>
      </c>
      <c r="F77" s="190">
        <f t="shared" si="9"/>
        <v>-0.30629172487829548</v>
      </c>
      <c r="G77" s="189">
        <v>2.1930087051142548</v>
      </c>
      <c r="H77" s="190">
        <f t="shared" si="9"/>
        <v>0.28943582651092559</v>
      </c>
      <c r="I77" s="189">
        <v>2.374388661543068</v>
      </c>
      <c r="J77" s="190">
        <f t="shared" si="9"/>
        <v>0.18137995642881322</v>
      </c>
      <c r="K77" s="189">
        <v>2.5770098441345364</v>
      </c>
      <c r="L77" s="190">
        <f t="shared" si="10"/>
        <v>0.20262118259146833</v>
      </c>
      <c r="M77" s="189">
        <v>1.8978652155713687</v>
      </c>
      <c r="N77" s="190">
        <f t="shared" si="11"/>
        <v>-0.67914462856316771</v>
      </c>
    </row>
    <row r="78" spans="1:15" x14ac:dyDescent="0.25">
      <c r="A78" s="1"/>
      <c r="B78" s="119" t="s">
        <v>79</v>
      </c>
      <c r="C78" s="189" t="s">
        <v>231</v>
      </c>
      <c r="D78" s="190" t="s">
        <v>231</v>
      </c>
      <c r="E78" s="189">
        <v>1.9509331727874775</v>
      </c>
      <c r="F78" s="190" t="str">
        <f t="shared" si="9"/>
        <v>-</v>
      </c>
      <c r="G78" s="189">
        <v>2.3559378101223949</v>
      </c>
      <c r="H78" s="190">
        <f t="shared" si="9"/>
        <v>0.40500463733491743</v>
      </c>
      <c r="I78" s="189">
        <v>2.0755274828652062</v>
      </c>
      <c r="J78" s="190">
        <f t="shared" si="9"/>
        <v>-0.28041032725718873</v>
      </c>
      <c r="K78" s="189">
        <v>2.250762970498474</v>
      </c>
      <c r="L78" s="190">
        <f t="shared" si="10"/>
        <v>0.17523548763326779</v>
      </c>
      <c r="M78" s="189">
        <v>1.9237776289350301</v>
      </c>
      <c r="N78" s="190">
        <f t="shared" si="11"/>
        <v>-0.32698534156344383</v>
      </c>
    </row>
    <row r="79" spans="1:15" x14ac:dyDescent="0.25">
      <c r="A79" s="1"/>
      <c r="B79" s="119" t="s">
        <v>81</v>
      </c>
      <c r="C79" s="189" t="s">
        <v>231</v>
      </c>
      <c r="D79" s="190" t="s">
        <v>231</v>
      </c>
      <c r="E79" s="189">
        <v>1.8951201747997086</v>
      </c>
      <c r="F79" s="190" t="str">
        <f t="shared" si="9"/>
        <v>-</v>
      </c>
      <c r="G79" s="189">
        <v>2.460375816993464</v>
      </c>
      <c r="H79" s="190">
        <f t="shared" si="9"/>
        <v>0.56525564219375535</v>
      </c>
      <c r="I79" s="189">
        <v>2.4736988588922904</v>
      </c>
      <c r="J79" s="190">
        <f t="shared" si="9"/>
        <v>1.3323041898826382E-2</v>
      </c>
      <c r="K79" s="189">
        <v>2.1684458616387077</v>
      </c>
      <c r="L79" s="190">
        <f t="shared" si="10"/>
        <v>-0.30525299725358268</v>
      </c>
      <c r="M79" s="189"/>
      <c r="N79" s="190"/>
    </row>
    <row r="80" spans="1:15" x14ac:dyDescent="0.25">
      <c r="A80" s="1"/>
      <c r="B80" s="119" t="s">
        <v>83</v>
      </c>
      <c r="C80" s="189" t="s">
        <v>231</v>
      </c>
      <c r="D80" s="190" t="s">
        <v>231</v>
      </c>
      <c r="E80" s="189">
        <v>1.997720018239854</v>
      </c>
      <c r="F80" s="190" t="str">
        <f t="shared" si="9"/>
        <v>-</v>
      </c>
      <c r="G80" s="189">
        <v>2.1475826972010177</v>
      </c>
      <c r="H80" s="190">
        <f t="shared" si="9"/>
        <v>0.14986267896116368</v>
      </c>
      <c r="I80" s="189">
        <v>2.0769230769230771</v>
      </c>
      <c r="J80" s="190">
        <f t="shared" si="9"/>
        <v>-7.0659620277940594E-2</v>
      </c>
      <c r="K80" s="189">
        <v>1.8747030878859858</v>
      </c>
      <c r="L80" s="190">
        <f t="shared" si="10"/>
        <v>-0.20221998903709126</v>
      </c>
      <c r="M80" s="189"/>
      <c r="N80" s="190"/>
    </row>
    <row r="81" spans="1:15" x14ac:dyDescent="0.25">
      <c r="A81" s="1"/>
      <c r="B81" s="119" t="s">
        <v>85</v>
      </c>
      <c r="C81" s="189" t="s">
        <v>231</v>
      </c>
      <c r="D81" s="190" t="s">
        <v>231</v>
      </c>
      <c r="E81" s="189">
        <v>2.0634812286689419</v>
      </c>
      <c r="F81" s="190" t="str">
        <f t="shared" si="9"/>
        <v>-</v>
      </c>
      <c r="G81" s="189">
        <v>2.1458937198067631</v>
      </c>
      <c r="H81" s="190">
        <f t="shared" si="9"/>
        <v>8.2412491137821231E-2</v>
      </c>
      <c r="I81" s="189">
        <v>2.1081160701134189</v>
      </c>
      <c r="J81" s="190">
        <f t="shared" si="9"/>
        <v>-3.7777649693344184E-2</v>
      </c>
      <c r="K81" s="189">
        <v>1.8237306843267109</v>
      </c>
      <c r="L81" s="190">
        <f t="shared" si="10"/>
        <v>-0.28438538578670802</v>
      </c>
      <c r="M81" s="189"/>
      <c r="N81" s="190"/>
    </row>
    <row r="82" spans="1:15" x14ac:dyDescent="0.25">
      <c r="A82" s="1"/>
      <c r="B82" s="119" t="s">
        <v>87</v>
      </c>
      <c r="C82" s="189">
        <v>2.1820710973724884</v>
      </c>
      <c r="D82" s="190">
        <v>-0.12907096390884876</v>
      </c>
      <c r="E82" s="189">
        <v>2.2556131260794472</v>
      </c>
      <c r="F82" s="190">
        <f t="shared" si="9"/>
        <v>7.3542028706958806E-2</v>
      </c>
      <c r="G82" s="189">
        <v>2.2209543568464731</v>
      </c>
      <c r="H82" s="190">
        <f t="shared" si="9"/>
        <v>-3.4658769232974063E-2</v>
      </c>
      <c r="I82" s="189">
        <v>2.5425839047275351</v>
      </c>
      <c r="J82" s="190">
        <f t="shared" si="9"/>
        <v>0.32162954788106202</v>
      </c>
      <c r="K82" s="189">
        <v>2.1189308069700559</v>
      </c>
      <c r="L82" s="190">
        <f t="shared" si="10"/>
        <v>-0.42365309775747928</v>
      </c>
      <c r="M82" s="189"/>
      <c r="N82" s="190"/>
    </row>
    <row r="83" spans="1:15" x14ac:dyDescent="0.25">
      <c r="A83" s="1"/>
      <c r="B83" s="119" t="s">
        <v>89</v>
      </c>
      <c r="C83" s="189">
        <v>1.9568077803203661</v>
      </c>
      <c r="D83" s="190">
        <v>-0.2366662614069508</v>
      </c>
      <c r="E83" s="189">
        <v>2.0073962010421922</v>
      </c>
      <c r="F83" s="190">
        <f t="shared" si="9"/>
        <v>5.0588420721826122E-2</v>
      </c>
      <c r="G83" s="189">
        <v>2.0783111625216888</v>
      </c>
      <c r="H83" s="190">
        <f t="shared" si="9"/>
        <v>7.0914961479496608E-2</v>
      </c>
      <c r="I83" s="189">
        <v>2.1240322081139671</v>
      </c>
      <c r="J83" s="190">
        <f t="shared" si="9"/>
        <v>4.5721045592278298E-2</v>
      </c>
      <c r="K83" s="189">
        <v>1.9859333239555492</v>
      </c>
      <c r="L83" s="190">
        <f t="shared" si="10"/>
        <v>-0.13809888415841787</v>
      </c>
      <c r="M83" s="189"/>
      <c r="N83" s="190"/>
    </row>
    <row r="84" spans="1:15" x14ac:dyDescent="0.25">
      <c r="A84" s="1"/>
      <c r="B84" s="119" t="s">
        <v>91</v>
      </c>
      <c r="C84" s="189">
        <v>1.9366410435592825</v>
      </c>
      <c r="D84" s="190">
        <v>-0.10816013155350723</v>
      </c>
      <c r="E84" s="189">
        <v>1.9506606691031769</v>
      </c>
      <c r="F84" s="190">
        <f t="shared" si="9"/>
        <v>1.4019625543894465E-2</v>
      </c>
      <c r="G84" s="189">
        <v>2.2074144087376601</v>
      </c>
      <c r="H84" s="190">
        <f t="shared" si="9"/>
        <v>0.25675373963448322</v>
      </c>
      <c r="I84" s="189">
        <v>2.4078617596623135</v>
      </c>
      <c r="J84" s="190">
        <f t="shared" si="9"/>
        <v>0.20044735092465338</v>
      </c>
      <c r="K84" s="189">
        <v>2.0581231395895347</v>
      </c>
      <c r="L84" s="190">
        <f t="shared" si="10"/>
        <v>-0.34973862007277878</v>
      </c>
      <c r="M84" s="189"/>
      <c r="N84" s="190"/>
    </row>
    <row r="85" spans="1:15" x14ac:dyDescent="0.25">
      <c r="A85" s="1"/>
      <c r="B85" s="119" t="s">
        <v>93</v>
      </c>
      <c r="C85" s="189">
        <v>1.8682170542635659</v>
      </c>
      <c r="D85" s="190">
        <v>-0.23711679070957303</v>
      </c>
      <c r="E85" s="189">
        <v>2.0302549713309745</v>
      </c>
      <c r="F85" s="190">
        <f t="shared" si="9"/>
        <v>0.16203791706740867</v>
      </c>
      <c r="G85" s="189">
        <v>2.1468809073724007</v>
      </c>
      <c r="H85" s="190">
        <f t="shared" si="9"/>
        <v>0.11662593604142613</v>
      </c>
      <c r="I85" s="189">
        <v>2.4931281569364501</v>
      </c>
      <c r="J85" s="190">
        <f t="shared" si="9"/>
        <v>0.3462472495640494</v>
      </c>
      <c r="K85" s="189">
        <v>1.8215313122372205</v>
      </c>
      <c r="L85" s="190">
        <f t="shared" si="10"/>
        <v>-0.67159684469922953</v>
      </c>
      <c r="M85" s="189"/>
      <c r="N85" s="190"/>
    </row>
    <row r="86" spans="1:15" x14ac:dyDescent="0.25">
      <c r="A86" s="1"/>
      <c r="B86" s="119" t="s">
        <v>95</v>
      </c>
      <c r="C86" s="189">
        <v>1.9035997559487492</v>
      </c>
      <c r="D86" s="190">
        <v>-0.33739571916437283</v>
      </c>
      <c r="E86" s="189">
        <v>2.3342264842758427</v>
      </c>
      <c r="F86" s="190">
        <f t="shared" si="9"/>
        <v>0.43062672832709348</v>
      </c>
      <c r="G86" s="189">
        <v>2.214271975379881</v>
      </c>
      <c r="H86" s="190">
        <f t="shared" si="9"/>
        <v>-0.11995450889596171</v>
      </c>
      <c r="I86" s="189">
        <v>2.7471658317954124</v>
      </c>
      <c r="J86" s="190">
        <f t="shared" si="9"/>
        <v>0.53289385641553144</v>
      </c>
      <c r="K86" s="189">
        <v>1.9440946591402519</v>
      </c>
      <c r="L86" s="190">
        <f t="shared" si="10"/>
        <v>-0.80307117265516048</v>
      </c>
      <c r="M86" s="189"/>
      <c r="N86" s="190"/>
    </row>
    <row r="87" spans="1:15" ht="15.75" x14ac:dyDescent="0.25">
      <c r="B87" s="122" t="s">
        <v>32</v>
      </c>
      <c r="C87" s="191">
        <v>2.044368740765063</v>
      </c>
      <c r="D87" s="192">
        <v>-0.10695395262010132</v>
      </c>
      <c r="E87" s="191">
        <v>2.0270737515086279</v>
      </c>
      <c r="F87" s="192">
        <f t="shared" si="9"/>
        <v>-1.7294989256435134E-2</v>
      </c>
      <c r="G87" s="191">
        <v>2.233020099749556</v>
      </c>
      <c r="H87" s="192">
        <f t="shared" si="9"/>
        <v>0.20594634824092806</v>
      </c>
      <c r="I87" s="191">
        <v>2.3433113659705582</v>
      </c>
      <c r="J87" s="192">
        <f t="shared" si="9"/>
        <v>0.11029126622100227</v>
      </c>
      <c r="K87" s="191">
        <v>2.1385131066597087</v>
      </c>
      <c r="L87" s="192">
        <f t="shared" si="10"/>
        <v>-0.2047982593108495</v>
      </c>
      <c r="M87" s="191">
        <v>1.8749257362718195</v>
      </c>
      <c r="N87" s="192">
        <v>-0.56458844679429654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 t="s">
        <v>231</v>
      </c>
      <c r="D97" s="190" t="s">
        <v>231</v>
      </c>
      <c r="E97" s="189" t="s">
        <v>231</v>
      </c>
      <c r="F97" s="190" t="str">
        <f t="shared" ref="F97:J109" si="12">IFERROR(E97-C97,"-")</f>
        <v>-</v>
      </c>
      <c r="G97" s="189" t="s">
        <v>231</v>
      </c>
      <c r="H97" s="190" t="str">
        <f t="shared" si="12"/>
        <v>-</v>
      </c>
      <c r="I97" s="189" t="s">
        <v>231</v>
      </c>
      <c r="J97" s="190" t="str">
        <f t="shared" si="12"/>
        <v>-</v>
      </c>
      <c r="K97" s="189" t="s">
        <v>231</v>
      </c>
      <c r="L97" s="190" t="str">
        <f t="shared" ref="L97:L109" si="13">IFERROR(K97-I97,"-")</f>
        <v>-</v>
      </c>
      <c r="M97" s="189" t="s">
        <v>231</v>
      </c>
      <c r="N97" s="190" t="str">
        <f>IFERROR(M97-K97,"-")</f>
        <v>-</v>
      </c>
    </row>
    <row r="98" spans="2:14" x14ac:dyDescent="0.25">
      <c r="B98" s="119" t="s">
        <v>75</v>
      </c>
      <c r="C98" s="189" t="s">
        <v>231</v>
      </c>
      <c r="D98" s="190" t="s">
        <v>231</v>
      </c>
      <c r="E98" s="189" t="s">
        <v>231</v>
      </c>
      <c r="F98" s="190" t="str">
        <f t="shared" si="12"/>
        <v>-</v>
      </c>
      <c r="G98" s="189" t="s">
        <v>231</v>
      </c>
      <c r="H98" s="190" t="str">
        <f t="shared" si="12"/>
        <v>-</v>
      </c>
      <c r="I98" s="189" t="s">
        <v>231</v>
      </c>
      <c r="J98" s="190" t="str">
        <f t="shared" si="12"/>
        <v>-</v>
      </c>
      <c r="K98" s="189" t="s">
        <v>231</v>
      </c>
      <c r="L98" s="190" t="str">
        <f t="shared" si="13"/>
        <v>-</v>
      </c>
      <c r="M98" s="189" t="s">
        <v>231</v>
      </c>
      <c r="N98" s="190" t="str">
        <f t="shared" ref="N98:N100" si="14">IFERROR(M98-K98,"-")</f>
        <v>-</v>
      </c>
    </row>
    <row r="99" spans="2:14" x14ac:dyDescent="0.25">
      <c r="B99" s="119" t="s">
        <v>77</v>
      </c>
      <c r="C99" s="189" t="s">
        <v>231</v>
      </c>
      <c r="D99" s="190" t="s">
        <v>231</v>
      </c>
      <c r="E99" s="189" t="s">
        <v>231</v>
      </c>
      <c r="F99" s="190" t="str">
        <f t="shared" si="12"/>
        <v>-</v>
      </c>
      <c r="G99" s="189" t="s">
        <v>231</v>
      </c>
      <c r="H99" s="190" t="str">
        <f t="shared" si="12"/>
        <v>-</v>
      </c>
      <c r="I99" s="189" t="s">
        <v>231</v>
      </c>
      <c r="J99" s="190" t="str">
        <f t="shared" si="12"/>
        <v>-</v>
      </c>
      <c r="K99" s="189" t="s">
        <v>231</v>
      </c>
      <c r="L99" s="190" t="str">
        <f t="shared" si="13"/>
        <v>-</v>
      </c>
      <c r="M99" s="189" t="s">
        <v>231</v>
      </c>
      <c r="N99" s="190" t="str">
        <f t="shared" si="14"/>
        <v>-</v>
      </c>
    </row>
    <row r="100" spans="2:14" x14ac:dyDescent="0.25">
      <c r="B100" s="119" t="s">
        <v>79</v>
      </c>
      <c r="C100" s="189" t="s">
        <v>231</v>
      </c>
      <c r="D100" s="190" t="s">
        <v>231</v>
      </c>
      <c r="E100" s="189" t="s">
        <v>231</v>
      </c>
      <c r="F100" s="190" t="str">
        <f t="shared" si="12"/>
        <v>-</v>
      </c>
      <c r="G100" s="189" t="s">
        <v>231</v>
      </c>
      <c r="H100" s="190" t="str">
        <f t="shared" si="12"/>
        <v>-</v>
      </c>
      <c r="I100" s="189" t="s">
        <v>231</v>
      </c>
      <c r="J100" s="190" t="str">
        <f t="shared" si="12"/>
        <v>-</v>
      </c>
      <c r="K100" s="189" t="s">
        <v>231</v>
      </c>
      <c r="L100" s="190" t="str">
        <f t="shared" si="13"/>
        <v>-</v>
      </c>
      <c r="M100" s="189" t="s">
        <v>231</v>
      </c>
      <c r="N100" s="190" t="str">
        <f t="shared" si="14"/>
        <v>-</v>
      </c>
    </row>
    <row r="101" spans="2:14" x14ac:dyDescent="0.25">
      <c r="B101" s="119" t="s">
        <v>81</v>
      </c>
      <c r="C101" s="189" t="s">
        <v>231</v>
      </c>
      <c r="D101" s="190" t="s">
        <v>231</v>
      </c>
      <c r="E101" s="189" t="s">
        <v>231</v>
      </c>
      <c r="F101" s="190" t="str">
        <f t="shared" si="12"/>
        <v>-</v>
      </c>
      <c r="G101" s="189" t="s">
        <v>231</v>
      </c>
      <c r="H101" s="190" t="str">
        <f t="shared" si="12"/>
        <v>-</v>
      </c>
      <c r="I101" s="189" t="s">
        <v>231</v>
      </c>
      <c r="J101" s="190" t="str">
        <f t="shared" si="12"/>
        <v>-</v>
      </c>
      <c r="K101" s="189" t="s">
        <v>231</v>
      </c>
      <c r="L101" s="190" t="str">
        <f t="shared" si="13"/>
        <v>-</v>
      </c>
      <c r="M101" s="189"/>
      <c r="N101" s="190"/>
    </row>
    <row r="102" spans="2:14" x14ac:dyDescent="0.25">
      <c r="B102" s="119" t="s">
        <v>83</v>
      </c>
      <c r="C102" s="189" t="s">
        <v>231</v>
      </c>
      <c r="D102" s="190" t="s">
        <v>231</v>
      </c>
      <c r="E102" s="189" t="s">
        <v>231</v>
      </c>
      <c r="F102" s="190" t="str">
        <f t="shared" si="12"/>
        <v>-</v>
      </c>
      <c r="G102" s="189" t="s">
        <v>231</v>
      </c>
      <c r="H102" s="190" t="str">
        <f t="shared" si="12"/>
        <v>-</v>
      </c>
      <c r="I102" s="189" t="s">
        <v>231</v>
      </c>
      <c r="J102" s="190" t="str">
        <f t="shared" si="12"/>
        <v>-</v>
      </c>
      <c r="K102" s="189" t="s">
        <v>231</v>
      </c>
      <c r="L102" s="190" t="str">
        <f t="shared" si="13"/>
        <v>-</v>
      </c>
      <c r="M102" s="189"/>
      <c r="N102" s="190"/>
    </row>
    <row r="103" spans="2:14" x14ac:dyDescent="0.25">
      <c r="B103" s="119" t="s">
        <v>85</v>
      </c>
      <c r="C103" s="189" t="s">
        <v>231</v>
      </c>
      <c r="D103" s="190" t="s">
        <v>231</v>
      </c>
      <c r="E103" s="189" t="s">
        <v>231</v>
      </c>
      <c r="F103" s="190" t="str">
        <f t="shared" si="12"/>
        <v>-</v>
      </c>
      <c r="G103" s="189" t="s">
        <v>231</v>
      </c>
      <c r="H103" s="190" t="str">
        <f t="shared" si="12"/>
        <v>-</v>
      </c>
      <c r="I103" s="189" t="s">
        <v>231</v>
      </c>
      <c r="J103" s="190" t="str">
        <f t="shared" si="12"/>
        <v>-</v>
      </c>
      <c r="K103" s="189" t="s">
        <v>231</v>
      </c>
      <c r="L103" s="190" t="str">
        <f t="shared" si="13"/>
        <v>-</v>
      </c>
      <c r="M103" s="189"/>
      <c r="N103" s="190"/>
    </row>
    <row r="104" spans="2:14" x14ac:dyDescent="0.25">
      <c r="B104" s="119" t="s">
        <v>87</v>
      </c>
      <c r="C104" s="189" t="s">
        <v>231</v>
      </c>
      <c r="D104" s="190" t="s">
        <v>231</v>
      </c>
      <c r="E104" s="189" t="s">
        <v>231</v>
      </c>
      <c r="F104" s="190" t="str">
        <f t="shared" si="12"/>
        <v>-</v>
      </c>
      <c r="G104" s="189" t="s">
        <v>231</v>
      </c>
      <c r="H104" s="190" t="str">
        <f t="shared" si="12"/>
        <v>-</v>
      </c>
      <c r="I104" s="189" t="s">
        <v>231</v>
      </c>
      <c r="J104" s="190" t="str">
        <f t="shared" si="12"/>
        <v>-</v>
      </c>
      <c r="K104" s="189" t="s">
        <v>231</v>
      </c>
      <c r="L104" s="190" t="str">
        <f t="shared" si="13"/>
        <v>-</v>
      </c>
      <c r="M104" s="189"/>
      <c r="N104" s="190"/>
    </row>
    <row r="105" spans="2:14" x14ac:dyDescent="0.25">
      <c r="B105" s="119" t="s">
        <v>89</v>
      </c>
      <c r="C105" s="189" t="s">
        <v>231</v>
      </c>
      <c r="D105" s="190" t="s">
        <v>231</v>
      </c>
      <c r="E105" s="189" t="s">
        <v>231</v>
      </c>
      <c r="F105" s="190" t="str">
        <f t="shared" si="12"/>
        <v>-</v>
      </c>
      <c r="G105" s="189" t="s">
        <v>231</v>
      </c>
      <c r="H105" s="190" t="str">
        <f t="shared" si="12"/>
        <v>-</v>
      </c>
      <c r="I105" s="189" t="s">
        <v>231</v>
      </c>
      <c r="J105" s="190" t="str">
        <f t="shared" si="12"/>
        <v>-</v>
      </c>
      <c r="K105" s="189" t="s">
        <v>231</v>
      </c>
      <c r="L105" s="190" t="str">
        <f t="shared" si="13"/>
        <v>-</v>
      </c>
      <c r="M105" s="189"/>
      <c r="N105" s="190"/>
    </row>
    <row r="106" spans="2:14" x14ac:dyDescent="0.25">
      <c r="B106" s="119" t="s">
        <v>91</v>
      </c>
      <c r="C106" s="189" t="s">
        <v>231</v>
      </c>
      <c r="D106" s="190" t="s">
        <v>231</v>
      </c>
      <c r="E106" s="189" t="s">
        <v>231</v>
      </c>
      <c r="F106" s="190" t="str">
        <f t="shared" si="12"/>
        <v>-</v>
      </c>
      <c r="G106" s="189" t="s">
        <v>231</v>
      </c>
      <c r="H106" s="190" t="str">
        <f t="shared" si="12"/>
        <v>-</v>
      </c>
      <c r="I106" s="189" t="s">
        <v>231</v>
      </c>
      <c r="J106" s="190" t="str">
        <f t="shared" si="12"/>
        <v>-</v>
      </c>
      <c r="K106" s="189" t="s">
        <v>231</v>
      </c>
      <c r="L106" s="190" t="str">
        <f t="shared" si="13"/>
        <v>-</v>
      </c>
      <c r="M106" s="189"/>
      <c r="N106" s="190"/>
    </row>
    <row r="107" spans="2:14" x14ac:dyDescent="0.25">
      <c r="B107" s="119" t="s">
        <v>93</v>
      </c>
      <c r="C107" s="189" t="s">
        <v>231</v>
      </c>
      <c r="D107" s="190" t="s">
        <v>231</v>
      </c>
      <c r="E107" s="189" t="s">
        <v>231</v>
      </c>
      <c r="F107" s="190" t="str">
        <f t="shared" si="12"/>
        <v>-</v>
      </c>
      <c r="G107" s="189" t="s">
        <v>231</v>
      </c>
      <c r="H107" s="190" t="str">
        <f t="shared" si="12"/>
        <v>-</v>
      </c>
      <c r="I107" s="189" t="s">
        <v>231</v>
      </c>
      <c r="J107" s="190" t="str">
        <f t="shared" si="12"/>
        <v>-</v>
      </c>
      <c r="K107" s="189" t="s">
        <v>231</v>
      </c>
      <c r="L107" s="190" t="str">
        <f t="shared" si="13"/>
        <v>-</v>
      </c>
      <c r="M107" s="189"/>
      <c r="N107" s="190"/>
    </row>
    <row r="108" spans="2:14" x14ac:dyDescent="0.25">
      <c r="B108" s="119" t="s">
        <v>95</v>
      </c>
      <c r="C108" s="189" t="s">
        <v>231</v>
      </c>
      <c r="D108" s="190" t="s">
        <v>231</v>
      </c>
      <c r="E108" s="189" t="s">
        <v>231</v>
      </c>
      <c r="F108" s="190" t="str">
        <f t="shared" si="12"/>
        <v>-</v>
      </c>
      <c r="G108" s="189" t="s">
        <v>231</v>
      </c>
      <c r="H108" s="190" t="str">
        <f t="shared" si="12"/>
        <v>-</v>
      </c>
      <c r="I108" s="189" t="s">
        <v>231</v>
      </c>
      <c r="J108" s="190" t="str">
        <f t="shared" si="12"/>
        <v>-</v>
      </c>
      <c r="K108" s="189" t="s">
        <v>231</v>
      </c>
      <c r="L108" s="190" t="str">
        <f t="shared" si="13"/>
        <v>-</v>
      </c>
      <c r="M108" s="189"/>
      <c r="N108" s="190"/>
    </row>
    <row r="109" spans="2:14" ht="15.75" x14ac:dyDescent="0.25">
      <c r="B109" s="122" t="s">
        <v>32</v>
      </c>
      <c r="C109" s="191" t="s">
        <v>231</v>
      </c>
      <c r="D109" s="192" t="s">
        <v>231</v>
      </c>
      <c r="E109" s="191" t="s">
        <v>231</v>
      </c>
      <c r="F109" s="192" t="str">
        <f t="shared" si="12"/>
        <v>-</v>
      </c>
      <c r="G109" s="191" t="s">
        <v>231</v>
      </c>
      <c r="H109" s="192" t="str">
        <f t="shared" si="12"/>
        <v>-</v>
      </c>
      <c r="I109" s="191" t="s">
        <v>231</v>
      </c>
      <c r="J109" s="192" t="str">
        <f t="shared" si="12"/>
        <v>-</v>
      </c>
      <c r="K109" s="191" t="s">
        <v>231</v>
      </c>
      <c r="L109" s="192" t="str">
        <f t="shared" si="13"/>
        <v>-</v>
      </c>
      <c r="M109" s="191" t="s">
        <v>231</v>
      </c>
      <c r="N109" s="192" t="s">
        <v>231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07FF2-D724-4FFE-A426-6C9EA6BDF7B7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5C58B-D6A9-4D14-BFF1-D106243EE9F0}">
  <sheetPr>
    <tabColor rgb="FFAC75D5"/>
  </sheetPr>
  <dimension ref="A1:AC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83" t="s">
        <v>305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5" t="s">
        <v>154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0.52139999999999997</v>
      </c>
      <c r="D9" s="121">
        <v>-0.11114899420388691</v>
      </c>
      <c r="E9" s="198">
        <v>0.17649999999999999</v>
      </c>
      <c r="F9" s="121">
        <f t="shared" ref="F9:L21" si="0">IFERROR(E9/C9-1,"-")</f>
        <v>-0.66148830072880704</v>
      </c>
      <c r="G9" s="198">
        <v>0.51840000000000008</v>
      </c>
      <c r="H9" s="121">
        <f t="shared" si="0"/>
        <v>1.9371104815864029</v>
      </c>
      <c r="I9" s="198">
        <v>0.67859999999999998</v>
      </c>
      <c r="J9" s="121">
        <f t="shared" si="0"/>
        <v>0.30902777777777746</v>
      </c>
      <c r="K9" s="198">
        <v>0.73069999999999991</v>
      </c>
      <c r="L9" s="121">
        <f t="shared" si="0"/>
        <v>7.6775714706749154E-2</v>
      </c>
      <c r="M9" s="198">
        <v>0.68730000000000002</v>
      </c>
      <c r="N9" s="121">
        <f t="shared" ref="N9:N12" si="1">IFERROR(M9/K9-1,"-")</f>
        <v>-5.9395100588476635E-2</v>
      </c>
    </row>
    <row r="10" spans="1:16" x14ac:dyDescent="0.25">
      <c r="A10" s="1" t="s">
        <v>74</v>
      </c>
      <c r="B10" s="119" t="s">
        <v>75</v>
      </c>
      <c r="C10" s="198">
        <v>0.626</v>
      </c>
      <c r="D10" s="121">
        <v>2.1540469973890364E-2</v>
      </c>
      <c r="E10" s="198">
        <v>0.32640000000000002</v>
      </c>
      <c r="F10" s="121">
        <f t="shared" si="0"/>
        <v>-0.47859424920127791</v>
      </c>
      <c r="G10" s="198">
        <v>0.60040000000000004</v>
      </c>
      <c r="H10" s="121">
        <f t="shared" si="0"/>
        <v>0.83946078431372539</v>
      </c>
      <c r="I10" s="198">
        <v>0.6581999999999999</v>
      </c>
      <c r="J10" s="121">
        <f t="shared" si="0"/>
        <v>9.6269153897401427E-2</v>
      </c>
      <c r="K10" s="198">
        <v>0.69579999999999997</v>
      </c>
      <c r="L10" s="121">
        <f t="shared" si="0"/>
        <v>5.712549377089049E-2</v>
      </c>
      <c r="M10" s="198">
        <v>0.70169999999999999</v>
      </c>
      <c r="N10" s="121">
        <f t="shared" si="1"/>
        <v>8.4794481172751901E-3</v>
      </c>
    </row>
    <row r="11" spans="1:16" x14ac:dyDescent="0.25">
      <c r="A11" s="1" t="s">
        <v>76</v>
      </c>
      <c r="B11" s="119" t="s">
        <v>77</v>
      </c>
      <c r="C11" s="198">
        <v>0.22870000000000001</v>
      </c>
      <c r="D11" s="121">
        <v>-0.60453052049109457</v>
      </c>
      <c r="E11" s="198">
        <v>0.3256</v>
      </c>
      <c r="F11" s="121">
        <f t="shared" si="0"/>
        <v>0.4236991692173151</v>
      </c>
      <c r="G11" s="198">
        <v>0.59799999999999998</v>
      </c>
      <c r="H11" s="121">
        <f t="shared" si="0"/>
        <v>0.83660933660933656</v>
      </c>
      <c r="I11" s="198">
        <v>0.65930000000000011</v>
      </c>
      <c r="J11" s="121">
        <f t="shared" si="0"/>
        <v>0.10250836120401363</v>
      </c>
      <c r="K11" s="198">
        <v>0.68220000000000003</v>
      </c>
      <c r="L11" s="121">
        <f t="shared" si="0"/>
        <v>3.4733808584862524E-2</v>
      </c>
      <c r="M11" s="198">
        <v>0.68340000000000001</v>
      </c>
      <c r="N11" s="121">
        <f t="shared" si="1"/>
        <v>1.7590149516271136E-3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0.27410000000000001</v>
      </c>
      <c r="F12" s="121" t="str">
        <f t="shared" si="0"/>
        <v>-</v>
      </c>
      <c r="G12" s="198">
        <v>0.55030000000000001</v>
      </c>
      <c r="H12" s="121">
        <f t="shared" si="0"/>
        <v>1.0076614374315942</v>
      </c>
      <c r="I12" s="198">
        <v>0.49869999999999998</v>
      </c>
      <c r="J12" s="121">
        <f t="shared" si="0"/>
        <v>-9.3767036162093476E-2</v>
      </c>
      <c r="K12" s="198">
        <v>0.55449999999999999</v>
      </c>
      <c r="L12" s="121">
        <f t="shared" si="0"/>
        <v>0.11189091638259474</v>
      </c>
      <c r="M12" s="198">
        <v>0.58630000000000004</v>
      </c>
      <c r="N12" s="121">
        <f t="shared" si="1"/>
        <v>5.7348963029756561E-2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0.32590000000000002</v>
      </c>
      <c r="F13" s="121" t="str">
        <f t="shared" si="0"/>
        <v>-</v>
      </c>
      <c r="G13" s="198">
        <v>0.53539999999999999</v>
      </c>
      <c r="H13" s="121">
        <f t="shared" si="0"/>
        <v>0.64283522552930328</v>
      </c>
      <c r="I13" s="198">
        <v>0.48149999999999998</v>
      </c>
      <c r="J13" s="121">
        <f t="shared" si="0"/>
        <v>-0.10067239447142329</v>
      </c>
      <c r="K13" s="198">
        <v>0.44569999999999999</v>
      </c>
      <c r="L13" s="121">
        <f t="shared" si="0"/>
        <v>-7.4350986500519189E-2</v>
      </c>
      <c r="M13" s="198"/>
      <c r="N13" s="121"/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0.37560000000000004</v>
      </c>
      <c r="F14" s="121" t="str">
        <f t="shared" si="0"/>
        <v>-</v>
      </c>
      <c r="G14" s="198">
        <v>0.49780000000000002</v>
      </c>
      <c r="H14" s="121">
        <f t="shared" si="0"/>
        <v>0.32534611288604887</v>
      </c>
      <c r="I14" s="198">
        <v>0.47020000000000001</v>
      </c>
      <c r="J14" s="121">
        <f t="shared" si="0"/>
        <v>-5.5443953394937795E-2</v>
      </c>
      <c r="K14" s="198">
        <v>0.48170000000000002</v>
      </c>
      <c r="L14" s="121">
        <f t="shared" si="0"/>
        <v>2.4457677584006854E-2</v>
      </c>
      <c r="M14" s="198"/>
      <c r="N14" s="121"/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0.42359999999999998</v>
      </c>
      <c r="F15" s="121" t="str">
        <f t="shared" si="0"/>
        <v>-</v>
      </c>
      <c r="G15" s="198">
        <v>0.52890000000000004</v>
      </c>
      <c r="H15" s="121">
        <f t="shared" si="0"/>
        <v>0.24858356940509929</v>
      </c>
      <c r="I15" s="198">
        <v>0.49259999999999998</v>
      </c>
      <c r="J15" s="121">
        <f t="shared" si="0"/>
        <v>-6.8633011911514608E-2</v>
      </c>
      <c r="K15" s="198">
        <v>0.52629999999999999</v>
      </c>
      <c r="L15" s="121">
        <f t="shared" si="0"/>
        <v>6.8412505075111651E-2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0.48630000000000001</v>
      </c>
      <c r="D16" s="121">
        <v>-4.2150876501871215E-2</v>
      </c>
      <c r="E16" s="198">
        <v>0.51919999999999999</v>
      </c>
      <c r="F16" s="121">
        <f t="shared" si="0"/>
        <v>6.7653711700596197E-2</v>
      </c>
      <c r="G16" s="198">
        <v>0.51259999999999994</v>
      </c>
      <c r="H16" s="121">
        <f t="shared" si="0"/>
        <v>-1.2711864406779738E-2</v>
      </c>
      <c r="I16" s="198">
        <v>0.52780000000000005</v>
      </c>
      <c r="J16" s="121">
        <f t="shared" si="0"/>
        <v>2.9652750682793716E-2</v>
      </c>
      <c r="K16" s="198">
        <v>0.52239999999999998</v>
      </c>
      <c r="L16" s="121">
        <f t="shared" si="0"/>
        <v>-1.0231148162182735E-2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0.29170000000000001</v>
      </c>
      <c r="D17" s="121">
        <v>-0.35018935174871912</v>
      </c>
      <c r="E17" s="198">
        <v>0.48560000000000003</v>
      </c>
      <c r="F17" s="121">
        <f t="shared" si="0"/>
        <v>0.66472403153925264</v>
      </c>
      <c r="G17" s="198">
        <v>0.498</v>
      </c>
      <c r="H17" s="121">
        <f t="shared" si="0"/>
        <v>2.5535420098846684E-2</v>
      </c>
      <c r="I17" s="198">
        <v>0.48670000000000002</v>
      </c>
      <c r="J17" s="121">
        <f t="shared" si="0"/>
        <v>-2.269076305220874E-2</v>
      </c>
      <c r="K17" s="198">
        <v>0.57379999999999998</v>
      </c>
      <c r="L17" s="121">
        <f t="shared" si="0"/>
        <v>0.17896034518183668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0.33689999999999998</v>
      </c>
      <c r="D18" s="121">
        <v>-0.29504080351537987</v>
      </c>
      <c r="E18" s="198">
        <v>0.5554</v>
      </c>
      <c r="F18" s="121">
        <f t="shared" si="0"/>
        <v>0.64856040368061763</v>
      </c>
      <c r="G18" s="198">
        <v>0.54949999999999999</v>
      </c>
      <c r="H18" s="121">
        <f t="shared" si="0"/>
        <v>-1.0622974432841215E-2</v>
      </c>
      <c r="I18" s="198">
        <v>0.57689999999999997</v>
      </c>
      <c r="J18" s="121">
        <f t="shared" si="0"/>
        <v>4.9863512283894407E-2</v>
      </c>
      <c r="K18" s="198">
        <v>0.52039999999999997</v>
      </c>
      <c r="L18" s="121">
        <f t="shared" si="0"/>
        <v>-9.793725082336624E-2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0.2979</v>
      </c>
      <c r="D19" s="121">
        <v>-0.49207161125319698</v>
      </c>
      <c r="E19" s="198">
        <v>0.65709999999999991</v>
      </c>
      <c r="F19" s="121">
        <f t="shared" si="0"/>
        <v>1.2057737495803957</v>
      </c>
      <c r="G19" s="198">
        <v>0.65969999999999995</v>
      </c>
      <c r="H19" s="121">
        <f t="shared" si="0"/>
        <v>3.956779789986431E-3</v>
      </c>
      <c r="I19" s="198">
        <v>0.67669999999999997</v>
      </c>
      <c r="J19" s="121">
        <f t="shared" si="0"/>
        <v>2.576928907078968E-2</v>
      </c>
      <c r="K19" s="198">
        <v>0.66159999999999997</v>
      </c>
      <c r="L19" s="121">
        <f t="shared" si="0"/>
        <v>-2.2314171715679065E-2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0.26369999999999999</v>
      </c>
      <c r="D20" s="121">
        <v>-0.54776196192762827</v>
      </c>
      <c r="E20" s="198">
        <v>0.60489999999999999</v>
      </c>
      <c r="F20" s="121">
        <f t="shared" si="0"/>
        <v>1.2938945771710277</v>
      </c>
      <c r="G20" s="198">
        <v>0.61580000000000001</v>
      </c>
      <c r="H20" s="121">
        <f t="shared" si="0"/>
        <v>1.8019507356587861E-2</v>
      </c>
      <c r="I20" s="198">
        <v>0.62139999999999995</v>
      </c>
      <c r="J20" s="121">
        <f t="shared" si="0"/>
        <v>9.0938616433906549E-3</v>
      </c>
      <c r="K20" s="198">
        <v>0.66480000000000006</v>
      </c>
      <c r="L20" s="121">
        <f t="shared" si="0"/>
        <v>6.984229159961397E-2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0.43917828766012645</v>
      </c>
      <c r="D21" s="124">
        <v>-0.14384411362923355</v>
      </c>
      <c r="E21" s="200">
        <v>0.43287194104141685</v>
      </c>
      <c r="F21" s="124">
        <v>-1.435942257598577E-2</v>
      </c>
      <c r="G21" s="200">
        <v>0.55540181632567553</v>
      </c>
      <c r="H21" s="124">
        <v>0.28306264201249109</v>
      </c>
      <c r="I21" s="200">
        <v>0.56942335787332776</v>
      </c>
      <c r="J21" s="124">
        <v>2.5245761060727734E-2</v>
      </c>
      <c r="K21" s="200">
        <v>0.58812285219043858</v>
      </c>
      <c r="L21" s="124">
        <f t="shared" si="0"/>
        <v>3.283935240547442E-2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306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0.52139999999999997</v>
      </c>
      <c r="D31" s="121"/>
      <c r="E31" s="198">
        <v>0.17649999999999999</v>
      </c>
      <c r="F31" s="121">
        <f t="shared" ref="F31:J42" si="2">IFERROR(E31/C31-1,"-")</f>
        <v>-0.66148830072880704</v>
      </c>
      <c r="G31" s="198">
        <v>0.51840000000000008</v>
      </c>
      <c r="H31" s="121">
        <f t="shared" si="2"/>
        <v>1.9371104815864029</v>
      </c>
      <c r="I31" s="198">
        <v>0.67859999999999998</v>
      </c>
      <c r="J31" s="121">
        <f t="shared" si="2"/>
        <v>0.30902777777777746</v>
      </c>
      <c r="K31" s="198">
        <v>0.73069999999999991</v>
      </c>
      <c r="L31" s="121">
        <f t="shared" ref="L31:L43" si="3">IFERROR(K31/I31-1,"-")</f>
        <v>7.6775714706749154E-2</v>
      </c>
      <c r="M31" s="198">
        <v>0.68730000000000002</v>
      </c>
      <c r="N31" s="121">
        <f t="shared" ref="N31:N34" si="4">IFERROR(M31/K31-1,"-")</f>
        <v>-5.9395100588476635E-2</v>
      </c>
    </row>
    <row r="32" spans="1:29" x14ac:dyDescent="0.25">
      <c r="B32" s="119" t="s">
        <v>75</v>
      </c>
      <c r="C32" s="198">
        <v>0.626</v>
      </c>
      <c r="D32" s="121"/>
      <c r="E32" s="198">
        <v>0.32640000000000002</v>
      </c>
      <c r="F32" s="121">
        <f t="shared" si="2"/>
        <v>-0.47859424920127791</v>
      </c>
      <c r="G32" s="198">
        <v>0.60040000000000004</v>
      </c>
      <c r="H32" s="121">
        <f t="shared" si="2"/>
        <v>0.83946078431372539</v>
      </c>
      <c r="I32" s="198">
        <v>0.6581999999999999</v>
      </c>
      <c r="J32" s="121">
        <f t="shared" si="2"/>
        <v>9.6269153897401427E-2</v>
      </c>
      <c r="K32" s="198">
        <v>0.7206999999999999</v>
      </c>
      <c r="L32" s="121">
        <f t="shared" si="3"/>
        <v>9.4955940443634201E-2</v>
      </c>
      <c r="M32" s="198">
        <v>0.70169999999999999</v>
      </c>
      <c r="N32" s="121">
        <f t="shared" si="4"/>
        <v>-2.6363257943665785E-2</v>
      </c>
    </row>
    <row r="33" spans="2:16" x14ac:dyDescent="0.25">
      <c r="B33" s="119" t="s">
        <v>77</v>
      </c>
      <c r="C33" s="198">
        <v>0.22870000000000001</v>
      </c>
      <c r="D33" s="121"/>
      <c r="E33" s="198">
        <v>0.3256</v>
      </c>
      <c r="F33" s="121">
        <f t="shared" si="2"/>
        <v>0.4236991692173151</v>
      </c>
      <c r="G33" s="198">
        <v>0.59799999999999998</v>
      </c>
      <c r="H33" s="121">
        <f t="shared" si="2"/>
        <v>0.83660933660933656</v>
      </c>
      <c r="I33" s="198">
        <v>0.65930000000000011</v>
      </c>
      <c r="J33" s="121">
        <f t="shared" si="2"/>
        <v>0.10250836120401363</v>
      </c>
      <c r="K33" s="198">
        <v>0.68220000000000003</v>
      </c>
      <c r="L33" s="121">
        <f t="shared" si="3"/>
        <v>3.4733808584862524E-2</v>
      </c>
      <c r="M33" s="198">
        <v>0.68340000000000001</v>
      </c>
      <c r="N33" s="121">
        <f t="shared" si="4"/>
        <v>1.7590149516271136E-3</v>
      </c>
    </row>
    <row r="34" spans="2:16" x14ac:dyDescent="0.25">
      <c r="B34" s="119" t="s">
        <v>79</v>
      </c>
      <c r="C34" s="198">
        <v>0</v>
      </c>
      <c r="D34" s="121"/>
      <c r="E34" s="198">
        <v>0.27410000000000001</v>
      </c>
      <c r="F34" s="121" t="str">
        <f t="shared" si="2"/>
        <v>-</v>
      </c>
      <c r="G34" s="198">
        <v>0.55030000000000001</v>
      </c>
      <c r="H34" s="121">
        <f t="shared" si="2"/>
        <v>1.0076614374315942</v>
      </c>
      <c r="I34" s="198">
        <v>0.49869999999999998</v>
      </c>
      <c r="J34" s="121">
        <f t="shared" si="2"/>
        <v>-9.3767036162093476E-2</v>
      </c>
      <c r="K34" s="198">
        <v>0.55449999999999999</v>
      </c>
      <c r="L34" s="121">
        <f t="shared" si="3"/>
        <v>0.11189091638259474</v>
      </c>
      <c r="M34" s="198">
        <v>0.58630000000000004</v>
      </c>
      <c r="N34" s="121">
        <f t="shared" si="4"/>
        <v>5.7348963029756561E-2</v>
      </c>
    </row>
    <row r="35" spans="2:16" x14ac:dyDescent="0.25">
      <c r="B35" s="119" t="s">
        <v>81</v>
      </c>
      <c r="C35" s="198">
        <v>0</v>
      </c>
      <c r="D35" s="121"/>
      <c r="E35" s="198">
        <v>0.32590000000000002</v>
      </c>
      <c r="F35" s="121" t="str">
        <f t="shared" si="2"/>
        <v>-</v>
      </c>
      <c r="G35" s="198">
        <v>0.53539999999999999</v>
      </c>
      <c r="H35" s="121">
        <f t="shared" si="2"/>
        <v>0.64283522552930328</v>
      </c>
      <c r="I35" s="198">
        <v>0.48149999999999998</v>
      </c>
      <c r="J35" s="121">
        <f t="shared" si="2"/>
        <v>-0.10067239447142329</v>
      </c>
      <c r="K35" s="198">
        <v>0.44569999999999999</v>
      </c>
      <c r="L35" s="121">
        <f t="shared" si="3"/>
        <v>-7.4350986500519189E-2</v>
      </c>
      <c r="M35" s="198"/>
      <c r="N35" s="121"/>
    </row>
    <row r="36" spans="2:16" x14ac:dyDescent="0.25">
      <c r="B36" s="119" t="s">
        <v>83</v>
      </c>
      <c r="C36" s="198">
        <v>0</v>
      </c>
      <c r="D36" s="121"/>
      <c r="E36" s="198">
        <v>0.37560000000000004</v>
      </c>
      <c r="F36" s="121" t="str">
        <f t="shared" si="2"/>
        <v>-</v>
      </c>
      <c r="G36" s="198">
        <v>0.49780000000000002</v>
      </c>
      <c r="H36" s="121">
        <f t="shared" si="2"/>
        <v>0.32534611288604887</v>
      </c>
      <c r="I36" s="198">
        <v>0.47020000000000001</v>
      </c>
      <c r="J36" s="121">
        <f t="shared" si="2"/>
        <v>-5.5443953394937795E-2</v>
      </c>
      <c r="K36" s="198">
        <v>0.48170000000000002</v>
      </c>
      <c r="L36" s="121">
        <f t="shared" si="3"/>
        <v>2.4457677584006854E-2</v>
      </c>
      <c r="M36" s="198"/>
      <c r="N36" s="121"/>
    </row>
    <row r="37" spans="2:16" x14ac:dyDescent="0.25">
      <c r="B37" s="119" t="s">
        <v>85</v>
      </c>
      <c r="C37" s="198">
        <v>0</v>
      </c>
      <c r="D37" s="121"/>
      <c r="E37" s="198">
        <v>0.42359999999999998</v>
      </c>
      <c r="F37" s="121" t="str">
        <f t="shared" si="2"/>
        <v>-</v>
      </c>
      <c r="G37" s="198">
        <v>0.52890000000000004</v>
      </c>
      <c r="H37" s="121">
        <f t="shared" si="2"/>
        <v>0.24858356940509929</v>
      </c>
      <c r="I37" s="198">
        <v>0.49259999999999998</v>
      </c>
      <c r="J37" s="121">
        <f t="shared" si="2"/>
        <v>-6.8633011911514608E-2</v>
      </c>
      <c r="K37" s="198">
        <v>0.52629999999999999</v>
      </c>
      <c r="L37" s="121">
        <f t="shared" si="3"/>
        <v>6.8412505075111651E-2</v>
      </c>
      <c r="M37" s="198"/>
      <c r="N37" s="121"/>
    </row>
    <row r="38" spans="2:16" x14ac:dyDescent="0.25">
      <c r="B38" s="119" t="s">
        <v>87</v>
      </c>
      <c r="C38" s="198">
        <v>0.48630000000000001</v>
      </c>
      <c r="D38" s="121"/>
      <c r="E38" s="198">
        <v>0.51919999999999999</v>
      </c>
      <c r="F38" s="121">
        <f t="shared" si="2"/>
        <v>6.7653711700596197E-2</v>
      </c>
      <c r="G38" s="198">
        <v>0.51259999999999994</v>
      </c>
      <c r="H38" s="121">
        <f t="shared" si="2"/>
        <v>-1.2711864406779738E-2</v>
      </c>
      <c r="I38" s="198">
        <v>0.52780000000000005</v>
      </c>
      <c r="J38" s="121">
        <f t="shared" si="2"/>
        <v>2.9652750682793716E-2</v>
      </c>
      <c r="K38" s="198">
        <v>0.52239999999999998</v>
      </c>
      <c r="L38" s="121">
        <f t="shared" si="3"/>
        <v>-1.0231148162182735E-2</v>
      </c>
      <c r="M38" s="198"/>
      <c r="N38" s="121"/>
    </row>
    <row r="39" spans="2:16" x14ac:dyDescent="0.25">
      <c r="B39" s="119" t="s">
        <v>89</v>
      </c>
      <c r="C39" s="198">
        <v>0.29170000000000001</v>
      </c>
      <c r="D39" s="121"/>
      <c r="E39" s="198">
        <v>0.48560000000000003</v>
      </c>
      <c r="F39" s="121">
        <f t="shared" si="2"/>
        <v>0.66472403153925264</v>
      </c>
      <c r="G39" s="198">
        <v>0.498</v>
      </c>
      <c r="H39" s="121">
        <f t="shared" si="2"/>
        <v>2.5535420098846684E-2</v>
      </c>
      <c r="I39" s="198">
        <v>0.48670000000000002</v>
      </c>
      <c r="J39" s="121">
        <f t="shared" si="2"/>
        <v>-2.269076305220874E-2</v>
      </c>
      <c r="K39" s="198">
        <v>0.57379999999999998</v>
      </c>
      <c r="L39" s="121">
        <f t="shared" si="3"/>
        <v>0.17896034518183668</v>
      </c>
      <c r="M39" s="198"/>
      <c r="N39" s="121"/>
    </row>
    <row r="40" spans="2:16" x14ac:dyDescent="0.25">
      <c r="B40" s="119" t="s">
        <v>91</v>
      </c>
      <c r="C40" s="198">
        <v>0.33689999999999998</v>
      </c>
      <c r="D40" s="121"/>
      <c r="E40" s="198">
        <v>0.5554</v>
      </c>
      <c r="F40" s="121">
        <f t="shared" si="2"/>
        <v>0.64856040368061763</v>
      </c>
      <c r="G40" s="198">
        <v>0.54949999999999999</v>
      </c>
      <c r="H40" s="121">
        <f t="shared" si="2"/>
        <v>-1.0622974432841215E-2</v>
      </c>
      <c r="I40" s="198">
        <v>0.57689999999999997</v>
      </c>
      <c r="J40" s="121">
        <f t="shared" si="2"/>
        <v>4.9863512283894407E-2</v>
      </c>
      <c r="K40" s="198">
        <v>0.52039999999999997</v>
      </c>
      <c r="L40" s="121">
        <f t="shared" si="3"/>
        <v>-9.793725082336624E-2</v>
      </c>
      <c r="M40" s="198"/>
      <c r="N40" s="121"/>
    </row>
    <row r="41" spans="2:16" x14ac:dyDescent="0.25">
      <c r="B41" s="119" t="s">
        <v>93</v>
      </c>
      <c r="C41" s="198">
        <v>0.2979</v>
      </c>
      <c r="D41" s="121"/>
      <c r="E41" s="198">
        <v>0.65709999999999991</v>
      </c>
      <c r="F41" s="121">
        <f t="shared" si="2"/>
        <v>1.2057737495803957</v>
      </c>
      <c r="G41" s="198">
        <v>0.65969999999999995</v>
      </c>
      <c r="H41" s="121">
        <f t="shared" si="2"/>
        <v>3.956779789986431E-3</v>
      </c>
      <c r="I41" s="198">
        <v>0.67669999999999997</v>
      </c>
      <c r="J41" s="121">
        <f t="shared" si="2"/>
        <v>2.576928907078968E-2</v>
      </c>
      <c r="K41" s="198">
        <v>0.66159999999999997</v>
      </c>
      <c r="L41" s="121">
        <f t="shared" si="3"/>
        <v>-2.2314171715679065E-2</v>
      </c>
      <c r="M41" s="198"/>
      <c r="N41" s="121"/>
    </row>
    <row r="42" spans="2:16" x14ac:dyDescent="0.25">
      <c r="B42" s="119" t="s">
        <v>95</v>
      </c>
      <c r="C42" s="198">
        <v>0.26369999999999999</v>
      </c>
      <c r="D42" s="121"/>
      <c r="E42" s="198">
        <v>0.60489999999999999</v>
      </c>
      <c r="F42" s="121">
        <f t="shared" si="2"/>
        <v>1.2938945771710277</v>
      </c>
      <c r="G42" s="198">
        <v>0.61580000000000001</v>
      </c>
      <c r="H42" s="121">
        <f t="shared" si="2"/>
        <v>1.8019507356587861E-2</v>
      </c>
      <c r="I42" s="198">
        <v>0.62139999999999995</v>
      </c>
      <c r="J42" s="121">
        <f t="shared" si="2"/>
        <v>9.0938616433906549E-3</v>
      </c>
      <c r="K42" s="198">
        <v>0.66480000000000006</v>
      </c>
      <c r="L42" s="121">
        <f t="shared" si="3"/>
        <v>6.984229159961397E-2</v>
      </c>
      <c r="M42" s="198"/>
      <c r="N42" s="121"/>
    </row>
    <row r="43" spans="2:16" ht="15.75" x14ac:dyDescent="0.25">
      <c r="B43" s="122" t="s">
        <v>32</v>
      </c>
      <c r="C43" s="200">
        <v>0.38850000000000001</v>
      </c>
      <c r="D43" s="124">
        <v>-0.24263887537070183</v>
      </c>
      <c r="E43" s="200">
        <v>0.43290000000000001</v>
      </c>
      <c r="F43" s="124">
        <v>0.11428571428571432</v>
      </c>
      <c r="G43" s="200">
        <v>0.5554</v>
      </c>
      <c r="H43" s="124">
        <v>0.28297528297528296</v>
      </c>
      <c r="I43" s="200">
        <v>0.56942335787332776</v>
      </c>
      <c r="J43" s="124">
        <v>2.5249113923888622E-2</v>
      </c>
      <c r="K43" s="200">
        <v>0.58812285219043858</v>
      </c>
      <c r="L43" s="124">
        <f t="shared" si="3"/>
        <v>3.283935240547442E-2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307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0.52039999999999997</v>
      </c>
      <c r="D53" s="121"/>
      <c r="E53" s="198" t="s">
        <v>231</v>
      </c>
      <c r="F53" s="121" t="str">
        <f t="shared" ref="F53:J64" si="5">IFERROR(E53/C53-1,"-")</f>
        <v>-</v>
      </c>
      <c r="G53" s="198" t="s">
        <v>231</v>
      </c>
      <c r="H53" s="121" t="str">
        <f t="shared" si="5"/>
        <v>-</v>
      </c>
      <c r="I53" s="198">
        <v>0.6845</v>
      </c>
      <c r="J53" s="121" t="str">
        <f t="shared" si="5"/>
        <v>-</v>
      </c>
      <c r="K53" s="198">
        <v>0.70760000000000001</v>
      </c>
      <c r="L53" s="121">
        <f t="shared" ref="L53:L64" si="6">IFERROR(K53/I53-1,"-")</f>
        <v>3.3747260774287913E-2</v>
      </c>
      <c r="M53" s="198">
        <v>0.69359999999999999</v>
      </c>
      <c r="N53" s="121">
        <f t="shared" ref="N53:N56" si="7">IFERROR(M53/K53-1,"-")</f>
        <v>-1.9785189372526824E-2</v>
      </c>
    </row>
    <row r="54" spans="2:16" x14ac:dyDescent="0.25">
      <c r="B54" s="119" t="s">
        <v>75</v>
      </c>
      <c r="C54" s="198">
        <v>0.61580000000000001</v>
      </c>
      <c r="D54" s="121"/>
      <c r="E54" s="198" t="s">
        <v>231</v>
      </c>
      <c r="F54" s="121" t="str">
        <f t="shared" si="5"/>
        <v>-</v>
      </c>
      <c r="G54" s="198" t="s">
        <v>231</v>
      </c>
      <c r="H54" s="121" t="str">
        <f t="shared" si="5"/>
        <v>-</v>
      </c>
      <c r="I54" s="198">
        <v>0.70169999999999999</v>
      </c>
      <c r="J54" s="121" t="str">
        <f t="shared" si="5"/>
        <v>-</v>
      </c>
      <c r="K54" s="198">
        <v>0.71660000000000001</v>
      </c>
      <c r="L54" s="121">
        <f t="shared" si="6"/>
        <v>2.1234145646287672E-2</v>
      </c>
      <c r="M54" s="198">
        <v>0.70040000000000002</v>
      </c>
      <c r="N54" s="121">
        <f t="shared" si="7"/>
        <v>-2.260675411666202E-2</v>
      </c>
    </row>
    <row r="55" spans="2:16" x14ac:dyDescent="0.25">
      <c r="B55" s="119" t="s">
        <v>77</v>
      </c>
      <c r="C55" s="198">
        <v>0.2402</v>
      </c>
      <c r="D55" s="121"/>
      <c r="E55" s="198" t="s">
        <v>231</v>
      </c>
      <c r="F55" s="121" t="str">
        <f t="shared" si="5"/>
        <v>-</v>
      </c>
      <c r="G55" s="198" t="s">
        <v>231</v>
      </c>
      <c r="H55" s="121" t="str">
        <f t="shared" si="5"/>
        <v>-</v>
      </c>
      <c r="I55" s="198">
        <v>0.66610000000000003</v>
      </c>
      <c r="J55" s="121" t="str">
        <f t="shared" si="5"/>
        <v>-</v>
      </c>
      <c r="K55" s="198">
        <v>0.6431</v>
      </c>
      <c r="L55" s="121">
        <f t="shared" si="6"/>
        <v>-3.4529349947455379E-2</v>
      </c>
      <c r="M55" s="198">
        <v>0.6744</v>
      </c>
      <c r="N55" s="121">
        <f t="shared" si="7"/>
        <v>4.8670502254703818E-2</v>
      </c>
    </row>
    <row r="56" spans="2:16" x14ac:dyDescent="0.25">
      <c r="B56" s="119" t="s">
        <v>79</v>
      </c>
      <c r="C56" s="198">
        <v>0</v>
      </c>
      <c r="D56" s="121"/>
      <c r="E56" s="198" t="s">
        <v>231</v>
      </c>
      <c r="F56" s="121" t="str">
        <f t="shared" si="5"/>
        <v>-</v>
      </c>
      <c r="G56" s="198" t="s">
        <v>231</v>
      </c>
      <c r="H56" s="121" t="str">
        <f t="shared" si="5"/>
        <v>-</v>
      </c>
      <c r="I56" s="198">
        <v>0.54310000000000003</v>
      </c>
      <c r="J56" s="121" t="str">
        <f t="shared" si="5"/>
        <v>-</v>
      </c>
      <c r="K56" s="198">
        <v>0.56380000000000008</v>
      </c>
      <c r="L56" s="121">
        <f t="shared" si="6"/>
        <v>3.8114527711287094E-2</v>
      </c>
      <c r="M56" s="198">
        <v>0.59130000000000005</v>
      </c>
      <c r="N56" s="121">
        <f t="shared" si="7"/>
        <v>4.8776161759489067E-2</v>
      </c>
    </row>
    <row r="57" spans="2:16" x14ac:dyDescent="0.25">
      <c r="B57" s="119" t="s">
        <v>81</v>
      </c>
      <c r="C57" s="198">
        <v>0</v>
      </c>
      <c r="D57" s="121"/>
      <c r="E57" s="198" t="s">
        <v>231</v>
      </c>
      <c r="F57" s="121" t="str">
        <f t="shared" si="5"/>
        <v>-</v>
      </c>
      <c r="G57" s="198" t="s">
        <v>231</v>
      </c>
      <c r="H57" s="121" t="str">
        <f t="shared" si="5"/>
        <v>-</v>
      </c>
      <c r="I57" s="198">
        <v>0.47859999999999997</v>
      </c>
      <c r="J57" s="121" t="str">
        <f t="shared" si="5"/>
        <v>-</v>
      </c>
      <c r="K57" s="198">
        <v>0.43509999999999999</v>
      </c>
      <c r="L57" s="121">
        <f t="shared" si="6"/>
        <v>-9.0890096113664831E-2</v>
      </c>
      <c r="M57" s="198"/>
      <c r="N57" s="121"/>
    </row>
    <row r="58" spans="2:16" x14ac:dyDescent="0.25">
      <c r="B58" s="119" t="s">
        <v>83</v>
      </c>
      <c r="C58" s="198">
        <v>0</v>
      </c>
      <c r="D58" s="121"/>
      <c r="E58" s="198" t="s">
        <v>231</v>
      </c>
      <c r="F58" s="121" t="str">
        <f t="shared" si="5"/>
        <v>-</v>
      </c>
      <c r="G58" s="198" t="s">
        <v>231</v>
      </c>
      <c r="H58" s="121" t="str">
        <f t="shared" si="5"/>
        <v>-</v>
      </c>
      <c r="I58" s="198">
        <v>0.44630000000000003</v>
      </c>
      <c r="J58" s="121" t="str">
        <f t="shared" si="5"/>
        <v>-</v>
      </c>
      <c r="K58" s="198">
        <v>0.48159999999999997</v>
      </c>
      <c r="L58" s="121">
        <f t="shared" si="6"/>
        <v>7.9094779296437157E-2</v>
      </c>
      <c r="M58" s="198"/>
      <c r="N58" s="121"/>
    </row>
    <row r="59" spans="2:16" x14ac:dyDescent="0.25">
      <c r="B59" s="119" t="s">
        <v>85</v>
      </c>
      <c r="C59" s="198">
        <v>0</v>
      </c>
      <c r="D59" s="121"/>
      <c r="E59" s="198" t="s">
        <v>231</v>
      </c>
      <c r="F59" s="121" t="str">
        <f t="shared" si="5"/>
        <v>-</v>
      </c>
      <c r="G59" s="198" t="s">
        <v>231</v>
      </c>
      <c r="H59" s="121" t="str">
        <f t="shared" si="5"/>
        <v>-</v>
      </c>
      <c r="I59" s="198">
        <v>0.50290000000000001</v>
      </c>
      <c r="J59" s="121" t="str">
        <f t="shared" si="5"/>
        <v>-</v>
      </c>
      <c r="K59" s="198">
        <v>0.55110000000000003</v>
      </c>
      <c r="L59" s="121">
        <f t="shared" si="6"/>
        <v>9.5844104195665247E-2</v>
      </c>
      <c r="M59" s="198"/>
      <c r="N59" s="121"/>
    </row>
    <row r="60" spans="2:16" x14ac:dyDescent="0.25">
      <c r="B60" s="119" t="s">
        <v>87</v>
      </c>
      <c r="C60" s="198">
        <v>0.53979999999999995</v>
      </c>
      <c r="D60" s="121"/>
      <c r="E60" s="198" t="s">
        <v>231</v>
      </c>
      <c r="F60" s="121" t="str">
        <f t="shared" si="5"/>
        <v>-</v>
      </c>
      <c r="G60" s="198" t="s">
        <v>231</v>
      </c>
      <c r="H60" s="121" t="str">
        <f t="shared" si="5"/>
        <v>-</v>
      </c>
      <c r="I60" s="198">
        <v>0.56430000000000002</v>
      </c>
      <c r="J60" s="121" t="str">
        <f t="shared" si="5"/>
        <v>-</v>
      </c>
      <c r="K60" s="198">
        <v>0.62619999999999998</v>
      </c>
      <c r="L60" s="121">
        <f t="shared" si="6"/>
        <v>0.10969342548289918</v>
      </c>
      <c r="M60" s="198"/>
      <c r="N60" s="121"/>
    </row>
    <row r="61" spans="2:16" x14ac:dyDescent="0.25">
      <c r="B61" s="119" t="s">
        <v>89</v>
      </c>
      <c r="C61" s="198">
        <v>0.27250000000000002</v>
      </c>
      <c r="D61" s="121"/>
      <c r="E61" s="198" t="s">
        <v>231</v>
      </c>
      <c r="F61" s="121" t="str">
        <f t="shared" si="5"/>
        <v>-</v>
      </c>
      <c r="G61" s="198" t="s">
        <v>231</v>
      </c>
      <c r="H61" s="121" t="str">
        <f t="shared" si="5"/>
        <v>-</v>
      </c>
      <c r="I61" s="198">
        <v>0.52639999999999998</v>
      </c>
      <c r="J61" s="121" t="str">
        <f t="shared" si="5"/>
        <v>-</v>
      </c>
      <c r="K61" s="198">
        <v>0.57579999999999998</v>
      </c>
      <c r="L61" s="121">
        <f t="shared" si="6"/>
        <v>9.3844984802431641E-2</v>
      </c>
      <c r="M61" s="198"/>
      <c r="N61" s="121"/>
    </row>
    <row r="62" spans="2:16" x14ac:dyDescent="0.25">
      <c r="B62" s="119" t="s">
        <v>91</v>
      </c>
      <c r="C62" s="198">
        <v>0.30959999999999999</v>
      </c>
      <c r="D62" s="121"/>
      <c r="E62" s="198" t="s">
        <v>231</v>
      </c>
      <c r="F62" s="121" t="str">
        <f t="shared" si="5"/>
        <v>-</v>
      </c>
      <c r="G62" s="198" t="s">
        <v>231</v>
      </c>
      <c r="H62" s="121" t="str">
        <f t="shared" si="5"/>
        <v>-</v>
      </c>
      <c r="I62" s="198">
        <v>0.59870000000000001</v>
      </c>
      <c r="J62" s="121" t="str">
        <f t="shared" si="5"/>
        <v>-</v>
      </c>
      <c r="K62" s="198">
        <v>0.52369999999999994</v>
      </c>
      <c r="L62" s="121">
        <f t="shared" si="6"/>
        <v>-0.12527142141306169</v>
      </c>
      <c r="M62" s="198"/>
      <c r="N62" s="121"/>
    </row>
    <row r="63" spans="2:16" x14ac:dyDescent="0.25">
      <c r="B63" s="119" t="s">
        <v>93</v>
      </c>
      <c r="C63" s="198">
        <v>0.28670000000000001</v>
      </c>
      <c r="D63" s="121"/>
      <c r="E63" s="198" t="s">
        <v>231</v>
      </c>
      <c r="F63" s="121" t="str">
        <f t="shared" si="5"/>
        <v>-</v>
      </c>
      <c r="G63" s="198" t="s">
        <v>231</v>
      </c>
      <c r="H63" s="121" t="str">
        <f t="shared" si="5"/>
        <v>-</v>
      </c>
      <c r="I63" s="198">
        <v>0.69230000000000003</v>
      </c>
      <c r="J63" s="121" t="str">
        <f t="shared" si="5"/>
        <v>-</v>
      </c>
      <c r="K63" s="198">
        <v>0.66239999999999999</v>
      </c>
      <c r="L63" s="121">
        <f t="shared" si="6"/>
        <v>-4.318936877076418E-2</v>
      </c>
      <c r="M63" s="198"/>
      <c r="N63" s="121"/>
    </row>
    <row r="64" spans="2:16" x14ac:dyDescent="0.25">
      <c r="B64" s="119" t="s">
        <v>95</v>
      </c>
      <c r="C64" s="198">
        <v>0.2515</v>
      </c>
      <c r="D64" s="121"/>
      <c r="E64" s="198" t="s">
        <v>231</v>
      </c>
      <c r="F64" s="121" t="str">
        <f t="shared" si="5"/>
        <v>-</v>
      </c>
      <c r="G64" s="198" t="s">
        <v>231</v>
      </c>
      <c r="H64" s="121" t="str">
        <f t="shared" si="5"/>
        <v>-</v>
      </c>
      <c r="I64" s="198">
        <v>0.62219999999999998</v>
      </c>
      <c r="J64" s="121" t="str">
        <f t="shared" si="5"/>
        <v>-</v>
      </c>
      <c r="K64" s="198">
        <v>0.65159999999999996</v>
      </c>
      <c r="L64" s="121">
        <f t="shared" si="6"/>
        <v>4.7251687560269984E-2</v>
      </c>
      <c r="M64" s="198"/>
      <c r="N64" s="121"/>
    </row>
    <row r="65" spans="2:16" ht="15.75" x14ac:dyDescent="0.25">
      <c r="B65" s="122" t="s">
        <v>32</v>
      </c>
      <c r="C65" s="200">
        <v>0.53115642802858176</v>
      </c>
      <c r="D65" s="124"/>
      <c r="E65" s="200">
        <v>0.3785</v>
      </c>
      <c r="F65" s="124">
        <v>-0.28740389831141655</v>
      </c>
      <c r="G65" s="200">
        <v>0.42406401375024599</v>
      </c>
      <c r="H65" s="124">
        <v>0.12038048546960622</v>
      </c>
      <c r="I65" s="200">
        <v>0.55261090702655957</v>
      </c>
      <c r="J65" s="124">
        <v>0.30313086965219771</v>
      </c>
      <c r="K65" s="200">
        <v>0.58497896924763915</v>
      </c>
      <c r="L65" s="124">
        <v>5.8572970257215529E-2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 t="e">
        <v>#REF!</v>
      </c>
      <c r="K68" s="201"/>
      <c r="L68" s="201"/>
    </row>
    <row r="70" spans="2:16" ht="21.75" customHeight="1" thickBot="1" x14ac:dyDescent="0.3">
      <c r="B70" s="283" t="s">
        <v>308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0.52249999999999996</v>
      </c>
      <c r="D75" s="121"/>
      <c r="E75" s="198" t="s">
        <v>231</v>
      </c>
      <c r="F75" s="121" t="str">
        <f t="shared" ref="F75:J86" si="8">IFERROR(E75/C75-1,"-")</f>
        <v>-</v>
      </c>
      <c r="G75" s="198" t="s">
        <v>231</v>
      </c>
      <c r="H75" s="121" t="str">
        <f t="shared" si="8"/>
        <v>-</v>
      </c>
      <c r="I75" s="198">
        <v>0.67010000000000003</v>
      </c>
      <c r="J75" s="121" t="str">
        <f t="shared" si="8"/>
        <v>-</v>
      </c>
      <c r="K75" s="198">
        <v>0.7659999999999999</v>
      </c>
      <c r="L75" s="121">
        <f t="shared" ref="L75:L86" si="9">IFERROR(K75/I75-1,"-")</f>
        <v>0.14311296821369934</v>
      </c>
      <c r="M75" s="198">
        <v>0.67310000000000003</v>
      </c>
      <c r="N75" s="121">
        <f t="shared" ref="N75:N78" si="10">IFERROR(M75/K75-1,"-")</f>
        <v>-0.12127937336814609</v>
      </c>
    </row>
    <row r="76" spans="2:16" x14ac:dyDescent="0.25">
      <c r="B76" s="119" t="s">
        <v>75</v>
      </c>
      <c r="C76" s="198">
        <v>0.6371</v>
      </c>
      <c r="D76" s="121"/>
      <c r="E76" s="198" t="s">
        <v>231</v>
      </c>
      <c r="F76" s="121" t="str">
        <f t="shared" si="8"/>
        <v>-</v>
      </c>
      <c r="G76" s="198" t="s">
        <v>231</v>
      </c>
      <c r="H76" s="121" t="str">
        <f t="shared" si="8"/>
        <v>-</v>
      </c>
      <c r="I76" s="198">
        <v>0.59540000000000004</v>
      </c>
      <c r="J76" s="121" t="str">
        <f t="shared" si="8"/>
        <v>-</v>
      </c>
      <c r="K76" s="198">
        <v>0.72689999999999999</v>
      </c>
      <c r="L76" s="121">
        <f t="shared" si="9"/>
        <v>0.22085992610010075</v>
      </c>
      <c r="M76" s="198">
        <v>0.70459999999999989</v>
      </c>
      <c r="N76" s="121">
        <f t="shared" si="10"/>
        <v>-3.0678222589077042E-2</v>
      </c>
    </row>
    <row r="77" spans="2:16" x14ac:dyDescent="0.25">
      <c r="B77" s="119" t="s">
        <v>77</v>
      </c>
      <c r="C77" s="198">
        <v>0.2162</v>
      </c>
      <c r="D77" s="121"/>
      <c r="E77" s="198" t="s">
        <v>231</v>
      </c>
      <c r="F77" s="121" t="str">
        <f t="shared" si="8"/>
        <v>-</v>
      </c>
      <c r="G77" s="198" t="s">
        <v>231</v>
      </c>
      <c r="H77" s="121" t="str">
        <f t="shared" si="8"/>
        <v>-</v>
      </c>
      <c r="I77" s="198">
        <v>0.64980000000000004</v>
      </c>
      <c r="J77" s="121" t="str">
        <f t="shared" si="8"/>
        <v>-</v>
      </c>
      <c r="K77" s="198">
        <v>0.74239999999999995</v>
      </c>
      <c r="L77" s="121">
        <f t="shared" si="9"/>
        <v>0.14250538627269904</v>
      </c>
      <c r="M77" s="198">
        <v>0.70319999999999994</v>
      </c>
      <c r="N77" s="121">
        <f t="shared" si="10"/>
        <v>-5.280172413793105E-2</v>
      </c>
    </row>
    <row r="78" spans="2:16" x14ac:dyDescent="0.25">
      <c r="B78" s="119" t="s">
        <v>79</v>
      </c>
      <c r="C78" s="198">
        <v>0</v>
      </c>
      <c r="D78" s="121"/>
      <c r="E78" s="198" t="s">
        <v>231</v>
      </c>
      <c r="F78" s="121" t="str">
        <f t="shared" si="8"/>
        <v>-</v>
      </c>
      <c r="G78" s="198" t="s">
        <v>231</v>
      </c>
      <c r="H78" s="121" t="str">
        <f t="shared" si="8"/>
        <v>-</v>
      </c>
      <c r="I78" s="198">
        <v>0.43590000000000001</v>
      </c>
      <c r="J78" s="121" t="str">
        <f t="shared" si="8"/>
        <v>-</v>
      </c>
      <c r="K78" s="198">
        <v>0.5403</v>
      </c>
      <c r="L78" s="121">
        <f t="shared" si="9"/>
        <v>0.23950447350309712</v>
      </c>
      <c r="M78" s="198">
        <v>0.57540000000000002</v>
      </c>
      <c r="N78" s="121">
        <f t="shared" si="10"/>
        <v>6.496390893947801E-2</v>
      </c>
    </row>
    <row r="79" spans="2:16" x14ac:dyDescent="0.25">
      <c r="B79" s="119" t="s">
        <v>81</v>
      </c>
      <c r="C79" s="198">
        <v>0</v>
      </c>
      <c r="D79" s="121"/>
      <c r="E79" s="198" t="s">
        <v>231</v>
      </c>
      <c r="F79" s="121" t="str">
        <f t="shared" si="8"/>
        <v>-</v>
      </c>
      <c r="G79" s="198" t="s">
        <v>231</v>
      </c>
      <c r="H79" s="121" t="str">
        <f t="shared" si="8"/>
        <v>-</v>
      </c>
      <c r="I79" s="198">
        <v>0.48549999999999999</v>
      </c>
      <c r="J79" s="121" t="str">
        <f t="shared" si="8"/>
        <v>-</v>
      </c>
      <c r="K79" s="198">
        <v>0.46200000000000002</v>
      </c>
      <c r="L79" s="121">
        <f t="shared" si="9"/>
        <v>-4.8403707518022587E-2</v>
      </c>
      <c r="M79" s="198"/>
      <c r="N79" s="121"/>
    </row>
    <row r="80" spans="2:16" x14ac:dyDescent="0.25">
      <c r="B80" s="119" t="s">
        <v>83</v>
      </c>
      <c r="C80" s="198">
        <v>0</v>
      </c>
      <c r="D80" s="121"/>
      <c r="E80" s="198" t="s">
        <v>231</v>
      </c>
      <c r="F80" s="121" t="str">
        <f t="shared" si="8"/>
        <v>-</v>
      </c>
      <c r="G80" s="198" t="s">
        <v>231</v>
      </c>
      <c r="H80" s="121" t="str">
        <f t="shared" si="8"/>
        <v>-</v>
      </c>
      <c r="I80" s="198">
        <v>0.50790000000000002</v>
      </c>
      <c r="J80" s="121" t="str">
        <f t="shared" si="8"/>
        <v>-</v>
      </c>
      <c r="K80" s="198">
        <v>0.48180000000000001</v>
      </c>
      <c r="L80" s="121">
        <f t="shared" si="9"/>
        <v>-5.1388068517424723E-2</v>
      </c>
      <c r="M80" s="198"/>
      <c r="N80" s="121"/>
    </row>
    <row r="81" spans="2:16" x14ac:dyDescent="0.25">
      <c r="B81" s="119" t="s">
        <v>85</v>
      </c>
      <c r="C81" s="198">
        <v>0</v>
      </c>
      <c r="D81" s="121"/>
      <c r="E81" s="198" t="s">
        <v>231</v>
      </c>
      <c r="F81" s="121" t="str">
        <f t="shared" si="8"/>
        <v>-</v>
      </c>
      <c r="G81" s="198" t="s">
        <v>231</v>
      </c>
      <c r="H81" s="121" t="str">
        <f t="shared" si="8"/>
        <v>-</v>
      </c>
      <c r="I81" s="198">
        <v>0.47499999999999998</v>
      </c>
      <c r="J81" s="121" t="str">
        <f t="shared" si="8"/>
        <v>-</v>
      </c>
      <c r="K81" s="198">
        <v>0.48810000000000003</v>
      </c>
      <c r="L81" s="121">
        <f t="shared" si="9"/>
        <v>2.7578947368421147E-2</v>
      </c>
      <c r="M81" s="198"/>
      <c r="N81" s="121"/>
    </row>
    <row r="82" spans="2:16" x14ac:dyDescent="0.25">
      <c r="B82" s="119" t="s">
        <v>87</v>
      </c>
      <c r="C82" s="198">
        <v>0.43619999999999998</v>
      </c>
      <c r="D82" s="121"/>
      <c r="E82" s="198" t="s">
        <v>231</v>
      </c>
      <c r="F82" s="121" t="str">
        <f t="shared" si="8"/>
        <v>-</v>
      </c>
      <c r="G82" s="198" t="s">
        <v>231</v>
      </c>
      <c r="H82" s="121" t="str">
        <f t="shared" si="8"/>
        <v>-</v>
      </c>
      <c r="I82" s="198">
        <v>0.46520000000000006</v>
      </c>
      <c r="J82" s="121" t="str">
        <f t="shared" si="8"/>
        <v>-</v>
      </c>
      <c r="K82" s="198">
        <v>0.37380000000000002</v>
      </c>
      <c r="L82" s="121">
        <f t="shared" si="9"/>
        <v>-0.19647463456577818</v>
      </c>
      <c r="M82" s="198"/>
      <c r="N82" s="121"/>
    </row>
    <row r="83" spans="2:16" x14ac:dyDescent="0.25">
      <c r="B83" s="119" t="s">
        <v>89</v>
      </c>
      <c r="C83" s="198">
        <v>0.31670000000000004</v>
      </c>
      <c r="D83" s="121"/>
      <c r="E83" s="198" t="s">
        <v>231</v>
      </c>
      <c r="F83" s="121" t="str">
        <f t="shared" si="8"/>
        <v>-</v>
      </c>
      <c r="G83" s="198" t="s">
        <v>231</v>
      </c>
      <c r="H83" s="121" t="str">
        <f t="shared" si="8"/>
        <v>-</v>
      </c>
      <c r="I83" s="198">
        <v>0.4249</v>
      </c>
      <c r="J83" s="121" t="str">
        <f t="shared" si="8"/>
        <v>-</v>
      </c>
      <c r="K83" s="198">
        <v>0.56969999999999998</v>
      </c>
      <c r="L83" s="121">
        <f t="shared" si="9"/>
        <v>0.3407860673099552</v>
      </c>
      <c r="M83" s="198"/>
      <c r="N83" s="121"/>
    </row>
    <row r="84" spans="2:16" x14ac:dyDescent="0.25">
      <c r="B84" s="119" t="s">
        <v>91</v>
      </c>
      <c r="C84" s="198">
        <v>0.3725</v>
      </c>
      <c r="D84" s="121"/>
      <c r="E84" s="198" t="s">
        <v>231</v>
      </c>
      <c r="F84" s="121" t="str">
        <f t="shared" si="8"/>
        <v>-</v>
      </c>
      <c r="G84" s="198" t="s">
        <v>231</v>
      </c>
      <c r="H84" s="121" t="str">
        <f t="shared" si="8"/>
        <v>-</v>
      </c>
      <c r="I84" s="198">
        <v>0.54320000000000002</v>
      </c>
      <c r="J84" s="121" t="str">
        <f t="shared" si="8"/>
        <v>-</v>
      </c>
      <c r="K84" s="198">
        <v>0.51300000000000001</v>
      </c>
      <c r="L84" s="121">
        <f t="shared" si="9"/>
        <v>-5.5596465390279848E-2</v>
      </c>
      <c r="M84" s="198"/>
      <c r="N84" s="121"/>
    </row>
    <row r="85" spans="2:16" x14ac:dyDescent="0.25">
      <c r="B85" s="119" t="s">
        <v>93</v>
      </c>
      <c r="C85" s="198">
        <v>0.31240000000000001</v>
      </c>
      <c r="D85" s="121"/>
      <c r="E85" s="198" t="s">
        <v>231</v>
      </c>
      <c r="F85" s="121" t="str">
        <f t="shared" si="8"/>
        <v>-</v>
      </c>
      <c r="G85" s="198" t="s">
        <v>231</v>
      </c>
      <c r="H85" s="121" t="str">
        <f t="shared" si="8"/>
        <v>-</v>
      </c>
      <c r="I85" s="198">
        <v>0.65260000000000007</v>
      </c>
      <c r="J85" s="121" t="str">
        <f t="shared" si="8"/>
        <v>-</v>
      </c>
      <c r="K85" s="198">
        <v>0.65959999999999996</v>
      </c>
      <c r="L85" s="121">
        <f t="shared" si="9"/>
        <v>1.0726325467361075E-2</v>
      </c>
      <c r="M85" s="198"/>
      <c r="N85" s="121"/>
    </row>
    <row r="86" spans="2:16" x14ac:dyDescent="0.25">
      <c r="B86" s="119" t="s">
        <v>95</v>
      </c>
      <c r="C86" s="198">
        <v>0.27960000000000002</v>
      </c>
      <c r="D86" s="121"/>
      <c r="E86" s="198" t="s">
        <v>231</v>
      </c>
      <c r="F86" s="121" t="str">
        <f t="shared" si="8"/>
        <v>-</v>
      </c>
      <c r="G86" s="198" t="s">
        <v>231</v>
      </c>
      <c r="H86" s="121" t="str">
        <f t="shared" si="8"/>
        <v>-</v>
      </c>
      <c r="I86" s="198">
        <v>0.62020000000000008</v>
      </c>
      <c r="J86" s="121" t="str">
        <f t="shared" si="8"/>
        <v>-</v>
      </c>
      <c r="K86" s="198">
        <v>0.69440000000000002</v>
      </c>
      <c r="L86" s="121">
        <f t="shared" si="9"/>
        <v>0.11963882618510135</v>
      </c>
      <c r="M86" s="198"/>
      <c r="N86" s="121"/>
    </row>
    <row r="87" spans="2:16" ht="15.75" x14ac:dyDescent="0.25">
      <c r="B87" s="122" t="s">
        <v>32</v>
      </c>
      <c r="C87" s="200">
        <v>0.40079999999999999</v>
      </c>
      <c r="D87" s="124">
        <v>-0.18719686343433684</v>
      </c>
      <c r="E87" s="200">
        <v>0.4506</v>
      </c>
      <c r="F87" s="124">
        <v>0.12425149700598803</v>
      </c>
      <c r="G87" s="200">
        <v>0.55989999999999995</v>
      </c>
      <c r="H87" s="124">
        <v>0.24256546826453618</v>
      </c>
      <c r="I87" s="200">
        <v>0.54569999999999996</v>
      </c>
      <c r="J87" s="124">
        <v>-2.5361671727094137E-2</v>
      </c>
      <c r="K87" s="200">
        <v>0.58483333333333343</v>
      </c>
      <c r="L87" s="124">
        <v>7.1630172332453945E-2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309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161</v>
      </c>
    </row>
    <row r="93" spans="2:16" ht="10.5" customHeight="1" thickBot="1" x14ac:dyDescent="0.3">
      <c r="B93" s="108"/>
      <c r="M93" s="4"/>
      <c r="N93" s="4"/>
      <c r="P93" s="1" t="s">
        <v>162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M95" s="114">
        <f>M$7</f>
        <v>2025</v>
      </c>
      <c r="N95" s="115"/>
    </row>
    <row r="96" spans="2:16" ht="16.5" thickTop="1" thickBot="1" x14ac:dyDescent="0.3">
      <c r="B96" s="87"/>
      <c r="M96" s="118" t="s">
        <v>71</v>
      </c>
      <c r="N96" s="117" t="str">
        <f>CONCATENATE("var ",RIGHT(M95,2),"/",RIGHT(K95,2))</f>
        <v>var 25/</v>
      </c>
    </row>
    <row r="97" spans="2:14" x14ac:dyDescent="0.25">
      <c r="B97" s="119" t="s">
        <v>73</v>
      </c>
      <c r="M97" s="198" t="s">
        <v>231</v>
      </c>
      <c r="N97" s="121" t="str">
        <f t="shared" ref="N97:N100" si="11">IFERROR(M97/K97-1,"-")</f>
        <v>-</v>
      </c>
    </row>
    <row r="98" spans="2:14" x14ac:dyDescent="0.25">
      <c r="B98" s="119" t="s">
        <v>75</v>
      </c>
      <c r="M98" s="198" t="s">
        <v>231</v>
      </c>
      <c r="N98" s="121" t="str">
        <f t="shared" si="11"/>
        <v>-</v>
      </c>
    </row>
    <row r="99" spans="2:14" x14ac:dyDescent="0.25">
      <c r="B99" s="119" t="s">
        <v>77</v>
      </c>
      <c r="M99" s="198" t="s">
        <v>231</v>
      </c>
      <c r="N99" s="121" t="str">
        <f t="shared" si="11"/>
        <v>-</v>
      </c>
    </row>
    <row r="100" spans="2:14" x14ac:dyDescent="0.25">
      <c r="B100" s="119" t="s">
        <v>79</v>
      </c>
      <c r="M100" s="198" t="s">
        <v>231</v>
      </c>
      <c r="N100" s="121" t="str">
        <f t="shared" si="11"/>
        <v>-</v>
      </c>
    </row>
    <row r="101" spans="2:14" x14ac:dyDescent="0.25">
      <c r="B101" s="119" t="s">
        <v>81</v>
      </c>
      <c r="M101" s="198"/>
      <c r="N101" s="121"/>
    </row>
    <row r="102" spans="2:14" x14ac:dyDescent="0.25">
      <c r="B102" s="119" t="s">
        <v>83</v>
      </c>
      <c r="M102" s="198"/>
      <c r="N102" s="121"/>
    </row>
    <row r="103" spans="2:14" x14ac:dyDescent="0.25">
      <c r="B103" s="119" t="s">
        <v>85</v>
      </c>
      <c r="M103" s="198"/>
      <c r="N103" s="121"/>
    </row>
    <row r="104" spans="2:14" x14ac:dyDescent="0.25">
      <c r="B104" s="119" t="s">
        <v>87</v>
      </c>
      <c r="M104" s="198"/>
      <c r="N104" s="121"/>
    </row>
    <row r="105" spans="2:14" x14ac:dyDescent="0.25">
      <c r="B105" s="119" t="s">
        <v>89</v>
      </c>
      <c r="M105" s="198"/>
      <c r="N105" s="121"/>
    </row>
    <row r="106" spans="2:14" x14ac:dyDescent="0.25">
      <c r="B106" s="119" t="s">
        <v>91</v>
      </c>
      <c r="M106" s="198"/>
      <c r="N106" s="121"/>
    </row>
    <row r="107" spans="2:14" x14ac:dyDescent="0.25">
      <c r="B107" s="119" t="s">
        <v>93</v>
      </c>
      <c r="M107" s="198"/>
      <c r="N107" s="121"/>
    </row>
    <row r="108" spans="2:14" x14ac:dyDescent="0.25">
      <c r="B108" s="119" t="s">
        <v>95</v>
      </c>
      <c r="M108" s="198"/>
      <c r="N108" s="121"/>
    </row>
    <row r="109" spans="2:14" ht="15.75" x14ac:dyDescent="0.25">
      <c r="B109" s="122" t="s">
        <v>32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M111" s="107"/>
      <c r="N111" s="107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F9580-A3A9-40B3-AAF3-CCFD7EC94643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48D7A-C3A1-4C5D-874B-35CC18A32352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164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165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166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263</v>
      </c>
      <c r="D7" s="207" t="s">
        <v>264</v>
      </c>
      <c r="E7" s="207" t="s">
        <v>265</v>
      </c>
      <c r="F7" s="92" t="s">
        <v>266</v>
      </c>
      <c r="G7" s="92" t="s">
        <v>267</v>
      </c>
      <c r="H7" s="14" t="str">
        <f>CONCATENATE("var. ",RIGHT(G7,2),"/",RIGHT(F7,2))</f>
        <v>var. 25/24</v>
      </c>
      <c r="I7" s="207" t="s">
        <v>226</v>
      </c>
      <c r="J7" s="208" t="s">
        <v>227</v>
      </c>
      <c r="K7" s="208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7" t="s">
        <v>263</v>
      </c>
      <c r="R7" s="208" t="s">
        <v>264</v>
      </c>
      <c r="S7" s="208" t="s">
        <v>265</v>
      </c>
      <c r="T7" s="92" t="s">
        <v>266</v>
      </c>
      <c r="U7" s="92" t="s">
        <v>267</v>
      </c>
      <c r="V7" s="14" t="str">
        <f>CONCATENATE("var. ",RIGHT(U7,2),"/",RIGHT(T7,2))</f>
        <v>var. 25/24</v>
      </c>
      <c r="W7" s="207" t="s">
        <v>226</v>
      </c>
      <c r="X7" s="207" t="s">
        <v>227</v>
      </c>
      <c r="Y7" s="207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7" t="s">
        <v>263</v>
      </c>
      <c r="AF7" s="208" t="s">
        <v>264</v>
      </c>
      <c r="AG7" s="208" t="s">
        <v>265</v>
      </c>
      <c r="AH7" s="92" t="s">
        <v>266</v>
      </c>
      <c r="AI7" s="92" t="s">
        <v>267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226</v>
      </c>
      <c r="AN7" s="208" t="s">
        <v>227</v>
      </c>
      <c r="AO7" s="208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90.584670330157934</v>
      </c>
      <c r="D8" s="213">
        <v>110.17778133236101</v>
      </c>
      <c r="E8" s="213">
        <v>115.14721060495427</v>
      </c>
      <c r="F8" s="214">
        <v>129.78644092662233</v>
      </c>
      <c r="G8" s="213">
        <v>139.1411998436148</v>
      </c>
      <c r="H8" s="136">
        <f>G8/F8-1</f>
        <v>7.207809113342889E-2</v>
      </c>
      <c r="I8" s="212">
        <v>92.87</v>
      </c>
      <c r="J8" s="215">
        <v>114.11</v>
      </c>
      <c r="K8" s="215">
        <v>113.04</v>
      </c>
      <c r="L8" s="215">
        <v>117.79</v>
      </c>
      <c r="M8" s="215">
        <v>136.43</v>
      </c>
      <c r="N8" s="136">
        <f t="shared" ref="N8:N18" si="0">M8/L8-1</f>
        <v>0.15824772900925366</v>
      </c>
      <c r="P8" s="211" t="s">
        <v>45</v>
      </c>
      <c r="Q8" s="212">
        <v>23.383694088966511</v>
      </c>
      <c r="R8" s="214">
        <v>80.274135499935539</v>
      </c>
      <c r="S8" s="214">
        <v>96.617752459881117</v>
      </c>
      <c r="T8" s="214">
        <v>111.62501094717922</v>
      </c>
      <c r="U8" s="214">
        <v>117.90823228983317</v>
      </c>
      <c r="V8" s="136">
        <f t="shared" ref="V8:V18" si="1">U8/T8-1</f>
        <v>5.6288651524765809E-2</v>
      </c>
      <c r="W8" s="212">
        <v>29.18</v>
      </c>
      <c r="X8" s="215">
        <v>84.83</v>
      </c>
      <c r="Y8" s="215">
        <v>86.09</v>
      </c>
      <c r="Z8" s="215">
        <v>93.88</v>
      </c>
      <c r="AA8" s="215">
        <v>104.41</v>
      </c>
      <c r="AB8" s="136">
        <f t="shared" ref="AB8:AB18" si="2">AA8/Z8-1</f>
        <v>0.11216446527481883</v>
      </c>
      <c r="AD8" s="67" t="s">
        <v>45</v>
      </c>
      <c r="AE8" s="216">
        <v>56615866.890000001</v>
      </c>
      <c r="AF8" s="135">
        <v>492361353.57999992</v>
      </c>
      <c r="AG8" s="135">
        <v>616175473.73000002</v>
      </c>
      <c r="AH8" s="135">
        <v>718268520.22000003</v>
      </c>
      <c r="AI8" s="135">
        <v>751352757.82999992</v>
      </c>
      <c r="AJ8" s="136">
        <f t="shared" ref="AJ8:AJ18" si="3">AI8/AH8-1</f>
        <v>4.6061099266700989E-2</v>
      </c>
      <c r="AK8" s="135">
        <f t="shared" ref="AK8:AK18" si="4">AI8-AH8</f>
        <v>33084237.609999895</v>
      </c>
      <c r="AL8" s="137">
        <f t="shared" ref="AL8:AL18" si="5">AI8/AI$8</f>
        <v>1</v>
      </c>
      <c r="AM8" s="217">
        <v>17250545.050000001</v>
      </c>
      <c r="AN8" s="218">
        <v>134270189.28999999</v>
      </c>
      <c r="AO8" s="218">
        <v>136442589.78999999</v>
      </c>
      <c r="AP8" s="218">
        <v>149094760.16</v>
      </c>
      <c r="AQ8" s="218">
        <v>164003214.69999999</v>
      </c>
      <c r="AR8" s="136">
        <f t="shared" ref="AR8:AR18" si="6">AQ8/AP8-1</f>
        <v>9.9993148813553701E-2</v>
      </c>
      <c r="AS8" s="135">
        <f t="shared" ref="AS8:AS18" si="7">AQ8-AP8</f>
        <v>14908454.539999992</v>
      </c>
      <c r="AT8" s="136">
        <f t="shared" ref="AT8:AT18" si="8">AQ8/AM8-1</f>
        <v>8.507132338406894</v>
      </c>
      <c r="AU8" s="135">
        <f t="shared" ref="AU8:AU18" si="9">AQ8-AM8</f>
        <v>146752669.64999998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122.07364130966276</v>
      </c>
      <c r="D9" s="220">
        <v>138.47819068494064</v>
      </c>
      <c r="E9" s="220">
        <v>144.14729830630409</v>
      </c>
      <c r="F9" s="220">
        <v>161.05311667006055</v>
      </c>
      <c r="G9" s="220">
        <v>171.19718617816648</v>
      </c>
      <c r="H9" s="76">
        <f>G9/F9-1</f>
        <v>6.298586278766316E-2</v>
      </c>
      <c r="I9" s="219">
        <v>124.76</v>
      </c>
      <c r="J9" s="220">
        <v>140.06</v>
      </c>
      <c r="K9" s="220">
        <v>137.96</v>
      </c>
      <c r="L9" s="220">
        <v>145.12</v>
      </c>
      <c r="M9" s="220">
        <v>166.89</v>
      </c>
      <c r="N9" s="76">
        <f t="shared" si="0"/>
        <v>0.15001378169790502</v>
      </c>
      <c r="P9" s="15" t="s">
        <v>46</v>
      </c>
      <c r="Q9" s="219">
        <v>33.475316768457311</v>
      </c>
      <c r="R9" s="220">
        <v>108.02336008476051</v>
      </c>
      <c r="S9" s="220">
        <v>125.56430854109689</v>
      </c>
      <c r="T9" s="220">
        <v>140.77016822969517</v>
      </c>
      <c r="U9" s="220">
        <v>150.22294144520126</v>
      </c>
      <c r="V9" s="76">
        <f t="shared" si="1"/>
        <v>6.7150400787203468E-2</v>
      </c>
      <c r="W9" s="219">
        <v>43.61</v>
      </c>
      <c r="X9" s="220">
        <v>114.11</v>
      </c>
      <c r="Y9" s="220">
        <v>113.69</v>
      </c>
      <c r="Z9" s="220">
        <v>122.55</v>
      </c>
      <c r="AA9" s="220">
        <v>137.08000000000001</v>
      </c>
      <c r="AB9" s="76">
        <f t="shared" si="2"/>
        <v>0.11856385148918824</v>
      </c>
      <c r="AD9" s="15" t="s">
        <v>46</v>
      </c>
      <c r="AE9" s="221">
        <v>27605298.399999999</v>
      </c>
      <c r="AF9" s="53">
        <v>241332511.66999999</v>
      </c>
      <c r="AG9" s="53">
        <v>296387288.58000004</v>
      </c>
      <c r="AH9" s="53">
        <v>339066491.99000001</v>
      </c>
      <c r="AI9" s="53">
        <v>343272401.31999999</v>
      </c>
      <c r="AJ9" s="76">
        <f t="shared" si="3"/>
        <v>1.2404379168567514E-2</v>
      </c>
      <c r="AK9" s="53">
        <f t="shared" si="4"/>
        <v>4205909.3299999833</v>
      </c>
      <c r="AL9" s="100">
        <f t="shared" si="5"/>
        <v>0.45687248465210045</v>
      </c>
      <c r="AM9" s="222">
        <v>8808303.9499999993</v>
      </c>
      <c r="AN9" s="223">
        <v>65945084.009999998</v>
      </c>
      <c r="AO9" s="223">
        <v>67102835.909999996</v>
      </c>
      <c r="AP9" s="223">
        <v>72467150.219999999</v>
      </c>
      <c r="AQ9" s="223">
        <v>77566730.25</v>
      </c>
      <c r="AR9" s="76">
        <f t="shared" si="6"/>
        <v>7.0370919989517944E-2</v>
      </c>
      <c r="AS9" s="53">
        <f t="shared" si="7"/>
        <v>5099580.0300000012</v>
      </c>
      <c r="AT9" s="76">
        <f t="shared" si="8"/>
        <v>7.8060914666778736</v>
      </c>
      <c r="AU9" s="53">
        <f t="shared" si="9"/>
        <v>68758426.299999997</v>
      </c>
      <c r="AV9" s="100">
        <f t="shared" si="10"/>
        <v>0.47295859652438876</v>
      </c>
    </row>
    <row r="10" spans="2:48" x14ac:dyDescent="0.25">
      <c r="B10" s="19" t="s">
        <v>47</v>
      </c>
      <c r="C10" s="219">
        <v>68.964460642436137</v>
      </c>
      <c r="D10" s="220">
        <v>94.816271969386904</v>
      </c>
      <c r="E10" s="220">
        <v>103.1843222724296</v>
      </c>
      <c r="F10" s="220">
        <v>117.50843304634407</v>
      </c>
      <c r="G10" s="220">
        <v>127.57324277599969</v>
      </c>
      <c r="H10" s="76">
        <f>G10/F10-1</f>
        <v>8.5651807863748486E-2</v>
      </c>
      <c r="I10" s="219">
        <v>70.88</v>
      </c>
      <c r="J10" s="220">
        <v>92.18</v>
      </c>
      <c r="K10" s="220">
        <v>96.55</v>
      </c>
      <c r="L10" s="220">
        <v>107.36</v>
      </c>
      <c r="M10" s="220">
        <v>122.54</v>
      </c>
      <c r="N10" s="76">
        <f t="shared" si="0"/>
        <v>0.14139344262295084</v>
      </c>
      <c r="P10" s="19" t="s">
        <v>47</v>
      </c>
      <c r="Q10" s="219">
        <v>13.878432986542276</v>
      </c>
      <c r="R10" s="220">
        <v>69.373898522393532</v>
      </c>
      <c r="S10" s="220">
        <v>87.154938551361127</v>
      </c>
      <c r="T10" s="220">
        <v>101.28797342830113</v>
      </c>
      <c r="U10" s="220">
        <v>106.71872740842107</v>
      </c>
      <c r="V10" s="76">
        <f t="shared" si="1"/>
        <v>5.3616967506652902E-2</v>
      </c>
      <c r="W10" s="219">
        <v>17.32</v>
      </c>
      <c r="X10" s="220">
        <v>66.67</v>
      </c>
      <c r="Y10" s="220">
        <v>72.989999999999995</v>
      </c>
      <c r="Z10" s="220">
        <v>84.8</v>
      </c>
      <c r="AA10" s="220">
        <v>91.42</v>
      </c>
      <c r="AB10" s="76">
        <f t="shared" si="2"/>
        <v>7.8066037735849081E-2</v>
      </c>
      <c r="AD10" s="19" t="s">
        <v>47</v>
      </c>
      <c r="AE10" s="221">
        <v>8424014.4399999995</v>
      </c>
      <c r="AF10" s="53">
        <v>117489817.65000001</v>
      </c>
      <c r="AG10" s="53">
        <v>150923495.41</v>
      </c>
      <c r="AH10" s="53">
        <v>177047015.80000001</v>
      </c>
      <c r="AI10" s="53">
        <v>187070211.78</v>
      </c>
      <c r="AJ10" s="76">
        <f t="shared" si="3"/>
        <v>5.6613187941685572E-2</v>
      </c>
      <c r="AK10" s="53">
        <f t="shared" si="4"/>
        <v>10023195.979999989</v>
      </c>
      <c r="AL10" s="100">
        <f t="shared" si="5"/>
        <v>0.24897787334977248</v>
      </c>
      <c r="AM10" s="222">
        <v>2437531.98</v>
      </c>
      <c r="AN10" s="223">
        <v>29244332.379999999</v>
      </c>
      <c r="AO10" s="223">
        <v>31025729.129999999</v>
      </c>
      <c r="AP10" s="223">
        <v>36675133.93</v>
      </c>
      <c r="AQ10" s="223">
        <v>39346309.310000002</v>
      </c>
      <c r="AR10" s="76">
        <f t="shared" si="6"/>
        <v>7.2833418552699536E-2</v>
      </c>
      <c r="AS10" s="53">
        <f t="shared" si="7"/>
        <v>2671175.3800000027</v>
      </c>
      <c r="AT10" s="76">
        <f t="shared" si="8"/>
        <v>15.141863833105486</v>
      </c>
      <c r="AU10" s="53">
        <f t="shared" si="9"/>
        <v>36908777.330000006</v>
      </c>
      <c r="AV10" s="100">
        <f t="shared" si="10"/>
        <v>0.23991181747244131</v>
      </c>
    </row>
    <row r="11" spans="2:48" x14ac:dyDescent="0.25">
      <c r="B11" s="19" t="s">
        <v>48</v>
      </c>
      <c r="C11" s="219">
        <v>55.508661601636732</v>
      </c>
      <c r="D11" s="220">
        <v>69.481315386908022</v>
      </c>
      <c r="E11" s="220">
        <v>81.329880287076975</v>
      </c>
      <c r="F11" s="220">
        <v>87.114057680234566</v>
      </c>
      <c r="G11" s="220">
        <v>106.45970092774107</v>
      </c>
      <c r="H11" s="76">
        <f>G11/F11-1</f>
        <v>0.2220725766043139</v>
      </c>
      <c r="I11" s="219">
        <v>55.03</v>
      </c>
      <c r="J11" s="220">
        <v>62.74</v>
      </c>
      <c r="K11" s="220">
        <v>67.989999999999995</v>
      </c>
      <c r="L11" s="220">
        <v>74.209999999999994</v>
      </c>
      <c r="M11" s="220">
        <v>97.62</v>
      </c>
      <c r="N11" s="76">
        <f t="shared" si="0"/>
        <v>0.31545613798679439</v>
      </c>
      <c r="P11" s="19" t="s">
        <v>48</v>
      </c>
      <c r="Q11" s="219">
        <v>19.267479021043098</v>
      </c>
      <c r="R11" s="220">
        <v>53.220600001587471</v>
      </c>
      <c r="S11" s="220">
        <v>61.958260589357408</v>
      </c>
      <c r="T11" s="220">
        <v>72.087356892410057</v>
      </c>
      <c r="U11" s="220">
        <v>78.739767333471875</v>
      </c>
      <c r="V11" s="76">
        <f t="shared" si="1"/>
        <v>9.2282623858584545E-2</v>
      </c>
      <c r="W11" s="219">
        <v>23.7</v>
      </c>
      <c r="X11" s="220">
        <v>40.520000000000003</v>
      </c>
      <c r="Y11" s="220">
        <v>40.85</v>
      </c>
      <c r="Z11" s="220">
        <v>47.78</v>
      </c>
      <c r="AA11" s="220">
        <v>56.78</v>
      </c>
      <c r="AB11" s="76">
        <f t="shared" si="2"/>
        <v>0.18836333193804933</v>
      </c>
      <c r="AD11" s="19" t="s">
        <v>48</v>
      </c>
      <c r="AE11" s="221">
        <v>545620.5</v>
      </c>
      <c r="AF11" s="53">
        <v>2549507.0500000003</v>
      </c>
      <c r="AG11" s="53">
        <v>3345799.33</v>
      </c>
      <c r="AH11" s="53">
        <v>3925063.3899999997</v>
      </c>
      <c r="AI11" s="53">
        <v>4266074.45</v>
      </c>
      <c r="AJ11" s="76">
        <f t="shared" si="3"/>
        <v>8.6880395580057224E-2</v>
      </c>
      <c r="AK11" s="53">
        <f t="shared" si="4"/>
        <v>341011.06000000052</v>
      </c>
      <c r="AL11" s="100">
        <f t="shared" si="5"/>
        <v>5.6778582437375397E-3</v>
      </c>
      <c r="AM11" s="222">
        <v>167765.01</v>
      </c>
      <c r="AN11" s="223">
        <v>498436.08</v>
      </c>
      <c r="AO11" s="223">
        <v>551506.75</v>
      </c>
      <c r="AP11" s="223">
        <v>644975.6</v>
      </c>
      <c r="AQ11" s="223">
        <v>769937.81</v>
      </c>
      <c r="AR11" s="76">
        <f t="shared" si="6"/>
        <v>0.19374718981617312</v>
      </c>
      <c r="AS11" s="53">
        <f t="shared" si="7"/>
        <v>124962.21000000008</v>
      </c>
      <c r="AT11" s="76">
        <f t="shared" si="8"/>
        <v>3.5893825536087647</v>
      </c>
      <c r="AU11" s="53">
        <f t="shared" si="9"/>
        <v>602172.80000000005</v>
      </c>
      <c r="AV11" s="100">
        <f t="shared" si="10"/>
        <v>4.6946507201605491E-3</v>
      </c>
    </row>
    <row r="12" spans="2:48" x14ac:dyDescent="0.25">
      <c r="B12" s="19" t="s">
        <v>49</v>
      </c>
      <c r="C12" s="219">
        <v>151.97699947276894</v>
      </c>
      <c r="D12" s="220">
        <v>262.19651840452684</v>
      </c>
      <c r="E12" s="220">
        <v>168.8332686173502</v>
      </c>
      <c r="F12" s="220">
        <v>214.55524781154062</v>
      </c>
      <c r="G12" s="220">
        <v>230.28519743038638</v>
      </c>
      <c r="H12" s="76">
        <f t="shared" ref="H12:H18" si="11">G12/F12-1</f>
        <v>7.3314215239622005E-2</v>
      </c>
      <c r="I12" s="219">
        <v>141.9</v>
      </c>
      <c r="J12" s="220">
        <v>388.77</v>
      </c>
      <c r="K12" s="220">
        <v>256.33</v>
      </c>
      <c r="L12" s="220">
        <v>174.59</v>
      </c>
      <c r="M12" s="220">
        <v>262.77</v>
      </c>
      <c r="N12" s="76">
        <f t="shared" si="0"/>
        <v>0.50506901884414912</v>
      </c>
      <c r="P12" s="19" t="s">
        <v>49</v>
      </c>
      <c r="Q12" s="219">
        <v>32.3401633540511</v>
      </c>
      <c r="R12" s="220">
        <v>138.02601792824649</v>
      </c>
      <c r="S12" s="220">
        <v>101.44374776468004</v>
      </c>
      <c r="T12" s="220">
        <v>143.19221969893474</v>
      </c>
      <c r="U12" s="220">
        <v>173.46539491016458</v>
      </c>
      <c r="V12" s="76">
        <f t="shared" si="1"/>
        <v>0.21141634143866161</v>
      </c>
      <c r="W12" s="219">
        <v>47.42</v>
      </c>
      <c r="X12" s="220">
        <v>223.57</v>
      </c>
      <c r="Y12" s="220">
        <v>129.36000000000001</v>
      </c>
      <c r="Z12" s="220">
        <v>107.03</v>
      </c>
      <c r="AA12" s="220">
        <v>168.05</v>
      </c>
      <c r="AB12" s="76">
        <f t="shared" si="2"/>
        <v>0.57012052695505933</v>
      </c>
      <c r="AD12" s="19" t="s">
        <v>49</v>
      </c>
      <c r="AE12" s="221">
        <v>4738639.5200000005</v>
      </c>
      <c r="AF12" s="53">
        <v>26715643.370000001</v>
      </c>
      <c r="AG12" s="53">
        <v>20097973.649999999</v>
      </c>
      <c r="AH12" s="53">
        <v>19200553.509999998</v>
      </c>
      <c r="AI12" s="53">
        <v>35179305.640000001</v>
      </c>
      <c r="AJ12" s="76">
        <f t="shared" si="3"/>
        <v>0.83220268216111459</v>
      </c>
      <c r="AK12" s="53">
        <f t="shared" si="4"/>
        <v>15978752.130000003</v>
      </c>
      <c r="AL12" s="100">
        <f t="shared" si="5"/>
        <v>4.6821290363799561E-2</v>
      </c>
      <c r="AM12" s="222">
        <v>1736995.8</v>
      </c>
      <c r="AN12" s="223">
        <v>11073437.92</v>
      </c>
      <c r="AO12" s="223">
        <v>6407073.4900000002</v>
      </c>
      <c r="AP12" s="223">
        <v>3024569.83</v>
      </c>
      <c r="AQ12" s="223">
        <v>8520305.2100000009</v>
      </c>
      <c r="AR12" s="76">
        <f t="shared" si="6"/>
        <v>1.8170304171816727</v>
      </c>
      <c r="AS12" s="53">
        <f t="shared" si="7"/>
        <v>5495735.3800000008</v>
      </c>
      <c r="AT12" s="76">
        <f t="shared" si="8"/>
        <v>3.9051962071526027</v>
      </c>
      <c r="AU12" s="53">
        <f t="shared" si="9"/>
        <v>6783309.4100000011</v>
      </c>
      <c r="AV12" s="100">
        <f t="shared" si="10"/>
        <v>5.195206219332725E-2</v>
      </c>
    </row>
    <row r="13" spans="2:48" x14ac:dyDescent="0.25">
      <c r="B13" s="19" t="s">
        <v>50</v>
      </c>
      <c r="C13" s="219">
        <v>35.697762787804997</v>
      </c>
      <c r="D13" s="220">
        <v>58.399946149883384</v>
      </c>
      <c r="E13" s="220">
        <v>65.357256314127284</v>
      </c>
      <c r="F13" s="220">
        <v>76.337633842276531</v>
      </c>
      <c r="G13" s="220">
        <v>83.697014830829275</v>
      </c>
      <c r="H13" s="76">
        <f t="shared" si="11"/>
        <v>9.6405673298155747E-2</v>
      </c>
      <c r="I13" s="219">
        <v>36.06</v>
      </c>
      <c r="J13" s="220">
        <v>59.35</v>
      </c>
      <c r="K13" s="220">
        <v>60.84</v>
      </c>
      <c r="L13" s="220">
        <v>67.150000000000006</v>
      </c>
      <c r="M13" s="220">
        <v>79.09</v>
      </c>
      <c r="N13" s="76">
        <f t="shared" si="0"/>
        <v>0.17781087118391659</v>
      </c>
      <c r="P13" s="19" t="s">
        <v>50</v>
      </c>
      <c r="Q13" s="219">
        <v>9.4250996878617919</v>
      </c>
      <c r="R13" s="220">
        <v>37.966849475116526</v>
      </c>
      <c r="S13" s="220">
        <v>53.813714630450498</v>
      </c>
      <c r="T13" s="220">
        <v>64.851766951100615</v>
      </c>
      <c r="U13" s="220">
        <v>69.740732290098933</v>
      </c>
      <c r="V13" s="76">
        <f t="shared" si="1"/>
        <v>7.5386771538309638E-2</v>
      </c>
      <c r="W13" s="219">
        <v>10.45</v>
      </c>
      <c r="X13" s="220">
        <v>40.24</v>
      </c>
      <c r="Y13" s="220">
        <v>43.3</v>
      </c>
      <c r="Z13" s="220">
        <v>50.47</v>
      </c>
      <c r="AA13" s="220">
        <v>56.62</v>
      </c>
      <c r="AB13" s="76">
        <f t="shared" si="2"/>
        <v>0.12185456706954634</v>
      </c>
      <c r="AD13" s="19" t="s">
        <v>50</v>
      </c>
      <c r="AE13" s="221">
        <v>3038637.54</v>
      </c>
      <c r="AF13" s="53">
        <v>40790583.579999998</v>
      </c>
      <c r="AG13" s="53">
        <v>60543878.520000003</v>
      </c>
      <c r="AH13" s="53">
        <v>75926196.460000008</v>
      </c>
      <c r="AI13" s="53">
        <v>81462565.799999997</v>
      </c>
      <c r="AJ13" s="76">
        <f t="shared" si="3"/>
        <v>7.2917775394118367E-2</v>
      </c>
      <c r="AK13" s="53">
        <f t="shared" si="4"/>
        <v>5536369.3399999887</v>
      </c>
      <c r="AL13" s="100">
        <f t="shared" si="5"/>
        <v>0.1084211975680691</v>
      </c>
      <c r="AM13" s="222">
        <v>814485.51</v>
      </c>
      <c r="AN13" s="223">
        <v>11085690.4</v>
      </c>
      <c r="AO13" s="223">
        <v>12213746.6</v>
      </c>
      <c r="AP13" s="223">
        <v>14860948.84</v>
      </c>
      <c r="AQ13" s="223">
        <v>16035531.720000001</v>
      </c>
      <c r="AR13" s="76">
        <f t="shared" si="6"/>
        <v>7.9038215705209414E-2</v>
      </c>
      <c r="AS13" s="53">
        <f t="shared" si="7"/>
        <v>1174582.8800000008</v>
      </c>
      <c r="AT13" s="76">
        <f t="shared" si="8"/>
        <v>18.687927560552918</v>
      </c>
      <c r="AU13" s="53">
        <f t="shared" si="9"/>
        <v>15221046.210000001</v>
      </c>
      <c r="AV13" s="100">
        <f t="shared" si="10"/>
        <v>9.7775715856135606E-2</v>
      </c>
    </row>
    <row r="14" spans="2:48" x14ac:dyDescent="0.25">
      <c r="B14" s="19" t="s">
        <v>51</v>
      </c>
      <c r="C14" s="219">
        <v>80.71710894836616</v>
      </c>
      <c r="D14" s="220">
        <v>91.05371411882858</v>
      </c>
      <c r="E14" s="220">
        <v>102.08548185039142</v>
      </c>
      <c r="F14" s="220">
        <v>113.90740283134383</v>
      </c>
      <c r="G14" s="220">
        <v>123.3782865254268</v>
      </c>
      <c r="H14" s="76">
        <f t="shared" si="11"/>
        <v>8.3145462530701097E-2</v>
      </c>
      <c r="I14" s="219">
        <v>81.34</v>
      </c>
      <c r="J14" s="220">
        <v>87.8</v>
      </c>
      <c r="K14" s="220">
        <v>96.52</v>
      </c>
      <c r="L14" s="220">
        <v>100.61</v>
      </c>
      <c r="M14" s="220">
        <v>117.69</v>
      </c>
      <c r="N14" s="76">
        <f t="shared" si="0"/>
        <v>0.16976443693469823</v>
      </c>
      <c r="P14" s="19" t="s">
        <v>51</v>
      </c>
      <c r="Q14" s="219">
        <v>29.975177511008599</v>
      </c>
      <c r="R14" s="220">
        <v>71.897327837073433</v>
      </c>
      <c r="S14" s="220">
        <v>87.051029174845695</v>
      </c>
      <c r="T14" s="220">
        <v>100.39952992321712</v>
      </c>
      <c r="U14" s="220">
        <v>105.24710602078052</v>
      </c>
      <c r="V14" s="76">
        <f t="shared" si="1"/>
        <v>4.8282856516068451E-2</v>
      </c>
      <c r="W14" s="219">
        <v>32.31</v>
      </c>
      <c r="X14" s="220">
        <v>69.349999999999994</v>
      </c>
      <c r="Y14" s="220">
        <v>75.05</v>
      </c>
      <c r="Z14" s="220">
        <v>82.2</v>
      </c>
      <c r="AA14" s="220">
        <v>90.08</v>
      </c>
      <c r="AB14" s="76">
        <f t="shared" si="2"/>
        <v>9.5863746958637419E-2</v>
      </c>
      <c r="AD14" s="19" t="s">
        <v>51</v>
      </c>
      <c r="AE14" s="221">
        <v>852475.08000000007</v>
      </c>
      <c r="AF14" s="53">
        <v>2775879.3899999997</v>
      </c>
      <c r="AG14" s="53">
        <v>3541227.29</v>
      </c>
      <c r="AH14" s="53">
        <v>4179002.14</v>
      </c>
      <c r="AI14" s="53">
        <v>4344644.99</v>
      </c>
      <c r="AJ14" s="76">
        <f t="shared" si="3"/>
        <v>3.9636938305085412E-2</v>
      </c>
      <c r="AK14" s="53">
        <f t="shared" si="4"/>
        <v>165642.85000000009</v>
      </c>
      <c r="AL14" s="100">
        <f t="shared" si="5"/>
        <v>5.7824303494245161E-3</v>
      </c>
      <c r="AM14" s="222">
        <v>229739.85</v>
      </c>
      <c r="AN14" s="223">
        <v>705295.53</v>
      </c>
      <c r="AO14" s="223">
        <v>763247.32</v>
      </c>
      <c r="AP14" s="223">
        <v>848304.64000000001</v>
      </c>
      <c r="AQ14" s="223">
        <v>929616.07</v>
      </c>
      <c r="AR14" s="76">
        <f t="shared" si="6"/>
        <v>9.5851686016947824E-2</v>
      </c>
      <c r="AS14" s="53">
        <f t="shared" si="7"/>
        <v>81311.429999999935</v>
      </c>
      <c r="AT14" s="76">
        <f t="shared" si="8"/>
        <v>3.0463858142155136</v>
      </c>
      <c r="AU14" s="53">
        <f t="shared" si="9"/>
        <v>699876.22</v>
      </c>
      <c r="AV14" s="100">
        <f t="shared" si="10"/>
        <v>5.6682795620834866E-3</v>
      </c>
    </row>
    <row r="15" spans="2:48" x14ac:dyDescent="0.25">
      <c r="B15" s="19" t="s">
        <v>52</v>
      </c>
      <c r="C15" s="219">
        <v>113.74643948297573</v>
      </c>
      <c r="D15" s="220">
        <v>120.67661473139741</v>
      </c>
      <c r="E15" s="220">
        <v>142.15611614450145</v>
      </c>
      <c r="F15" s="220">
        <v>170.8038440763282</v>
      </c>
      <c r="G15" s="220">
        <v>199.29059125049778</v>
      </c>
      <c r="H15" s="76">
        <f t="shared" si="11"/>
        <v>0.1667804804289974</v>
      </c>
      <c r="I15" s="219">
        <v>93.66</v>
      </c>
      <c r="J15" s="220">
        <v>125.05</v>
      </c>
      <c r="K15" s="220">
        <v>149.37</v>
      </c>
      <c r="L15" s="220">
        <v>162.44</v>
      </c>
      <c r="M15" s="220">
        <v>188.6</v>
      </c>
      <c r="N15" s="76">
        <f t="shared" si="0"/>
        <v>0.1610440778133464</v>
      </c>
      <c r="P15" s="19" t="s">
        <v>52</v>
      </c>
      <c r="Q15" s="219">
        <v>44.349548275298048</v>
      </c>
      <c r="R15" s="220">
        <v>91.425803886412353</v>
      </c>
      <c r="S15" s="220">
        <v>114.5678298740018</v>
      </c>
      <c r="T15" s="220">
        <v>149.94907557914297</v>
      </c>
      <c r="U15" s="220">
        <v>168.77931938641282</v>
      </c>
      <c r="V15" s="76">
        <f t="shared" si="1"/>
        <v>0.12557759182270689</v>
      </c>
      <c r="W15" s="219">
        <v>43.4</v>
      </c>
      <c r="X15" s="220">
        <v>86.79</v>
      </c>
      <c r="Y15" s="220">
        <v>115.01</v>
      </c>
      <c r="Z15" s="220">
        <v>132.63</v>
      </c>
      <c r="AA15" s="220">
        <v>149.19999999999999</v>
      </c>
      <c r="AB15" s="76">
        <f t="shared" si="2"/>
        <v>0.12493402699238487</v>
      </c>
      <c r="AD15" s="19" t="s">
        <v>52</v>
      </c>
      <c r="AE15" s="221">
        <v>3025055.5</v>
      </c>
      <c r="AF15" s="53">
        <v>17391855.379999999</v>
      </c>
      <c r="AG15" s="53">
        <v>24540178.030000001</v>
      </c>
      <c r="AH15" s="53">
        <v>32440952.190000001</v>
      </c>
      <c r="AI15" s="53">
        <v>36678911.149999999</v>
      </c>
      <c r="AJ15" s="76">
        <f t="shared" si="3"/>
        <v>0.13063608414386674</v>
      </c>
      <c r="AK15" s="53">
        <f t="shared" si="4"/>
        <v>4237958.9599999972</v>
      </c>
      <c r="AL15" s="100">
        <f t="shared" si="5"/>
        <v>4.8817164464709295E-2</v>
      </c>
      <c r="AM15" s="222">
        <v>833343.83</v>
      </c>
      <c r="AN15" s="223">
        <v>4480902.95</v>
      </c>
      <c r="AO15" s="223">
        <v>6159023.8799999999</v>
      </c>
      <c r="AP15" s="223">
        <v>7114270.9400000004</v>
      </c>
      <c r="AQ15" s="223">
        <v>8106180.3099999996</v>
      </c>
      <c r="AR15" s="76">
        <f t="shared" si="6"/>
        <v>0.1394253013928648</v>
      </c>
      <c r="AS15" s="53">
        <f t="shared" si="7"/>
        <v>991909.36999999918</v>
      </c>
      <c r="AT15" s="76">
        <f t="shared" si="8"/>
        <v>8.7272938470067025</v>
      </c>
      <c r="AU15" s="53">
        <f t="shared" si="9"/>
        <v>7272836.4799999995</v>
      </c>
      <c r="AV15" s="100">
        <f t="shared" si="10"/>
        <v>4.9426959860683753E-2</v>
      </c>
    </row>
    <row r="16" spans="2:48" x14ac:dyDescent="0.25">
      <c r="B16" s="19" t="s">
        <v>53</v>
      </c>
      <c r="C16" s="219">
        <v>62.616337783611286</v>
      </c>
      <c r="D16" s="220">
        <v>76.934820129380967</v>
      </c>
      <c r="E16" s="220">
        <v>89.482167494393067</v>
      </c>
      <c r="F16" s="220">
        <v>100.5936159727611</v>
      </c>
      <c r="G16" s="220">
        <v>110.99423890863363</v>
      </c>
      <c r="H16" s="76">
        <f t="shared" si="11"/>
        <v>0.10339247511182847</v>
      </c>
      <c r="I16" s="219">
        <v>63.7</v>
      </c>
      <c r="J16" s="220">
        <v>76.17</v>
      </c>
      <c r="K16" s="220">
        <v>83.36</v>
      </c>
      <c r="L16" s="220">
        <v>92.62</v>
      </c>
      <c r="M16" s="220">
        <v>103.36</v>
      </c>
      <c r="N16" s="76">
        <f t="shared" si="0"/>
        <v>0.11595767652774769</v>
      </c>
      <c r="P16" s="19" t="s">
        <v>53</v>
      </c>
      <c r="Q16" s="219">
        <v>25.47883142169573</v>
      </c>
      <c r="R16" s="220">
        <v>57.382734580348775</v>
      </c>
      <c r="S16" s="220">
        <v>68.966765737649723</v>
      </c>
      <c r="T16" s="220">
        <v>82.584552070694045</v>
      </c>
      <c r="U16" s="220">
        <v>87.284605740314674</v>
      </c>
      <c r="V16" s="76">
        <f t="shared" si="1"/>
        <v>5.6912019884751475E-2</v>
      </c>
      <c r="W16" s="219">
        <v>24.79</v>
      </c>
      <c r="X16" s="220">
        <v>53.48</v>
      </c>
      <c r="Y16" s="220">
        <v>53.65</v>
      </c>
      <c r="Z16" s="220">
        <v>67.52</v>
      </c>
      <c r="AA16" s="220">
        <v>73.47</v>
      </c>
      <c r="AB16" s="76">
        <f t="shared" si="2"/>
        <v>8.8122037914692086E-2</v>
      </c>
      <c r="AD16" s="19" t="s">
        <v>53</v>
      </c>
      <c r="AE16" s="221">
        <v>3242170.21</v>
      </c>
      <c r="AF16" s="53">
        <v>9235271.0299999993</v>
      </c>
      <c r="AG16" s="53">
        <v>12608925.98</v>
      </c>
      <c r="AH16" s="53">
        <v>14690021.879999999</v>
      </c>
      <c r="AI16" s="53">
        <v>14747578.059999999</v>
      </c>
      <c r="AJ16" s="76">
        <f t="shared" si="3"/>
        <v>3.9180459001466605E-3</v>
      </c>
      <c r="AK16" s="53">
        <f t="shared" si="4"/>
        <v>57556.179999999702</v>
      </c>
      <c r="AL16" s="100">
        <f t="shared" si="5"/>
        <v>1.9628034776358359E-2</v>
      </c>
      <c r="AM16" s="222">
        <v>930378.21</v>
      </c>
      <c r="AN16" s="223">
        <v>2246107.6800000002</v>
      </c>
      <c r="AO16" s="223">
        <v>2453024.0299999998</v>
      </c>
      <c r="AP16" s="223">
        <v>2977849.61</v>
      </c>
      <c r="AQ16" s="223">
        <v>3103330.61</v>
      </c>
      <c r="AR16" s="76">
        <f t="shared" si="6"/>
        <v>4.2138125303111007E-2</v>
      </c>
      <c r="AS16" s="53">
        <f t="shared" si="7"/>
        <v>125481</v>
      </c>
      <c r="AT16" s="76">
        <f t="shared" si="8"/>
        <v>2.3355581382328374</v>
      </c>
      <c r="AU16" s="53">
        <f t="shared" si="9"/>
        <v>2172952.4</v>
      </c>
      <c r="AV16" s="100">
        <f t="shared" si="10"/>
        <v>1.8922376708753626E-2</v>
      </c>
    </row>
    <row r="17" spans="2:48" x14ac:dyDescent="0.25">
      <c r="B17" s="19" t="s">
        <v>54</v>
      </c>
      <c r="C17" s="219">
        <v>85.997134235558178</v>
      </c>
      <c r="D17" s="220">
        <v>111.64872110673139</v>
      </c>
      <c r="E17" s="220">
        <v>127.35297791593524</v>
      </c>
      <c r="F17" s="220">
        <v>141.89089766522235</v>
      </c>
      <c r="G17" s="220">
        <v>121.13211758674434</v>
      </c>
      <c r="H17" s="76">
        <f t="shared" si="11"/>
        <v>-0.14630099900739446</v>
      </c>
      <c r="I17" s="219">
        <v>79.87</v>
      </c>
      <c r="J17" s="220">
        <v>119.88</v>
      </c>
      <c r="K17" s="220">
        <v>135.06</v>
      </c>
      <c r="L17" s="220">
        <v>134.41999999999999</v>
      </c>
      <c r="M17" s="220">
        <v>120.03</v>
      </c>
      <c r="N17" s="76">
        <f t="shared" si="0"/>
        <v>-0.1070525219461389</v>
      </c>
      <c r="P17" s="19" t="s">
        <v>54</v>
      </c>
      <c r="Q17" s="219">
        <v>24.489947270547862</v>
      </c>
      <c r="R17" s="220">
        <v>81.086972187217526</v>
      </c>
      <c r="S17" s="220">
        <v>108.03544046060486</v>
      </c>
      <c r="T17" s="220">
        <v>124.71863496727984</v>
      </c>
      <c r="U17" s="220">
        <v>105.40114047121686</v>
      </c>
      <c r="V17" s="76">
        <f t="shared" si="1"/>
        <v>-0.15488859785172404</v>
      </c>
      <c r="W17" s="219">
        <v>24.62</v>
      </c>
      <c r="X17" s="220">
        <v>88.41</v>
      </c>
      <c r="Y17" s="220">
        <v>102.34</v>
      </c>
      <c r="Z17" s="220">
        <v>104.71</v>
      </c>
      <c r="AA17" s="220">
        <v>95.11</v>
      </c>
      <c r="AB17" s="76">
        <f t="shared" si="2"/>
        <v>-9.1681787794861913E-2</v>
      </c>
      <c r="AD17" s="19" t="s">
        <v>54</v>
      </c>
      <c r="AE17" s="221">
        <v>3276284.6900000004</v>
      </c>
      <c r="AF17" s="53">
        <v>26475929.59</v>
      </c>
      <c r="AG17" s="53">
        <v>34912913.400000006</v>
      </c>
      <c r="AH17" s="53">
        <v>41076956.300000004</v>
      </c>
      <c r="AI17" s="53">
        <v>34667813.229999997</v>
      </c>
      <c r="AJ17" s="76">
        <f t="shared" si="3"/>
        <v>-0.156027701351378</v>
      </c>
      <c r="AK17" s="53">
        <f t="shared" si="4"/>
        <v>-6409143.0700000077</v>
      </c>
      <c r="AL17" s="100">
        <f t="shared" si="5"/>
        <v>4.6140528358643344E-2</v>
      </c>
      <c r="AM17" s="222">
        <v>724543.83</v>
      </c>
      <c r="AN17" s="223">
        <v>7216600.6299999999</v>
      </c>
      <c r="AO17" s="223">
        <v>8000648.9800000004</v>
      </c>
      <c r="AP17" s="223">
        <v>8550404.7100000009</v>
      </c>
      <c r="AQ17" s="223">
        <v>7820928.0800000001</v>
      </c>
      <c r="AR17" s="76">
        <f t="shared" si="6"/>
        <v>-8.5314865756804692E-2</v>
      </c>
      <c r="AS17" s="53">
        <f t="shared" si="7"/>
        <v>-729476.63000000082</v>
      </c>
      <c r="AT17" s="76">
        <f t="shared" si="8"/>
        <v>9.7942787670968094</v>
      </c>
      <c r="AU17" s="53">
        <f t="shared" si="9"/>
        <v>7096384.25</v>
      </c>
      <c r="AV17" s="100">
        <f t="shared" si="10"/>
        <v>4.7687651088463699E-2</v>
      </c>
    </row>
    <row r="18" spans="2:48" x14ac:dyDescent="0.25">
      <c r="B18" s="23" t="s">
        <v>55</v>
      </c>
      <c r="C18" s="219">
        <v>79.223179811833091</v>
      </c>
      <c r="D18" s="220">
        <v>64.379854400943501</v>
      </c>
      <c r="E18" s="220">
        <v>75.008276742047869</v>
      </c>
      <c r="F18" s="220">
        <v>81.909484497778678</v>
      </c>
      <c r="G18" s="220">
        <v>77.891413721430183</v>
      </c>
      <c r="H18" s="76">
        <f t="shared" si="11"/>
        <v>-4.9055012383303009E-2</v>
      </c>
      <c r="I18" s="219">
        <v>75.790000000000006</v>
      </c>
      <c r="J18" s="220">
        <v>55.68</v>
      </c>
      <c r="K18" s="220">
        <v>63.88</v>
      </c>
      <c r="L18" s="220">
        <v>65.540000000000006</v>
      </c>
      <c r="M18" s="220">
        <v>66.459999999999994</v>
      </c>
      <c r="N18" s="76">
        <f t="shared" si="0"/>
        <v>1.4037229173023968E-2</v>
      </c>
      <c r="P18" s="23" t="s">
        <v>55</v>
      </c>
      <c r="Q18" s="219">
        <v>13.880185928421083</v>
      </c>
      <c r="R18" s="220">
        <v>43.792971994046155</v>
      </c>
      <c r="S18" s="220">
        <v>63.035098959434535</v>
      </c>
      <c r="T18" s="220">
        <v>69.813497585225505</v>
      </c>
      <c r="U18" s="220">
        <v>63.233994191168023</v>
      </c>
      <c r="V18" s="76">
        <f t="shared" si="1"/>
        <v>-9.4244001828235113E-2</v>
      </c>
      <c r="W18" s="219">
        <v>16.86</v>
      </c>
      <c r="X18" s="220">
        <v>40.869999999999997</v>
      </c>
      <c r="Y18" s="220">
        <v>48.01</v>
      </c>
      <c r="Z18" s="220">
        <v>50.45</v>
      </c>
      <c r="AA18" s="220">
        <v>47.62</v>
      </c>
      <c r="AB18" s="76">
        <f t="shared" si="2"/>
        <v>-5.6095143706640371E-2</v>
      </c>
      <c r="AD18" s="23" t="s">
        <v>55</v>
      </c>
      <c r="AE18" s="221">
        <v>1867671.01</v>
      </c>
      <c r="AF18" s="53">
        <v>7604354.8499999996</v>
      </c>
      <c r="AG18" s="53">
        <v>9273793.5500000007</v>
      </c>
      <c r="AH18" s="53">
        <v>10716266.550000001</v>
      </c>
      <c r="AI18" s="53">
        <v>9663251.3699999992</v>
      </c>
      <c r="AJ18" s="76">
        <f t="shared" si="3"/>
        <v>-9.8263250086850551E-2</v>
      </c>
      <c r="AK18" s="53">
        <f t="shared" si="4"/>
        <v>-1053015.1800000016</v>
      </c>
      <c r="AL18" s="100">
        <f t="shared" si="5"/>
        <v>1.2861137820148114E-2</v>
      </c>
      <c r="AM18" s="222">
        <v>567457.06999999995</v>
      </c>
      <c r="AN18" s="223">
        <v>1774301.71</v>
      </c>
      <c r="AO18" s="223">
        <v>1765753.7</v>
      </c>
      <c r="AP18" s="223">
        <v>1931151.84</v>
      </c>
      <c r="AQ18" s="223">
        <v>1804345.33</v>
      </c>
      <c r="AR18" s="76">
        <f t="shared" si="6"/>
        <v>-6.5663666301868817E-2</v>
      </c>
      <c r="AS18" s="53">
        <f t="shared" si="7"/>
        <v>-126806.51000000001</v>
      </c>
      <c r="AT18" s="76">
        <f t="shared" si="8"/>
        <v>2.1797036734426452</v>
      </c>
      <c r="AU18" s="53">
        <f t="shared" si="9"/>
        <v>1236888.2600000002</v>
      </c>
      <c r="AV18" s="100">
        <f t="shared" si="10"/>
        <v>1.1001890013562034E-2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167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168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169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170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171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7887.0908625281709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172</v>
      </c>
      <c r="C27" s="283"/>
      <c r="D27" s="283"/>
      <c r="E27" s="283"/>
      <c r="F27" s="283"/>
      <c r="G27" s="283"/>
      <c r="H27" s="283"/>
      <c r="I27" s="146"/>
      <c r="P27" s="283" t="s">
        <v>173</v>
      </c>
      <c r="Q27" s="283"/>
      <c r="R27" s="283"/>
      <c r="S27" s="283"/>
      <c r="T27" s="283"/>
      <c r="U27" s="283"/>
      <c r="V27" s="283"/>
      <c r="W27" s="283"/>
      <c r="AE27" s="283" t="s">
        <v>174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167</v>
      </c>
      <c r="C43" s="281"/>
      <c r="D43" s="281"/>
      <c r="E43" s="281"/>
      <c r="F43" s="281"/>
      <c r="G43" s="281"/>
      <c r="H43" s="281"/>
      <c r="P43" s="281" t="s">
        <v>168</v>
      </c>
      <c r="Q43" s="281"/>
      <c r="R43" s="281"/>
      <c r="S43" s="281"/>
      <c r="T43" s="281"/>
      <c r="U43" s="281"/>
      <c r="V43" s="281"/>
      <c r="W43" s="281"/>
      <c r="AE43" s="319" t="s">
        <v>169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170</v>
      </c>
      <c r="C44" s="281"/>
      <c r="D44" s="281"/>
      <c r="E44" s="281"/>
      <c r="F44" s="281"/>
      <c r="G44" s="281"/>
      <c r="H44" s="281"/>
      <c r="P44" s="320" t="s">
        <v>171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37A21-9678-4F52-9CAF-0640CE367D6E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92.87</v>
      </c>
      <c r="L6" s="229">
        <v>114.11</v>
      </c>
      <c r="M6" s="229">
        <v>113.04</v>
      </c>
      <c r="N6" s="229">
        <v>117.79</v>
      </c>
      <c r="O6" s="229">
        <v>136.43</v>
      </c>
      <c r="P6" s="95">
        <f t="shared" ref="P6:P51" si="2">IFERROR(O6/N6-1,"-")</f>
        <v>0.15824772900925366</v>
      </c>
      <c r="Q6" s="228">
        <f t="shared" ref="Q6:Q51" si="3">IFERROR(O6-N6,"-")</f>
        <v>18.64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103.37</v>
      </c>
      <c r="L7" s="231">
        <v>123.98</v>
      </c>
      <c r="M7" s="231">
        <v>123.27</v>
      </c>
      <c r="N7" s="231">
        <v>129.35</v>
      </c>
      <c r="O7" s="231">
        <v>149.05000000000001</v>
      </c>
      <c r="P7" s="98">
        <f t="shared" si="2"/>
        <v>0.15229996134518764</v>
      </c>
      <c r="Q7" s="230">
        <f t="shared" si="3"/>
        <v>19.700000000000017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114.13</v>
      </c>
      <c r="L8" s="233">
        <v>135.49</v>
      </c>
      <c r="M8" s="233">
        <v>133.59</v>
      </c>
      <c r="N8" s="233">
        <v>140.05000000000001</v>
      </c>
      <c r="O8" s="233">
        <v>161.33000000000001</v>
      </c>
      <c r="P8" s="100">
        <f t="shared" si="2"/>
        <v>0.15194573366654773</v>
      </c>
      <c r="Q8" s="232">
        <f t="shared" si="3"/>
        <v>21.28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54.82</v>
      </c>
      <c r="L9" s="233">
        <v>64.260000000000005</v>
      </c>
      <c r="M9" s="233">
        <v>70.16</v>
      </c>
      <c r="N9" s="233">
        <v>72.12</v>
      </c>
      <c r="O9" s="233">
        <v>82.92</v>
      </c>
      <c r="P9" s="100">
        <f t="shared" si="2"/>
        <v>0.14975041597337757</v>
      </c>
      <c r="Q9" s="232">
        <f t="shared" si="3"/>
        <v>10.799999999999997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63.82</v>
      </c>
      <c r="L10" s="231">
        <v>73.58</v>
      </c>
      <c r="M10" s="231">
        <v>74.14</v>
      </c>
      <c r="N10" s="231">
        <v>75.400000000000006</v>
      </c>
      <c r="O10" s="231">
        <v>93.59</v>
      </c>
      <c r="P10" s="98">
        <f t="shared" si="2"/>
        <v>0.24124668435013263</v>
      </c>
      <c r="Q10" s="230">
        <f t="shared" si="3"/>
        <v>18.189999999999998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124.76</v>
      </c>
      <c r="L11" s="235">
        <v>140.06</v>
      </c>
      <c r="M11" s="235">
        <v>137.96</v>
      </c>
      <c r="N11" s="235">
        <v>145.12</v>
      </c>
      <c r="O11" s="235">
        <v>166.89</v>
      </c>
      <c r="P11" s="102">
        <f t="shared" si="2"/>
        <v>0.15001378169790502</v>
      </c>
      <c r="Q11" s="234">
        <f t="shared" si="3"/>
        <v>21.769999999999982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137.03</v>
      </c>
      <c r="L12" s="231">
        <v>150.01</v>
      </c>
      <c r="M12" s="231">
        <v>151.30000000000001</v>
      </c>
      <c r="N12" s="231">
        <v>160.65</v>
      </c>
      <c r="O12" s="231">
        <v>184.85</v>
      </c>
      <c r="P12" s="98">
        <f t="shared" si="2"/>
        <v>0.150638032990974</v>
      </c>
      <c r="Q12" s="230">
        <f t="shared" si="3"/>
        <v>24.199999999999989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142.5</v>
      </c>
      <c r="L13" s="233">
        <v>160.4</v>
      </c>
      <c r="M13" s="233">
        <v>161.69999999999999</v>
      </c>
      <c r="N13" s="233">
        <v>171.79</v>
      </c>
      <c r="O13" s="233">
        <v>197.65</v>
      </c>
      <c r="P13" s="100">
        <f t="shared" si="2"/>
        <v>0.15053262704464765</v>
      </c>
      <c r="Q13" s="232">
        <f t="shared" si="3"/>
        <v>25.860000000000014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35.58</v>
      </c>
      <c r="L14" s="233">
        <v>60.7</v>
      </c>
      <c r="M14" s="233">
        <v>59.84</v>
      </c>
      <c r="N14" s="233">
        <v>60.52</v>
      </c>
      <c r="O14" s="233">
        <v>72.55</v>
      </c>
      <c r="P14" s="100">
        <f t="shared" si="2"/>
        <v>0.19877726371447446</v>
      </c>
      <c r="Q14" s="232">
        <f t="shared" si="3"/>
        <v>12.029999999999994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73.010000000000005</v>
      </c>
      <c r="L15" s="231">
        <v>79.77</v>
      </c>
      <c r="M15" s="231">
        <v>72.72</v>
      </c>
      <c r="N15" s="231">
        <v>72.650000000000006</v>
      </c>
      <c r="O15" s="231">
        <v>91.78</v>
      </c>
      <c r="P15" s="98">
        <f t="shared" si="2"/>
        <v>0.2633172746042669</v>
      </c>
      <c r="Q15" s="230">
        <f t="shared" si="3"/>
        <v>19.129999999999995</v>
      </c>
    </row>
    <row r="16" spans="2:17" x14ac:dyDescent="0.25">
      <c r="B16" s="93" t="s">
        <v>53</v>
      </c>
      <c r="C16" s="234">
        <v>63.43</v>
      </c>
      <c r="D16" s="234">
        <v>64.19</v>
      </c>
      <c r="E16" s="234">
        <v>68.989999999999995</v>
      </c>
      <c r="F16" s="234">
        <v>76.34</v>
      </c>
      <c r="G16" s="234">
        <v>86.65</v>
      </c>
      <c r="H16" s="234">
        <v>96.86</v>
      </c>
      <c r="I16" s="102">
        <f t="shared" si="0"/>
        <v>0.1178303519907673</v>
      </c>
      <c r="J16" s="234">
        <f t="shared" si="1"/>
        <v>10.209999999999994</v>
      </c>
      <c r="K16" s="235">
        <v>63.7</v>
      </c>
      <c r="L16" s="235">
        <v>76.17</v>
      </c>
      <c r="M16" s="235">
        <v>83.36</v>
      </c>
      <c r="N16" s="235">
        <v>92.62</v>
      </c>
      <c r="O16" s="235">
        <v>103.36</v>
      </c>
      <c r="P16" s="102">
        <f t="shared" si="2"/>
        <v>0.11595767652774769</v>
      </c>
      <c r="Q16" s="234">
        <f t="shared" si="3"/>
        <v>10.739999999999995</v>
      </c>
    </row>
    <row r="17" spans="2:17" x14ac:dyDescent="0.25">
      <c r="B17" s="96" t="s">
        <v>62</v>
      </c>
      <c r="C17" s="230">
        <v>63.43</v>
      </c>
      <c r="D17" s="230">
        <v>64.19</v>
      </c>
      <c r="E17" s="230">
        <v>68.989999999999995</v>
      </c>
      <c r="F17" s="230">
        <v>76.34</v>
      </c>
      <c r="G17" s="230">
        <v>86.65</v>
      </c>
      <c r="H17" s="230">
        <v>96.86</v>
      </c>
      <c r="I17" s="98">
        <f t="shared" si="0"/>
        <v>0.1178303519907673</v>
      </c>
      <c r="J17" s="230">
        <f t="shared" si="1"/>
        <v>10.209999999999994</v>
      </c>
      <c r="K17" s="231">
        <v>63.7</v>
      </c>
      <c r="L17" s="231">
        <v>76.17</v>
      </c>
      <c r="M17" s="231">
        <v>83.36</v>
      </c>
      <c r="N17" s="231">
        <v>92.62</v>
      </c>
      <c r="O17" s="231">
        <v>103.36</v>
      </c>
      <c r="P17" s="98">
        <f t="shared" si="2"/>
        <v>0.11595767652774769</v>
      </c>
      <c r="Q17" s="230">
        <f t="shared" si="3"/>
        <v>10.739999999999995</v>
      </c>
    </row>
    <row r="18" spans="2:17" x14ac:dyDescent="0.25">
      <c r="B18" s="99" t="s">
        <v>63</v>
      </c>
      <c r="C18" s="232">
        <v>80.7</v>
      </c>
      <c r="D18" s="232">
        <v>76.319999999999993</v>
      </c>
      <c r="E18" s="232">
        <v>76.47</v>
      </c>
      <c r="F18" s="232">
        <v>90.03</v>
      </c>
      <c r="G18" s="232">
        <v>101.46</v>
      </c>
      <c r="H18" s="232">
        <v>115.08</v>
      </c>
      <c r="I18" s="100">
        <f t="shared" si="0"/>
        <v>0.13424009461856889</v>
      </c>
      <c r="J18" s="232">
        <f t="shared" si="1"/>
        <v>13.620000000000005</v>
      </c>
      <c r="K18" s="233">
        <v>70.209999999999994</v>
      </c>
      <c r="L18" s="233">
        <v>87.94</v>
      </c>
      <c r="M18" s="233">
        <v>96.93</v>
      </c>
      <c r="N18" s="233">
        <v>109.19</v>
      </c>
      <c r="O18" s="233">
        <v>122.86</v>
      </c>
      <c r="P18" s="100">
        <f t="shared" si="2"/>
        <v>0.12519461489147354</v>
      </c>
      <c r="Q18" s="232">
        <f t="shared" si="3"/>
        <v>13.670000000000002</v>
      </c>
    </row>
    <row r="19" spans="2:17" x14ac:dyDescent="0.25">
      <c r="B19" s="99" t="s">
        <v>64</v>
      </c>
      <c r="C19" s="232">
        <v>47.71</v>
      </c>
      <c r="D19" s="232">
        <v>52.19</v>
      </c>
      <c r="E19" s="232">
        <v>57.98</v>
      </c>
      <c r="F19" s="232">
        <v>57.94</v>
      </c>
      <c r="G19" s="232">
        <v>67.42</v>
      </c>
      <c r="H19" s="232">
        <v>70.06</v>
      </c>
      <c r="I19" s="100">
        <f t="shared" si="0"/>
        <v>3.915752002373174E-2</v>
      </c>
      <c r="J19" s="232">
        <f t="shared" si="1"/>
        <v>2.6400000000000006</v>
      </c>
      <c r="K19" s="233">
        <v>53.88</v>
      </c>
      <c r="L19" s="233">
        <v>57.45</v>
      </c>
      <c r="M19" s="233">
        <v>66.069999999999993</v>
      </c>
      <c r="N19" s="233">
        <v>69.36</v>
      </c>
      <c r="O19" s="233">
        <v>68.47</v>
      </c>
      <c r="P19" s="100">
        <f t="shared" si="2"/>
        <v>-1.2831603229527144E-2</v>
      </c>
      <c r="Q19" s="232">
        <f t="shared" si="3"/>
        <v>-0.89000000000000057</v>
      </c>
    </row>
    <row r="20" spans="2:17" x14ac:dyDescent="0.25">
      <c r="B20" s="96" t="s">
        <v>65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231</v>
      </c>
      <c r="L20" s="231" t="s">
        <v>231</v>
      </c>
      <c r="M20" s="231" t="s">
        <v>231</v>
      </c>
      <c r="N20" s="231" t="s">
        <v>231</v>
      </c>
      <c r="O20" s="231" t="s">
        <v>231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55.03</v>
      </c>
      <c r="L21" s="235">
        <v>62.74</v>
      </c>
      <c r="M21" s="235">
        <v>67.989999999999995</v>
      </c>
      <c r="N21" s="235">
        <v>74.209999999999994</v>
      </c>
      <c r="O21" s="235">
        <v>97.62</v>
      </c>
      <c r="P21" s="102">
        <f t="shared" si="2"/>
        <v>0.31545613798679439</v>
      </c>
      <c r="Q21" s="234">
        <f t="shared" si="3"/>
        <v>23.410000000000011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55.03</v>
      </c>
      <c r="L22" s="231">
        <v>62.74</v>
      </c>
      <c r="M22" s="231">
        <v>67.95</v>
      </c>
      <c r="N22" s="231">
        <v>74.12</v>
      </c>
      <c r="O22" s="231">
        <v>97.76</v>
      </c>
      <c r="P22" s="98">
        <f t="shared" si="2"/>
        <v>0.31894225580140301</v>
      </c>
      <c r="Q22" s="230">
        <f t="shared" si="3"/>
        <v>23.64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141.9</v>
      </c>
      <c r="L24" s="235">
        <v>388.77</v>
      </c>
      <c r="M24" s="235">
        <v>256.33</v>
      </c>
      <c r="N24" s="235">
        <v>174.59</v>
      </c>
      <c r="O24" s="235">
        <v>262.77</v>
      </c>
      <c r="P24" s="102">
        <f t="shared" si="2"/>
        <v>0.50506901884414912</v>
      </c>
      <c r="Q24" s="234">
        <f t="shared" si="3"/>
        <v>88.179999999999978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135.5</v>
      </c>
      <c r="L25" s="231">
        <v>393.3</v>
      </c>
      <c r="M25" s="231">
        <v>249.8</v>
      </c>
      <c r="N25" s="231">
        <v>174.59</v>
      </c>
      <c r="O25" s="231">
        <v>282.81</v>
      </c>
      <c r="P25" s="98">
        <f t="shared" si="2"/>
        <v>0.61985222521335692</v>
      </c>
      <c r="Q25" s="230">
        <f t="shared" si="3"/>
        <v>108.22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135.5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36.06</v>
      </c>
      <c r="L28" s="235">
        <v>59.35</v>
      </c>
      <c r="M28" s="235">
        <v>60.84</v>
      </c>
      <c r="N28" s="235">
        <v>67.150000000000006</v>
      </c>
      <c r="O28" s="235">
        <v>79.09</v>
      </c>
      <c r="P28" s="102">
        <f t="shared" si="2"/>
        <v>0.17781087118391659</v>
      </c>
      <c r="Q28" s="234">
        <f t="shared" si="3"/>
        <v>11.939999999999998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40.69</v>
      </c>
      <c r="L29" s="231">
        <v>63.31</v>
      </c>
      <c r="M29" s="231">
        <v>64.540000000000006</v>
      </c>
      <c r="N29" s="231">
        <v>70.790000000000006</v>
      </c>
      <c r="O29" s="231">
        <v>83.6</v>
      </c>
      <c r="P29" s="98">
        <f t="shared" si="2"/>
        <v>0.18095776239581851</v>
      </c>
      <c r="Q29" s="230">
        <f t="shared" si="3"/>
        <v>12.809999999999988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42.07</v>
      </c>
      <c r="L30" s="233">
        <v>66.319999999999993</v>
      </c>
      <c r="M30" s="233">
        <v>67.25</v>
      </c>
      <c r="N30" s="233">
        <v>73.510000000000005</v>
      </c>
      <c r="O30" s="233">
        <v>87.4</v>
      </c>
      <c r="P30" s="100">
        <f t="shared" si="2"/>
        <v>0.18895388382532996</v>
      </c>
      <c r="Q30" s="232">
        <f t="shared" si="3"/>
        <v>13.89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35.520000000000003</v>
      </c>
      <c r="L31" s="233">
        <v>47.06</v>
      </c>
      <c r="M31" s="233">
        <v>47.79</v>
      </c>
      <c r="N31" s="233">
        <v>52.47</v>
      </c>
      <c r="O31" s="233">
        <v>59.81</v>
      </c>
      <c r="P31" s="100">
        <f t="shared" si="2"/>
        <v>0.13988946064417762</v>
      </c>
      <c r="Q31" s="232">
        <f t="shared" si="3"/>
        <v>7.3400000000000034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30.53</v>
      </c>
      <c r="L32" s="231">
        <v>41.35</v>
      </c>
      <c r="M32" s="231">
        <v>44.17</v>
      </c>
      <c r="N32" s="231">
        <v>49.69</v>
      </c>
      <c r="O32" s="231">
        <v>61.61</v>
      </c>
      <c r="P32" s="98">
        <f t="shared" si="2"/>
        <v>0.23988730126786084</v>
      </c>
      <c r="Q32" s="230">
        <f t="shared" si="3"/>
        <v>11.920000000000002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81.34</v>
      </c>
      <c r="L33" s="235">
        <v>87.8</v>
      </c>
      <c r="M33" s="235">
        <v>96.52</v>
      </c>
      <c r="N33" s="235">
        <v>100.61</v>
      </c>
      <c r="O33" s="235">
        <v>117.69</v>
      </c>
      <c r="P33" s="102">
        <f t="shared" si="2"/>
        <v>0.16976443693469823</v>
      </c>
      <c r="Q33" s="234">
        <f t="shared" si="3"/>
        <v>17.079999999999998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81.34</v>
      </c>
      <c r="L34" s="231">
        <v>87.8</v>
      </c>
      <c r="M34" s="231">
        <v>96.52</v>
      </c>
      <c r="N34" s="231">
        <v>100.61</v>
      </c>
      <c r="O34" s="231">
        <v>117.69</v>
      </c>
      <c r="P34" s="98">
        <f t="shared" si="2"/>
        <v>0.16976443693469823</v>
      </c>
      <c r="Q34" s="230">
        <f t="shared" si="3"/>
        <v>17.079999999999998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93.66</v>
      </c>
      <c r="L35" s="235">
        <v>125.05</v>
      </c>
      <c r="M35" s="235">
        <v>149.37</v>
      </c>
      <c r="N35" s="235">
        <v>162.44</v>
      </c>
      <c r="O35" s="235">
        <v>188.6</v>
      </c>
      <c r="P35" s="102">
        <f t="shared" si="2"/>
        <v>0.1610440778133464</v>
      </c>
      <c r="Q35" s="234">
        <f t="shared" si="3"/>
        <v>26.159999999999997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93.72</v>
      </c>
      <c r="L36" s="231">
        <v>137.63</v>
      </c>
      <c r="M36" s="231">
        <v>159.21</v>
      </c>
      <c r="N36" s="231">
        <v>175.63</v>
      </c>
      <c r="O36" s="231">
        <v>207.84</v>
      </c>
      <c r="P36" s="98">
        <f t="shared" si="2"/>
        <v>0.18339691396686231</v>
      </c>
      <c r="Q36" s="230">
        <f t="shared" si="3"/>
        <v>32.210000000000008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56.78</v>
      </c>
      <c r="L37" s="231">
        <v>59.08</v>
      </c>
      <c r="M37" s="231">
        <v>96.41</v>
      </c>
      <c r="N37" s="231">
        <v>88.48</v>
      </c>
      <c r="O37" s="231">
        <v>85.61</v>
      </c>
      <c r="P37" s="98">
        <f t="shared" si="2"/>
        <v>-3.2436708860759556E-2</v>
      </c>
      <c r="Q37" s="230">
        <f t="shared" si="3"/>
        <v>-2.8700000000000045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63.7</v>
      </c>
      <c r="L38" s="235">
        <v>76.17</v>
      </c>
      <c r="M38" s="235">
        <v>83.36</v>
      </c>
      <c r="N38" s="235">
        <v>92.62</v>
      </c>
      <c r="O38" s="235">
        <v>103.36</v>
      </c>
      <c r="P38" s="102">
        <f t="shared" si="2"/>
        <v>0.11595767652774769</v>
      </c>
      <c r="Q38" s="234">
        <f t="shared" si="3"/>
        <v>10.739999999999995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63.7</v>
      </c>
      <c r="L39" s="231">
        <v>76.17</v>
      </c>
      <c r="M39" s="231">
        <v>83.36</v>
      </c>
      <c r="N39" s="231">
        <v>92.62</v>
      </c>
      <c r="O39" s="231">
        <v>103.36</v>
      </c>
      <c r="P39" s="98">
        <f t="shared" si="2"/>
        <v>0.11595767652774769</v>
      </c>
      <c r="Q39" s="230">
        <f t="shared" si="3"/>
        <v>10.739999999999995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70.209999999999994</v>
      </c>
      <c r="L40" s="233">
        <v>87.94</v>
      </c>
      <c r="M40" s="233">
        <v>96.93</v>
      </c>
      <c r="N40" s="233">
        <v>109.19</v>
      </c>
      <c r="O40" s="233">
        <v>122.86</v>
      </c>
      <c r="P40" s="100">
        <f t="shared" si="2"/>
        <v>0.12519461489147354</v>
      </c>
      <c r="Q40" s="232">
        <f t="shared" si="3"/>
        <v>13.670000000000002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53.88</v>
      </c>
      <c r="L41" s="233">
        <v>57.45</v>
      </c>
      <c r="M41" s="233">
        <v>66.069999999999993</v>
      </c>
      <c r="N41" s="233">
        <v>69.36</v>
      </c>
      <c r="O41" s="233">
        <v>68.47</v>
      </c>
      <c r="P41" s="100">
        <f t="shared" si="2"/>
        <v>-1.2831603229527144E-2</v>
      </c>
      <c r="Q41" s="232">
        <f t="shared" si="3"/>
        <v>-0.89000000000000057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79.87</v>
      </c>
      <c r="L42" s="235">
        <v>119.88</v>
      </c>
      <c r="M42" s="235">
        <v>135.06</v>
      </c>
      <c r="N42" s="235">
        <v>134.41999999999999</v>
      </c>
      <c r="O42" s="235">
        <v>120.03</v>
      </c>
      <c r="P42" s="102">
        <f t="shared" si="2"/>
        <v>-0.1070525219461389</v>
      </c>
      <c r="Q42" s="234">
        <f t="shared" si="3"/>
        <v>-14.389999999999986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91.94</v>
      </c>
      <c r="L43" s="231">
        <v>126.55</v>
      </c>
      <c r="M43" s="231">
        <v>144.83000000000001</v>
      </c>
      <c r="N43" s="231">
        <v>142.44</v>
      </c>
      <c r="O43" s="231">
        <v>123.71</v>
      </c>
      <c r="P43" s="98">
        <f t="shared" si="2"/>
        <v>-0.13149396237012079</v>
      </c>
      <c r="Q43" s="230">
        <f t="shared" si="3"/>
        <v>-18.730000000000004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0</v>
      </c>
      <c r="L44" s="233">
        <v>133.66999999999999</v>
      </c>
      <c r="M44" s="233">
        <v>154.77000000000001</v>
      </c>
      <c r="N44" s="233">
        <v>151.1</v>
      </c>
      <c r="O44" s="233">
        <v>128.06</v>
      </c>
      <c r="P44" s="100">
        <f t="shared" si="2"/>
        <v>-0.15248180013236268</v>
      </c>
      <c r="Q44" s="232">
        <f t="shared" si="3"/>
        <v>-23.039999999999992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0</v>
      </c>
      <c r="L45" s="233">
        <v>96.15</v>
      </c>
      <c r="M45" s="233">
        <v>100.87</v>
      </c>
      <c r="N45" s="233">
        <v>100.8</v>
      </c>
      <c r="O45" s="233">
        <v>103.7</v>
      </c>
      <c r="P45" s="100">
        <f t="shared" si="2"/>
        <v>2.876984126984139E-2</v>
      </c>
      <c r="Q45" s="232">
        <f t="shared" si="3"/>
        <v>2.9000000000000057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47.58</v>
      </c>
      <c r="L46" s="231">
        <v>76.239999999999995</v>
      </c>
      <c r="M46" s="231">
        <v>73.42</v>
      </c>
      <c r="N46" s="231">
        <v>81.95</v>
      </c>
      <c r="O46" s="231">
        <v>96.72</v>
      </c>
      <c r="P46" s="98">
        <f t="shared" si="2"/>
        <v>0.18023184868822439</v>
      </c>
      <c r="Q46" s="230">
        <f t="shared" si="3"/>
        <v>14.769999999999996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75.790000000000006</v>
      </c>
      <c r="L47" s="235">
        <v>55.68</v>
      </c>
      <c r="M47" s="235">
        <v>63.88</v>
      </c>
      <c r="N47" s="235">
        <v>65.540000000000006</v>
      </c>
      <c r="O47" s="235">
        <v>66.459999999999994</v>
      </c>
      <c r="P47" s="102">
        <f t="shared" si="2"/>
        <v>1.4037229173023968E-2</v>
      </c>
      <c r="Q47" s="234">
        <f t="shared" si="3"/>
        <v>0.91999999999998749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76.19</v>
      </c>
      <c r="L48" s="231">
        <v>55.69</v>
      </c>
      <c r="M48" s="231">
        <v>63</v>
      </c>
      <c r="N48" s="231">
        <v>66.59</v>
      </c>
      <c r="O48" s="231">
        <v>66.36</v>
      </c>
      <c r="P48" s="98">
        <f t="shared" si="2"/>
        <v>-3.4539720678781194E-3</v>
      </c>
      <c r="Q48" s="230">
        <f t="shared" si="3"/>
        <v>-0.23000000000000398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73.59</v>
      </c>
      <c r="L49" s="233">
        <v>59.67</v>
      </c>
      <c r="M49" s="233">
        <v>70.23</v>
      </c>
      <c r="N49" s="233">
        <v>72.739999999999995</v>
      </c>
      <c r="O49" s="233">
        <v>70.34</v>
      </c>
      <c r="P49" s="100">
        <f t="shared" si="2"/>
        <v>-3.2994226010448102E-2</v>
      </c>
      <c r="Q49" s="232">
        <f t="shared" si="3"/>
        <v>-2.3999999999999915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86.17</v>
      </c>
      <c r="L50" s="233">
        <v>44.36</v>
      </c>
      <c r="M50" s="233">
        <v>44.69</v>
      </c>
      <c r="N50" s="233">
        <v>51.71</v>
      </c>
      <c r="O50" s="233">
        <v>56.24</v>
      </c>
      <c r="P50" s="100">
        <f t="shared" si="2"/>
        <v>8.7603945078321477E-2</v>
      </c>
      <c r="Q50" s="232">
        <f t="shared" si="3"/>
        <v>4.5300000000000011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273.22000000000003</v>
      </c>
      <c r="L51" s="231">
        <v>245.74</v>
      </c>
      <c r="M51" s="231">
        <v>190.52</v>
      </c>
      <c r="N51" s="231">
        <v>54.31</v>
      </c>
      <c r="O51" s="231">
        <v>79.680000000000007</v>
      </c>
      <c r="P51" s="98">
        <f t="shared" si="2"/>
        <v>0.46713312465475987</v>
      </c>
      <c r="Q51" s="230">
        <f t="shared" si="3"/>
        <v>25.370000000000005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D7F60-9BF3-4F03-AAB4-587F58204BF9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29.18</v>
      </c>
      <c r="L6" s="229">
        <v>84.83</v>
      </c>
      <c r="M6" s="229">
        <v>86.09</v>
      </c>
      <c r="N6" s="229">
        <v>93.88</v>
      </c>
      <c r="O6" s="229">
        <v>104.41</v>
      </c>
      <c r="P6" s="95">
        <f t="shared" ref="P6:P51" si="2">IFERROR(O6/N6-1,"-")</f>
        <v>0.11216446527481883</v>
      </c>
      <c r="Q6" s="228">
        <f t="shared" ref="Q6:Q51" si="3">IFERROR(O6-N6,"-")</f>
        <v>10.530000000000001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36.119999999999997</v>
      </c>
      <c r="L7" s="231">
        <v>94.43</v>
      </c>
      <c r="M7" s="231">
        <v>96.67</v>
      </c>
      <c r="N7" s="231">
        <v>104.71</v>
      </c>
      <c r="O7" s="231">
        <v>114.64</v>
      </c>
      <c r="P7" s="98">
        <f t="shared" si="2"/>
        <v>9.4833349250310395E-2</v>
      </c>
      <c r="Q7" s="230">
        <f t="shared" si="3"/>
        <v>9.9300000000000068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41.34</v>
      </c>
      <c r="L8" s="233">
        <v>105.4</v>
      </c>
      <c r="M8" s="233">
        <v>105.84</v>
      </c>
      <c r="N8" s="233">
        <v>114.61</v>
      </c>
      <c r="O8" s="233">
        <v>124.35</v>
      </c>
      <c r="P8" s="100">
        <f t="shared" si="2"/>
        <v>8.4983858302067894E-2</v>
      </c>
      <c r="Q8" s="232">
        <f t="shared" si="3"/>
        <v>9.7399999999999949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16.52</v>
      </c>
      <c r="L9" s="233">
        <v>44.14</v>
      </c>
      <c r="M9" s="233">
        <v>52.28</v>
      </c>
      <c r="N9" s="233">
        <v>55.23</v>
      </c>
      <c r="O9" s="233">
        <v>63.03</v>
      </c>
      <c r="P9" s="100">
        <f t="shared" si="2"/>
        <v>0.14122759369907678</v>
      </c>
      <c r="Q9" s="232">
        <f t="shared" si="3"/>
        <v>7.8000000000000043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15.67</v>
      </c>
      <c r="L10" s="231">
        <v>49.81</v>
      </c>
      <c r="M10" s="231">
        <v>50.88</v>
      </c>
      <c r="N10" s="231">
        <v>56.87</v>
      </c>
      <c r="O10" s="231">
        <v>70.45</v>
      </c>
      <c r="P10" s="98">
        <f t="shared" si="2"/>
        <v>0.2387902233163357</v>
      </c>
      <c r="Q10" s="230">
        <f t="shared" si="3"/>
        <v>13.580000000000005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43.61</v>
      </c>
      <c r="L11" s="235">
        <v>114.11</v>
      </c>
      <c r="M11" s="235">
        <v>113.69</v>
      </c>
      <c r="N11" s="235">
        <v>122.55</v>
      </c>
      <c r="O11" s="235">
        <v>137.08000000000001</v>
      </c>
      <c r="P11" s="102">
        <f t="shared" si="2"/>
        <v>0.11856385148918824</v>
      </c>
      <c r="Q11" s="234">
        <f t="shared" si="3"/>
        <v>14.530000000000015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50.28</v>
      </c>
      <c r="L12" s="231">
        <v>125.52</v>
      </c>
      <c r="M12" s="231">
        <v>127.09</v>
      </c>
      <c r="N12" s="231">
        <v>137.19999999999999</v>
      </c>
      <c r="O12" s="231">
        <v>154.09</v>
      </c>
      <c r="P12" s="98">
        <f t="shared" si="2"/>
        <v>0.1231049562682216</v>
      </c>
      <c r="Q12" s="230">
        <f t="shared" si="3"/>
        <v>16.890000000000015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55.65</v>
      </c>
      <c r="L13" s="233">
        <v>135.91</v>
      </c>
      <c r="M13" s="233">
        <v>136.47</v>
      </c>
      <c r="N13" s="233">
        <v>146.84</v>
      </c>
      <c r="O13" s="233">
        <v>164.92</v>
      </c>
      <c r="P13" s="100">
        <f t="shared" si="2"/>
        <v>0.1231272132933805</v>
      </c>
      <c r="Q13" s="232">
        <f t="shared" si="3"/>
        <v>18.079999999999984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6.16</v>
      </c>
      <c r="L14" s="233">
        <v>45.83</v>
      </c>
      <c r="M14" s="233">
        <v>48.24</v>
      </c>
      <c r="N14" s="233">
        <v>51.31</v>
      </c>
      <c r="O14" s="233">
        <v>59.97</v>
      </c>
      <c r="P14" s="100">
        <f t="shared" si="2"/>
        <v>0.16877801598129016</v>
      </c>
      <c r="Q14" s="232">
        <f t="shared" si="3"/>
        <v>8.6599999999999966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21.27</v>
      </c>
      <c r="L15" s="231">
        <v>56.05</v>
      </c>
      <c r="M15" s="231">
        <v>54.83</v>
      </c>
      <c r="N15" s="231">
        <v>58.3</v>
      </c>
      <c r="O15" s="231">
        <v>71.010000000000005</v>
      </c>
      <c r="P15" s="98">
        <f t="shared" si="2"/>
        <v>0.21801029159519736</v>
      </c>
      <c r="Q15" s="230">
        <f t="shared" si="3"/>
        <v>12.710000000000008</v>
      </c>
    </row>
    <row r="16" spans="2:17" x14ac:dyDescent="0.25">
      <c r="B16" s="93" t="s">
        <v>53</v>
      </c>
      <c r="C16" s="234">
        <v>43.26</v>
      </c>
      <c r="D16" s="234">
        <v>33.54</v>
      </c>
      <c r="E16" s="234">
        <v>37.840000000000003</v>
      </c>
      <c r="F16" s="234">
        <v>53.16</v>
      </c>
      <c r="G16" s="234">
        <v>62.05</v>
      </c>
      <c r="H16" s="234">
        <v>69.75</v>
      </c>
      <c r="I16" s="102">
        <f t="shared" si="0"/>
        <v>0.12409347300564066</v>
      </c>
      <c r="J16" s="234">
        <f t="shared" si="1"/>
        <v>7.7000000000000028</v>
      </c>
      <c r="K16" s="235">
        <v>24.79</v>
      </c>
      <c r="L16" s="235">
        <v>53.48</v>
      </c>
      <c r="M16" s="235">
        <v>53.65</v>
      </c>
      <c r="N16" s="235">
        <v>67.52</v>
      </c>
      <c r="O16" s="235">
        <v>73.47</v>
      </c>
      <c r="P16" s="102">
        <f t="shared" si="2"/>
        <v>8.8122037914692086E-2</v>
      </c>
      <c r="Q16" s="234">
        <f t="shared" si="3"/>
        <v>5.9500000000000028</v>
      </c>
    </row>
    <row r="17" spans="2:17" x14ac:dyDescent="0.25">
      <c r="B17" s="96" t="s">
        <v>62</v>
      </c>
      <c r="C17" s="230">
        <v>43.26</v>
      </c>
      <c r="D17" s="230">
        <v>33.54</v>
      </c>
      <c r="E17" s="230">
        <v>37.840000000000003</v>
      </c>
      <c r="F17" s="230">
        <v>53.16</v>
      </c>
      <c r="G17" s="230">
        <v>62.05</v>
      </c>
      <c r="H17" s="230">
        <v>69.75</v>
      </c>
      <c r="I17" s="98">
        <f t="shared" si="0"/>
        <v>0.12409347300564066</v>
      </c>
      <c r="J17" s="230">
        <f t="shared" si="1"/>
        <v>7.7000000000000028</v>
      </c>
      <c r="K17" s="231">
        <v>24.79</v>
      </c>
      <c r="L17" s="231">
        <v>53.48</v>
      </c>
      <c r="M17" s="231">
        <v>53.65</v>
      </c>
      <c r="N17" s="231">
        <v>67.52</v>
      </c>
      <c r="O17" s="231">
        <v>73.47</v>
      </c>
      <c r="P17" s="98">
        <f t="shared" si="2"/>
        <v>8.8122037914692086E-2</v>
      </c>
      <c r="Q17" s="230">
        <f t="shared" si="3"/>
        <v>5.9500000000000028</v>
      </c>
    </row>
    <row r="18" spans="2:17" x14ac:dyDescent="0.25">
      <c r="B18" s="99" t="s">
        <v>63</v>
      </c>
      <c r="C18" s="232">
        <v>56.68</v>
      </c>
      <c r="D18" s="232">
        <v>39.090000000000003</v>
      </c>
      <c r="E18" s="232">
        <v>40.1</v>
      </c>
      <c r="F18" s="232">
        <v>62.85</v>
      </c>
      <c r="G18" s="232">
        <v>73.61</v>
      </c>
      <c r="H18" s="232">
        <v>84.16</v>
      </c>
      <c r="I18" s="100">
        <f t="shared" si="0"/>
        <v>0.14332291808178232</v>
      </c>
      <c r="J18" s="232">
        <f t="shared" si="1"/>
        <v>10.549999999999997</v>
      </c>
      <c r="K18" s="233">
        <v>25.16</v>
      </c>
      <c r="L18" s="233">
        <v>64.73</v>
      </c>
      <c r="M18" s="233">
        <v>64.58</v>
      </c>
      <c r="N18" s="233">
        <v>82.73</v>
      </c>
      <c r="O18" s="233">
        <v>86.77</v>
      </c>
      <c r="P18" s="100">
        <f t="shared" si="2"/>
        <v>4.8833554937749213E-2</v>
      </c>
      <c r="Q18" s="232">
        <f t="shared" si="3"/>
        <v>4.039999999999992</v>
      </c>
    </row>
    <row r="19" spans="2:17" x14ac:dyDescent="0.25">
      <c r="B19" s="99" t="s">
        <v>64</v>
      </c>
      <c r="C19" s="232">
        <v>31.7</v>
      </c>
      <c r="D19" s="232">
        <v>27.82</v>
      </c>
      <c r="E19" s="232">
        <v>34.1</v>
      </c>
      <c r="F19" s="232">
        <v>40.229999999999997</v>
      </c>
      <c r="G19" s="232">
        <v>47.48</v>
      </c>
      <c r="H19" s="232">
        <v>49.35</v>
      </c>
      <c r="I19" s="100">
        <f t="shared" si="0"/>
        <v>3.9385004212300068E-2</v>
      </c>
      <c r="J19" s="232">
        <f t="shared" si="1"/>
        <v>1.8700000000000045</v>
      </c>
      <c r="K19" s="233">
        <v>24.09</v>
      </c>
      <c r="L19" s="233">
        <v>37.58</v>
      </c>
      <c r="M19" s="233">
        <v>40.75</v>
      </c>
      <c r="N19" s="233">
        <v>48.02</v>
      </c>
      <c r="O19" s="233">
        <v>49.23</v>
      </c>
      <c r="P19" s="100">
        <f t="shared" si="2"/>
        <v>2.5197834235735073E-2</v>
      </c>
      <c r="Q19" s="232">
        <f t="shared" si="3"/>
        <v>1.2099999999999937</v>
      </c>
    </row>
    <row r="20" spans="2:17" x14ac:dyDescent="0.25">
      <c r="B20" s="96" t="s">
        <v>65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231</v>
      </c>
      <c r="L20" s="231" t="s">
        <v>231</v>
      </c>
      <c r="M20" s="231" t="s">
        <v>231</v>
      </c>
      <c r="N20" s="231" t="s">
        <v>231</v>
      </c>
      <c r="O20" s="231" t="s">
        <v>231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23.7</v>
      </c>
      <c r="L21" s="235">
        <v>40.520000000000003</v>
      </c>
      <c r="M21" s="235">
        <v>40.85</v>
      </c>
      <c r="N21" s="235">
        <v>47.78</v>
      </c>
      <c r="O21" s="235">
        <v>56.78</v>
      </c>
      <c r="P21" s="102">
        <f t="shared" si="2"/>
        <v>0.18836333193804933</v>
      </c>
      <c r="Q21" s="234">
        <f t="shared" si="3"/>
        <v>9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23.7</v>
      </c>
      <c r="L22" s="231">
        <v>40.520000000000003</v>
      </c>
      <c r="M22" s="231">
        <v>40.67</v>
      </c>
      <c r="N22" s="231">
        <v>47.71</v>
      </c>
      <c r="O22" s="231">
        <v>56.98</v>
      </c>
      <c r="P22" s="98">
        <f t="shared" si="2"/>
        <v>0.1942988891217774</v>
      </c>
      <c r="Q22" s="230">
        <f t="shared" si="3"/>
        <v>9.269999999999996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47.42</v>
      </c>
      <c r="L24" s="235">
        <v>223.57</v>
      </c>
      <c r="M24" s="235">
        <v>129.36000000000001</v>
      </c>
      <c r="N24" s="235">
        <v>107.03</v>
      </c>
      <c r="O24" s="235">
        <v>168.05</v>
      </c>
      <c r="P24" s="102">
        <f t="shared" si="2"/>
        <v>0.57012052695505933</v>
      </c>
      <c r="Q24" s="234">
        <f t="shared" si="3"/>
        <v>61.02000000000001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49.81</v>
      </c>
      <c r="L25" s="231">
        <v>233.88</v>
      </c>
      <c r="M25" s="231">
        <v>128.35</v>
      </c>
      <c r="N25" s="231">
        <v>107.03</v>
      </c>
      <c r="O25" s="231">
        <v>178.06</v>
      </c>
      <c r="P25" s="98">
        <f t="shared" si="2"/>
        <v>0.66364570681117452</v>
      </c>
      <c r="Q25" s="230">
        <f t="shared" si="3"/>
        <v>71.03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49.81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10.45</v>
      </c>
      <c r="L28" s="235">
        <v>40.24</v>
      </c>
      <c r="M28" s="235">
        <v>43.3</v>
      </c>
      <c r="N28" s="235">
        <v>50.47</v>
      </c>
      <c r="O28" s="235">
        <v>56.62</v>
      </c>
      <c r="P28" s="102">
        <f t="shared" si="2"/>
        <v>0.12185456706954634</v>
      </c>
      <c r="Q28" s="234">
        <f t="shared" si="3"/>
        <v>6.1499999999999986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9.5500000000000007</v>
      </c>
      <c r="L29" s="231">
        <v>43.29</v>
      </c>
      <c r="M29" s="231">
        <v>46.82</v>
      </c>
      <c r="N29" s="231">
        <v>54.33</v>
      </c>
      <c r="O29" s="231">
        <v>59.29</v>
      </c>
      <c r="P29" s="98">
        <f t="shared" si="2"/>
        <v>9.1293944413767703E-2</v>
      </c>
      <c r="Q29" s="230">
        <f t="shared" si="3"/>
        <v>4.9600000000000009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11.01</v>
      </c>
      <c r="L30" s="233">
        <v>45.63</v>
      </c>
      <c r="M30" s="233">
        <v>48.61</v>
      </c>
      <c r="N30" s="233">
        <v>56.42</v>
      </c>
      <c r="O30" s="233">
        <v>61.89</v>
      </c>
      <c r="P30" s="100">
        <f t="shared" si="2"/>
        <v>9.6951435661112972E-2</v>
      </c>
      <c r="Q30" s="232">
        <f t="shared" si="3"/>
        <v>5.4699999999999989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5.99</v>
      </c>
      <c r="L31" s="233">
        <v>31.12</v>
      </c>
      <c r="M31" s="233">
        <v>35.479999999999997</v>
      </c>
      <c r="N31" s="233">
        <v>40.24</v>
      </c>
      <c r="O31" s="233">
        <v>42.77</v>
      </c>
      <c r="P31" s="100">
        <f t="shared" si="2"/>
        <v>6.2872763419483224E-2</v>
      </c>
      <c r="Q31" s="232">
        <f t="shared" si="3"/>
        <v>2.5300000000000011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12.32</v>
      </c>
      <c r="L32" s="231">
        <v>26.99</v>
      </c>
      <c r="M32" s="231">
        <v>28.97</v>
      </c>
      <c r="N32" s="231">
        <v>33.950000000000003</v>
      </c>
      <c r="O32" s="231">
        <v>45.79</v>
      </c>
      <c r="P32" s="98">
        <f t="shared" si="2"/>
        <v>0.34874815905743728</v>
      </c>
      <c r="Q32" s="230">
        <f t="shared" si="3"/>
        <v>11.839999999999996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32.31</v>
      </c>
      <c r="L33" s="235">
        <v>69.349999999999994</v>
      </c>
      <c r="M33" s="235">
        <v>75.05</v>
      </c>
      <c r="N33" s="235">
        <v>82.2</v>
      </c>
      <c r="O33" s="235">
        <v>90.08</v>
      </c>
      <c r="P33" s="102">
        <f t="shared" si="2"/>
        <v>9.5863746958637419E-2</v>
      </c>
      <c r="Q33" s="234">
        <f t="shared" si="3"/>
        <v>7.8799999999999955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32.31</v>
      </c>
      <c r="L34" s="231">
        <v>69.349999999999994</v>
      </c>
      <c r="M34" s="231">
        <v>75.05</v>
      </c>
      <c r="N34" s="231">
        <v>82.2</v>
      </c>
      <c r="O34" s="231">
        <v>90.08</v>
      </c>
      <c r="P34" s="98">
        <f t="shared" si="2"/>
        <v>9.5863746958637419E-2</v>
      </c>
      <c r="Q34" s="230">
        <f t="shared" si="3"/>
        <v>7.8799999999999955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43.4</v>
      </c>
      <c r="L35" s="235">
        <v>86.79</v>
      </c>
      <c r="M35" s="235">
        <v>115.01</v>
      </c>
      <c r="N35" s="235">
        <v>132.63</v>
      </c>
      <c r="O35" s="235">
        <v>149.19999999999999</v>
      </c>
      <c r="P35" s="102">
        <f t="shared" si="2"/>
        <v>0.12493402699238487</v>
      </c>
      <c r="Q35" s="234">
        <f t="shared" si="3"/>
        <v>16.569999999999993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44.76</v>
      </c>
      <c r="L36" s="231">
        <v>94.18</v>
      </c>
      <c r="M36" s="231">
        <v>121.48</v>
      </c>
      <c r="N36" s="231">
        <v>143.25</v>
      </c>
      <c r="O36" s="231">
        <v>162.71</v>
      </c>
      <c r="P36" s="98">
        <f t="shared" si="2"/>
        <v>0.13584642233856892</v>
      </c>
      <c r="Q36" s="230">
        <f t="shared" si="3"/>
        <v>19.460000000000008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1.49</v>
      </c>
      <c r="L37" s="231">
        <v>44.32</v>
      </c>
      <c r="M37" s="231">
        <v>78.12</v>
      </c>
      <c r="N37" s="231">
        <v>72.67</v>
      </c>
      <c r="O37" s="231">
        <v>71.77</v>
      </c>
      <c r="P37" s="98">
        <f t="shared" si="2"/>
        <v>-1.2384752992982029E-2</v>
      </c>
      <c r="Q37" s="230">
        <f t="shared" si="3"/>
        <v>-0.90000000000000568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24.79</v>
      </c>
      <c r="L38" s="235">
        <v>53.48</v>
      </c>
      <c r="M38" s="235">
        <v>53.65</v>
      </c>
      <c r="N38" s="235">
        <v>67.52</v>
      </c>
      <c r="O38" s="235">
        <v>73.47</v>
      </c>
      <c r="P38" s="102">
        <f t="shared" si="2"/>
        <v>8.8122037914692086E-2</v>
      </c>
      <c r="Q38" s="234">
        <f t="shared" si="3"/>
        <v>5.9500000000000028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24.79</v>
      </c>
      <c r="L39" s="231">
        <v>53.48</v>
      </c>
      <c r="M39" s="231">
        <v>53.65</v>
      </c>
      <c r="N39" s="231">
        <v>67.52</v>
      </c>
      <c r="O39" s="231">
        <v>73.47</v>
      </c>
      <c r="P39" s="98">
        <f t="shared" si="2"/>
        <v>8.8122037914692086E-2</v>
      </c>
      <c r="Q39" s="230">
        <f t="shared" si="3"/>
        <v>5.9500000000000028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25.16</v>
      </c>
      <c r="L40" s="233">
        <v>64.73</v>
      </c>
      <c r="M40" s="233">
        <v>64.58</v>
      </c>
      <c r="N40" s="233">
        <v>82.73</v>
      </c>
      <c r="O40" s="233">
        <v>86.77</v>
      </c>
      <c r="P40" s="100">
        <f t="shared" si="2"/>
        <v>4.8833554937749213E-2</v>
      </c>
      <c r="Q40" s="232">
        <f t="shared" si="3"/>
        <v>4.039999999999992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24.09</v>
      </c>
      <c r="L41" s="233">
        <v>37.58</v>
      </c>
      <c r="M41" s="233">
        <v>40.75</v>
      </c>
      <c r="N41" s="233">
        <v>48.02</v>
      </c>
      <c r="O41" s="233">
        <v>49.23</v>
      </c>
      <c r="P41" s="100">
        <f t="shared" si="2"/>
        <v>2.5197834235735073E-2</v>
      </c>
      <c r="Q41" s="232">
        <f t="shared" si="3"/>
        <v>1.2099999999999937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24.62</v>
      </c>
      <c r="L42" s="235">
        <v>88.41</v>
      </c>
      <c r="M42" s="235">
        <v>102.34</v>
      </c>
      <c r="N42" s="235">
        <v>104.71</v>
      </c>
      <c r="O42" s="235">
        <v>95.11</v>
      </c>
      <c r="P42" s="102">
        <f t="shared" si="2"/>
        <v>-9.1681787794861913E-2</v>
      </c>
      <c r="Q42" s="234">
        <f t="shared" si="3"/>
        <v>-9.5999999999999943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33.4</v>
      </c>
      <c r="L43" s="231">
        <v>96.48</v>
      </c>
      <c r="M43" s="231">
        <v>113.86</v>
      </c>
      <c r="N43" s="231">
        <v>114.71</v>
      </c>
      <c r="O43" s="231">
        <v>101.6</v>
      </c>
      <c r="P43" s="98">
        <f t="shared" si="2"/>
        <v>-0.11428820503879344</v>
      </c>
      <c r="Q43" s="230">
        <f t="shared" si="3"/>
        <v>-13.11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0</v>
      </c>
      <c r="L44" s="233">
        <v>102.9</v>
      </c>
      <c r="M44" s="233">
        <v>125.3</v>
      </c>
      <c r="N44" s="233">
        <v>125.52</v>
      </c>
      <c r="O44" s="233">
        <v>107.65</v>
      </c>
      <c r="P44" s="100">
        <f t="shared" si="2"/>
        <v>-0.14236775015933711</v>
      </c>
      <c r="Q44" s="232">
        <f t="shared" si="3"/>
        <v>-17.86999999999999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0</v>
      </c>
      <c r="L45" s="233">
        <v>70.400000000000006</v>
      </c>
      <c r="M45" s="233">
        <v>70.31</v>
      </c>
      <c r="N45" s="233">
        <v>70.760000000000005</v>
      </c>
      <c r="O45" s="233">
        <v>77.010000000000005</v>
      </c>
      <c r="P45" s="100">
        <f t="shared" si="2"/>
        <v>8.8326738270209093E-2</v>
      </c>
      <c r="Q45" s="232">
        <f t="shared" si="3"/>
        <v>6.25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10.43</v>
      </c>
      <c r="L46" s="231">
        <v>46.34</v>
      </c>
      <c r="M46" s="231">
        <v>45.29</v>
      </c>
      <c r="N46" s="231">
        <v>52.56</v>
      </c>
      <c r="O46" s="231">
        <v>62.67</v>
      </c>
      <c r="P46" s="98">
        <f t="shared" si="2"/>
        <v>0.19235159817351599</v>
      </c>
      <c r="Q46" s="230">
        <f t="shared" si="3"/>
        <v>10.11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16.86</v>
      </c>
      <c r="L47" s="235">
        <v>40.869999999999997</v>
      </c>
      <c r="M47" s="235">
        <v>48.01</v>
      </c>
      <c r="N47" s="235">
        <v>50.45</v>
      </c>
      <c r="O47" s="235">
        <v>47.62</v>
      </c>
      <c r="P47" s="102">
        <f t="shared" si="2"/>
        <v>-5.6095143706640371E-2</v>
      </c>
      <c r="Q47" s="234">
        <f t="shared" si="3"/>
        <v>-2.8300000000000054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16.899999999999999</v>
      </c>
      <c r="L48" s="231">
        <v>41.46</v>
      </c>
      <c r="M48" s="231">
        <v>48.04</v>
      </c>
      <c r="N48" s="231">
        <v>52.71</v>
      </c>
      <c r="O48" s="231">
        <v>48.46</v>
      </c>
      <c r="P48" s="98">
        <f t="shared" si="2"/>
        <v>-8.0629861506355538E-2</v>
      </c>
      <c r="Q48" s="230">
        <f t="shared" si="3"/>
        <v>-4.25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17.149999999999999</v>
      </c>
      <c r="L49" s="233">
        <v>44.15</v>
      </c>
      <c r="M49" s="233">
        <v>51.85</v>
      </c>
      <c r="N49" s="233">
        <v>56.42</v>
      </c>
      <c r="O49" s="233">
        <v>50.48</v>
      </c>
      <c r="P49" s="100">
        <f t="shared" si="2"/>
        <v>-0.10528181495923439</v>
      </c>
      <c r="Q49" s="232">
        <f t="shared" si="3"/>
        <v>-5.9400000000000048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16.12</v>
      </c>
      <c r="L50" s="233">
        <v>33.630000000000003</v>
      </c>
      <c r="M50" s="233">
        <v>37.17</v>
      </c>
      <c r="N50" s="233">
        <v>43.07</v>
      </c>
      <c r="O50" s="233">
        <v>43</v>
      </c>
      <c r="P50" s="100">
        <f t="shared" si="2"/>
        <v>-1.6252612026933511E-3</v>
      </c>
      <c r="Q50" s="232">
        <f t="shared" si="3"/>
        <v>-7.0000000000000284E-2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29.5</v>
      </c>
      <c r="L51" s="231">
        <v>97.11</v>
      </c>
      <c r="M51" s="231">
        <v>98.78</v>
      </c>
      <c r="N51" s="231">
        <v>32.36</v>
      </c>
      <c r="O51" s="231">
        <v>53.88</v>
      </c>
      <c r="P51" s="98">
        <f t="shared" si="2"/>
        <v>0.66501854140914718</v>
      </c>
      <c r="Q51" s="230">
        <f t="shared" si="3"/>
        <v>21.520000000000003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6E208-D1CF-4B00-895E-88A91AAFD0CD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C4C2C-9780-4874-AFD8-CB7CC3992510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1DDCF-0F11-47F3-9F1F-D908D18A27F6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310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262</v>
      </c>
      <c r="D5" s="174" t="s">
        <v>263</v>
      </c>
      <c r="E5" s="174" t="s">
        <v>264</v>
      </c>
      <c r="F5" s="174" t="s">
        <v>265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266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267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175</v>
      </c>
      <c r="C6" s="238">
        <v>52853</v>
      </c>
      <c r="D6" s="238">
        <v>32717</v>
      </c>
      <c r="E6" s="238">
        <v>68599</v>
      </c>
      <c r="F6" s="238">
        <v>90712</v>
      </c>
      <c r="G6" s="239">
        <f t="shared" ref="G6:G11" si="0">F6/E6-1</f>
        <v>0.32235163777897635</v>
      </c>
      <c r="H6" s="238">
        <f t="shared" ref="H6:H11" si="1">F6-E6</f>
        <v>22113</v>
      </c>
      <c r="I6" s="239"/>
      <c r="J6" s="238">
        <v>88492</v>
      </c>
      <c r="K6" s="239">
        <f t="shared" ref="K6:K11" si="2">J6/F6-1</f>
        <v>-2.4473057588852654E-2</v>
      </c>
      <c r="L6" s="238">
        <f t="shared" ref="L6:L11" si="3">J6-F6</f>
        <v>-2220</v>
      </c>
      <c r="M6" s="239"/>
      <c r="N6" s="238">
        <v>97268</v>
      </c>
      <c r="O6" s="239">
        <f t="shared" ref="O6:O11" si="4">N6/J6-1</f>
        <v>9.9172806581385942E-2</v>
      </c>
      <c r="P6" s="238">
        <f t="shared" ref="P6:P11" si="5">N6-J6</f>
        <v>8776</v>
      </c>
      <c r="Q6" s="239">
        <f>N6/C6-1</f>
        <v>0.84034964902654541</v>
      </c>
      <c r="R6" s="238">
        <f>N6-C6</f>
        <v>44415</v>
      </c>
      <c r="S6" s="239"/>
      <c r="T6" s="239"/>
      <c r="V6" s="29"/>
      <c r="AE6" s="1"/>
    </row>
    <row r="7" spans="1:31" ht="18.75" x14ac:dyDescent="0.3">
      <c r="A7" s="4"/>
      <c r="B7" s="237" t="s">
        <v>176</v>
      </c>
      <c r="C7" s="238">
        <v>26940</v>
      </c>
      <c r="D7" s="238">
        <v>20071</v>
      </c>
      <c r="E7" s="238">
        <v>37846</v>
      </c>
      <c r="F7" s="238">
        <v>50185</v>
      </c>
      <c r="G7" s="239">
        <f t="shared" si="0"/>
        <v>0.32603181313745178</v>
      </c>
      <c r="H7" s="238">
        <f t="shared" si="1"/>
        <v>12339</v>
      </c>
      <c r="I7" s="239">
        <f>F7/$F$7</f>
        <v>1</v>
      </c>
      <c r="J7" s="238">
        <v>48415</v>
      </c>
      <c r="K7" s="239">
        <f t="shared" si="2"/>
        <v>-3.5269502839493927E-2</v>
      </c>
      <c r="L7" s="238">
        <f t="shared" si="3"/>
        <v>-1770</v>
      </c>
      <c r="M7" s="239">
        <f>J7/$J$7</f>
        <v>1</v>
      </c>
      <c r="N7" s="238">
        <v>53914</v>
      </c>
      <c r="O7" s="239">
        <f t="shared" si="4"/>
        <v>0.1135805019105649</v>
      </c>
      <c r="P7" s="238">
        <f t="shared" si="5"/>
        <v>5499</v>
      </c>
      <c r="Q7" s="239">
        <f t="shared" ref="Q7:Q11" si="6">N7/C7-1</f>
        <v>1.0012620638455827</v>
      </c>
      <c r="R7" s="238">
        <f t="shared" ref="R7:R11" si="7">N7-C7</f>
        <v>26974</v>
      </c>
      <c r="S7" s="239">
        <f>N7/$N$7</f>
        <v>1</v>
      </c>
      <c r="T7" s="239">
        <f>N7/$N$6</f>
        <v>0.55428301188468976</v>
      </c>
      <c r="V7" s="29"/>
      <c r="W7" s="81"/>
      <c r="AE7" s="1" t="s">
        <v>177</v>
      </c>
    </row>
    <row r="8" spans="1:31" ht="15.75" x14ac:dyDescent="0.25">
      <c r="A8" s="4"/>
      <c r="B8" s="240" t="s">
        <v>102</v>
      </c>
      <c r="C8" s="241">
        <v>13225</v>
      </c>
      <c r="D8" s="241">
        <v>9465</v>
      </c>
      <c r="E8" s="241">
        <v>19703</v>
      </c>
      <c r="F8" s="241">
        <v>27288</v>
      </c>
      <c r="G8" s="242">
        <f t="shared" si="0"/>
        <v>0.38496675633152311</v>
      </c>
      <c r="H8" s="241">
        <f t="shared" si="1"/>
        <v>7585</v>
      </c>
      <c r="I8" s="242">
        <f>F8/$F$7</f>
        <v>0.54374813191192584</v>
      </c>
      <c r="J8" s="241">
        <v>27305</v>
      </c>
      <c r="K8" s="242">
        <f t="shared" si="2"/>
        <v>6.2298446203468139E-4</v>
      </c>
      <c r="L8" s="241">
        <f t="shared" si="3"/>
        <v>17</v>
      </c>
      <c r="M8" s="242">
        <f>J8/$J$7</f>
        <v>0.56397810595889708</v>
      </c>
      <c r="N8" s="241">
        <v>28196</v>
      </c>
      <c r="O8" s="242">
        <f t="shared" si="4"/>
        <v>3.2631386193004985E-2</v>
      </c>
      <c r="P8" s="241">
        <f t="shared" si="5"/>
        <v>891</v>
      </c>
      <c r="Q8" s="242">
        <f t="shared" si="6"/>
        <v>1.132022684310019</v>
      </c>
      <c r="R8" s="241">
        <f t="shared" si="7"/>
        <v>14971</v>
      </c>
      <c r="S8" s="242">
        <f>N8/$N$7</f>
        <v>0.52298104388470523</v>
      </c>
      <c r="T8" s="242">
        <f>N8/$N$6</f>
        <v>0.28987950816301356</v>
      </c>
      <c r="V8" s="29"/>
      <c r="W8" s="81"/>
      <c r="AE8" s="1" t="s">
        <v>178</v>
      </c>
    </row>
    <row r="9" spans="1:31" s="4" customFormat="1" x14ac:dyDescent="0.25">
      <c r="B9" s="243" t="s">
        <v>105</v>
      </c>
      <c r="C9" s="244">
        <v>13715</v>
      </c>
      <c r="D9" s="244">
        <v>10606</v>
      </c>
      <c r="E9" s="244">
        <v>18143</v>
      </c>
      <c r="F9" s="244">
        <v>22897</v>
      </c>
      <c r="G9" s="245">
        <f t="shared" si="0"/>
        <v>0.26202943283911151</v>
      </c>
      <c r="H9" s="246">
        <f t="shared" si="1"/>
        <v>4754</v>
      </c>
      <c r="I9" s="247">
        <f>F9/$F$7</f>
        <v>0.45625186808807411</v>
      </c>
      <c r="J9" s="244">
        <v>21110</v>
      </c>
      <c r="K9" s="245">
        <f t="shared" si="2"/>
        <v>-7.8045158754421973E-2</v>
      </c>
      <c r="L9" s="246">
        <f t="shared" si="3"/>
        <v>-1787</v>
      </c>
      <c r="M9" s="247">
        <f>J9/$J$7</f>
        <v>0.43602189404110298</v>
      </c>
      <c r="N9" s="244">
        <v>25718</v>
      </c>
      <c r="O9" s="245">
        <f t="shared" si="4"/>
        <v>0.21828517290383709</v>
      </c>
      <c r="P9" s="246">
        <f t="shared" si="5"/>
        <v>4608</v>
      </c>
      <c r="Q9" s="245">
        <f t="shared" si="6"/>
        <v>0.87517316806416323</v>
      </c>
      <c r="R9" s="246">
        <f t="shared" si="7"/>
        <v>12003</v>
      </c>
      <c r="S9" s="247">
        <f>N9/$N$7</f>
        <v>0.47701895611529471</v>
      </c>
      <c r="T9" s="247">
        <f>N9/$N$6</f>
        <v>0.2644035037216762</v>
      </c>
      <c r="V9" s="29"/>
      <c r="W9" s="81"/>
      <c r="AE9" s="1" t="s">
        <v>179</v>
      </c>
    </row>
    <row r="10" spans="1:31" s="4" customFormat="1" x14ac:dyDescent="0.25">
      <c r="B10" s="248" t="s">
        <v>180</v>
      </c>
      <c r="C10" s="29">
        <v>2110</v>
      </c>
      <c r="D10" s="29">
        <v>1509</v>
      </c>
      <c r="E10" s="29">
        <v>2220</v>
      </c>
      <c r="F10" s="29">
        <v>7335</v>
      </c>
      <c r="G10" s="22">
        <f t="shared" si="0"/>
        <v>2.3040540540540539</v>
      </c>
      <c r="H10" s="20">
        <f t="shared" si="1"/>
        <v>5115</v>
      </c>
      <c r="I10" s="31">
        <f>F10/$F$7</f>
        <v>0.14615921091959749</v>
      </c>
      <c r="J10" s="29">
        <v>4261</v>
      </c>
      <c r="K10" s="22">
        <f t="shared" si="2"/>
        <v>-0.41908657123381055</v>
      </c>
      <c r="L10" s="20">
        <f t="shared" si="3"/>
        <v>-3074</v>
      </c>
      <c r="M10" s="31">
        <f>J10/$J$7</f>
        <v>8.8009914282763613E-2</v>
      </c>
      <c r="N10" s="29">
        <v>11289</v>
      </c>
      <c r="O10" s="22">
        <f t="shared" si="4"/>
        <v>1.6493780802628493</v>
      </c>
      <c r="P10" s="20">
        <f t="shared" si="5"/>
        <v>7028</v>
      </c>
      <c r="Q10" s="22">
        <f t="shared" si="6"/>
        <v>4.3502369668246441</v>
      </c>
      <c r="R10" s="20">
        <f t="shared" si="7"/>
        <v>9179</v>
      </c>
      <c r="S10" s="31">
        <f>N10/$N$7</f>
        <v>0.20938902696887635</v>
      </c>
      <c r="T10" s="31">
        <f>N10/$N$6</f>
        <v>0.11606078052391332</v>
      </c>
      <c r="V10" s="29"/>
      <c r="W10" s="81"/>
      <c r="AE10" s="1" t="s">
        <v>181</v>
      </c>
    </row>
    <row r="11" spans="1:31" s="4" customFormat="1" x14ac:dyDescent="0.25">
      <c r="B11" s="248" t="s">
        <v>182</v>
      </c>
      <c r="C11" s="29">
        <f>C9-C10</f>
        <v>11605</v>
      </c>
      <c r="D11" s="29">
        <f>D9-D10</f>
        <v>9097</v>
      </c>
      <c r="E11" s="29">
        <f>E9-E10</f>
        <v>15923</v>
      </c>
      <c r="F11" s="29">
        <f>F9-F10</f>
        <v>15562</v>
      </c>
      <c r="G11" s="22">
        <f t="shared" si="0"/>
        <v>-2.2671607109213121E-2</v>
      </c>
      <c r="H11" s="20">
        <f t="shared" si="1"/>
        <v>-361</v>
      </c>
      <c r="I11" s="31">
        <f>F11/$F$7</f>
        <v>0.31009265716847662</v>
      </c>
      <c r="J11" s="29">
        <f>J9-J10</f>
        <v>16849</v>
      </c>
      <c r="K11" s="22">
        <f t="shared" si="2"/>
        <v>8.2701452255494079E-2</v>
      </c>
      <c r="L11" s="20">
        <f t="shared" si="3"/>
        <v>1287</v>
      </c>
      <c r="M11" s="31">
        <f>J11/$J$7</f>
        <v>0.34801197975833936</v>
      </c>
      <c r="N11" s="29">
        <f>N9-N10</f>
        <v>14429</v>
      </c>
      <c r="O11" s="22">
        <f t="shared" si="4"/>
        <v>-0.14362870200011868</v>
      </c>
      <c r="P11" s="20">
        <f t="shared" si="5"/>
        <v>-2420</v>
      </c>
      <c r="Q11" s="22">
        <f t="shared" si="6"/>
        <v>0.24334338647134857</v>
      </c>
      <c r="R11" s="20">
        <f t="shared" si="7"/>
        <v>2824</v>
      </c>
      <c r="S11" s="31">
        <f>N11/$N$7</f>
        <v>0.26762992914641837</v>
      </c>
      <c r="T11" s="31">
        <f>N11/$N$6</f>
        <v>0.14834272319776287</v>
      </c>
      <c r="V11" s="29"/>
      <c r="W11" s="81"/>
      <c r="AE11" s="1" t="s">
        <v>183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184</v>
      </c>
    </row>
    <row r="13" spans="1:31" s="4" customFormat="1" x14ac:dyDescent="0.25">
      <c r="B13" s="173" t="s">
        <v>185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187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7" t="s">
        <v>175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176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177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178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179</v>
      </c>
    </row>
    <row r="44" spans="2:31" s="4" customFormat="1" hidden="1" x14ac:dyDescent="0.25">
      <c r="B44" s="248" t="s">
        <v>180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8" t="s">
        <v>182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184</v>
      </c>
    </row>
    <row r="47" spans="2:31" s="4" customFormat="1" hidden="1" x14ac:dyDescent="0.25">
      <c r="B47" s="282" t="s">
        <v>185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311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175</v>
      </c>
      <c r="C124" s="238">
        <v>103516</v>
      </c>
      <c r="D124" s="238">
        <v>164258</v>
      </c>
      <c r="E124" s="238">
        <v>229131</v>
      </c>
      <c r="F124" s="238">
        <v>239109</v>
      </c>
      <c r="G124" s="239">
        <f t="shared" ref="G124:G129" si="8">F124/E124-1</f>
        <v>4.3547141155059865E-2</v>
      </c>
      <c r="H124" s="238">
        <f t="shared" ref="H124:H129" si="9">F124-E124</f>
        <v>9978</v>
      </c>
      <c r="I124" s="239"/>
      <c r="J124" s="238">
        <v>250871</v>
      </c>
      <c r="K124" s="239"/>
      <c r="L124" s="239">
        <f t="shared" ref="L124:L129" si="10">J124/F124-1</f>
        <v>4.9190954752853289E-2</v>
      </c>
      <c r="M124" s="238">
        <f t="shared" ref="M124:M129" si="11">J124-F124</f>
        <v>11762</v>
      </c>
      <c r="N124" s="239">
        <f t="shared" ref="N124:N129" si="12">J124/D124-1</f>
        <v>0.52729851818480689</v>
      </c>
      <c r="O124" s="238">
        <f t="shared" ref="O124:O129" si="13">J124-D124</f>
        <v>86613</v>
      </c>
      <c r="Z124" s="1"/>
      <c r="AE124"/>
    </row>
    <row r="125" spans="2:31" ht="18.75" x14ac:dyDescent="0.3">
      <c r="B125" s="237" t="s">
        <v>176</v>
      </c>
      <c r="C125" s="238">
        <v>61571</v>
      </c>
      <c r="D125" s="238">
        <v>104557</v>
      </c>
      <c r="E125" s="238">
        <v>134886</v>
      </c>
      <c r="F125" s="238">
        <v>146430</v>
      </c>
      <c r="G125" s="239">
        <f t="shared" si="8"/>
        <v>8.5583381522174262E-2</v>
      </c>
      <c r="H125" s="238">
        <f t="shared" si="9"/>
        <v>11544</v>
      </c>
      <c r="I125" s="239">
        <f>F125/$F$7</f>
        <v>2.9178041247384678</v>
      </c>
      <c r="J125" s="238">
        <v>156566</v>
      </c>
      <c r="K125" s="239">
        <f>J125/$J$125</f>
        <v>1</v>
      </c>
      <c r="L125" s="239">
        <f t="shared" si="10"/>
        <v>6.9220788089872309E-2</v>
      </c>
      <c r="M125" s="238">
        <f t="shared" si="11"/>
        <v>10136</v>
      </c>
      <c r="N125" s="239">
        <f t="shared" si="12"/>
        <v>0.49742245856327161</v>
      </c>
      <c r="O125" s="238">
        <f t="shared" si="13"/>
        <v>52009</v>
      </c>
      <c r="Z125" s="1"/>
      <c r="AE125"/>
    </row>
    <row r="126" spans="2:31" ht="15.75" x14ac:dyDescent="0.25">
      <c r="B126" s="240" t="s">
        <v>102</v>
      </c>
      <c r="C126" s="241">
        <v>33780</v>
      </c>
      <c r="D126" s="241">
        <v>51310</v>
      </c>
      <c r="E126" s="241">
        <v>65021</v>
      </c>
      <c r="F126" s="241">
        <v>80309</v>
      </c>
      <c r="G126" s="242">
        <f t="shared" si="8"/>
        <v>0.23512403684963323</v>
      </c>
      <c r="H126" s="241">
        <f t="shared" si="9"/>
        <v>15288</v>
      </c>
      <c r="I126" s="242">
        <f>F126/$F$7</f>
        <v>1.6002590415462787</v>
      </c>
      <c r="J126" s="241">
        <v>80773</v>
      </c>
      <c r="K126" s="242">
        <f>J126/$J$125</f>
        <v>0.51590383608190793</v>
      </c>
      <c r="L126" s="242">
        <f t="shared" si="10"/>
        <v>5.7776836967213807E-3</v>
      </c>
      <c r="M126" s="241">
        <f t="shared" si="11"/>
        <v>464</v>
      </c>
      <c r="N126" s="242">
        <f t="shared" si="12"/>
        <v>0.57421555252387457</v>
      </c>
      <c r="O126" s="241">
        <f t="shared" si="13"/>
        <v>29463</v>
      </c>
      <c r="Z126" s="1"/>
      <c r="AE126"/>
    </row>
    <row r="127" spans="2:31" x14ac:dyDescent="0.25">
      <c r="B127" s="243" t="s">
        <v>105</v>
      </c>
      <c r="C127" s="244">
        <v>27791</v>
      </c>
      <c r="D127" s="244">
        <v>53247</v>
      </c>
      <c r="E127" s="244">
        <v>69865</v>
      </c>
      <c r="F127" s="244">
        <v>66121</v>
      </c>
      <c r="G127" s="245">
        <f t="shared" si="8"/>
        <v>-5.3589064624633198E-2</v>
      </c>
      <c r="H127" s="246">
        <f t="shared" si="9"/>
        <v>-3744</v>
      </c>
      <c r="I127" s="247">
        <f>F127/$F$7</f>
        <v>1.3175450831921889</v>
      </c>
      <c r="J127" s="244">
        <v>75793</v>
      </c>
      <c r="K127" s="247">
        <f>J127/$J$125</f>
        <v>0.48409616391809207</v>
      </c>
      <c r="L127" s="245">
        <f t="shared" si="10"/>
        <v>0.14627727953297742</v>
      </c>
      <c r="M127" s="246">
        <f t="shared" si="11"/>
        <v>9672</v>
      </c>
      <c r="N127" s="245">
        <f t="shared" si="12"/>
        <v>0.42342291584502423</v>
      </c>
      <c r="O127" s="246">
        <f t="shared" si="13"/>
        <v>22546</v>
      </c>
      <c r="Z127" s="1"/>
      <c r="AE127"/>
    </row>
    <row r="128" spans="2:31" x14ac:dyDescent="0.25">
      <c r="B128" s="248" t="s">
        <v>180</v>
      </c>
      <c r="C128" s="29">
        <v>5360</v>
      </c>
      <c r="D128" s="29">
        <v>8578</v>
      </c>
      <c r="E128" s="29">
        <v>10079</v>
      </c>
      <c r="F128" s="29">
        <v>22004</v>
      </c>
      <c r="G128" s="22">
        <f t="shared" si="8"/>
        <v>1.1831530905843834</v>
      </c>
      <c r="H128" s="20">
        <f t="shared" si="9"/>
        <v>11925</v>
      </c>
      <c r="I128" s="31">
        <f>F128/$F$7</f>
        <v>0.4384577064860018</v>
      </c>
      <c r="J128" s="29">
        <v>22268</v>
      </c>
      <c r="K128" s="31">
        <f>J128/$J$125</f>
        <v>0.14222755898470932</v>
      </c>
      <c r="L128" s="22">
        <f t="shared" si="10"/>
        <v>1.1997818578440178E-2</v>
      </c>
      <c r="M128" s="20">
        <f t="shared" si="11"/>
        <v>264</v>
      </c>
      <c r="N128" s="22">
        <f t="shared" si="12"/>
        <v>1.5959431102821169</v>
      </c>
      <c r="O128" s="20">
        <f t="shared" si="13"/>
        <v>13690</v>
      </c>
      <c r="Z128" s="1"/>
      <c r="AE128"/>
    </row>
    <row r="129" spans="2:31" x14ac:dyDescent="0.25">
      <c r="B129" s="248" t="s">
        <v>182</v>
      </c>
      <c r="C129" s="29">
        <f>C127-C128</f>
        <v>22431</v>
      </c>
      <c r="D129" s="29">
        <f>D127-D128</f>
        <v>44669</v>
      </c>
      <c r="E129" s="29">
        <f>E127-E128</f>
        <v>59786</v>
      </c>
      <c r="F129" s="29">
        <f>F127-F128</f>
        <v>44117</v>
      </c>
      <c r="G129" s="22">
        <f t="shared" si="8"/>
        <v>-0.26208476900946709</v>
      </c>
      <c r="H129" s="20">
        <f t="shared" si="9"/>
        <v>-15669</v>
      </c>
      <c r="I129" s="31">
        <f>F129/$F$7</f>
        <v>0.87908737670618708</v>
      </c>
      <c r="J129" s="29">
        <f>J127-J128</f>
        <v>53525</v>
      </c>
      <c r="K129" s="31">
        <f>J129/$J$125</f>
        <v>0.34186860493338272</v>
      </c>
      <c r="L129" s="22">
        <f t="shared" si="10"/>
        <v>0.21325112768320609</v>
      </c>
      <c r="M129" s="20">
        <f t="shared" si="11"/>
        <v>9408</v>
      </c>
      <c r="N129" s="22">
        <f t="shared" si="12"/>
        <v>0.19825829993955546</v>
      </c>
      <c r="O129" s="20">
        <f t="shared" si="13"/>
        <v>8856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185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D7CCB-B185-4F1F-960F-9F7D4C929E32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262</v>
      </c>
      <c r="D5" s="254" t="s">
        <v>263</v>
      </c>
      <c r="E5" s="254" t="s">
        <v>264</v>
      </c>
      <c r="F5" s="255" t="str">
        <f>CONCATENATE("%/s total Tenerife ",RIGHT(E5,4))</f>
        <v>%/s total Tenerife 2022</v>
      </c>
      <c r="G5" s="254" t="s">
        <v>265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266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267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193</v>
      </c>
      <c r="C6" s="256">
        <v>26940</v>
      </c>
      <c r="D6" s="256">
        <v>20071</v>
      </c>
      <c r="E6" s="256">
        <v>37846</v>
      </c>
      <c r="F6" s="257">
        <f>E6/$E$6</f>
        <v>1</v>
      </c>
      <c r="G6" s="256">
        <v>50185</v>
      </c>
      <c r="H6" s="257">
        <f>G6/E6-1</f>
        <v>0.32603181313745178</v>
      </c>
      <c r="I6" s="256">
        <f>G6-E6</f>
        <v>12339</v>
      </c>
      <c r="J6" s="257">
        <f>G6/$G$6</f>
        <v>1</v>
      </c>
      <c r="K6" s="256">
        <v>48415</v>
      </c>
      <c r="L6" s="257">
        <f t="shared" ref="L6:L12" si="0">K6/G6-1</f>
        <v>-3.5269502839493927E-2</v>
      </c>
      <c r="M6" s="256">
        <f t="shared" ref="M6:M12" si="1">K6-G6</f>
        <v>-1770</v>
      </c>
      <c r="N6" s="257">
        <f>K6/$K$6</f>
        <v>1</v>
      </c>
      <c r="O6" s="256">
        <v>53914</v>
      </c>
      <c r="P6" s="257">
        <f t="shared" ref="P6:P11" si="2">O6/K6-1</f>
        <v>0.1135805019105649</v>
      </c>
      <c r="Q6" s="256">
        <f t="shared" ref="Q6:Q12" si="3">O6-K6</f>
        <v>5499</v>
      </c>
      <c r="R6" s="257">
        <f>O6/C6-1</f>
        <v>1.0012620638455827</v>
      </c>
      <c r="S6" s="256">
        <f>O6-C6</f>
        <v>26974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26940</v>
      </c>
      <c r="D7" s="259">
        <v>20071</v>
      </c>
      <c r="E7" s="259">
        <v>37846</v>
      </c>
      <c r="F7" s="260">
        <f t="shared" ref="F7:F12" si="4">E7/$E$6</f>
        <v>1</v>
      </c>
      <c r="G7" s="259">
        <v>50185</v>
      </c>
      <c r="H7" s="261">
        <f>G7/E7-1</f>
        <v>0.32603181313745178</v>
      </c>
      <c r="I7" s="262">
        <f>G7-E7</f>
        <v>12339</v>
      </c>
      <c r="J7" s="260">
        <f>G7/$G$6</f>
        <v>1</v>
      </c>
      <c r="K7" s="259">
        <v>48415</v>
      </c>
      <c r="L7" s="263">
        <f t="shared" si="0"/>
        <v>-3.5269502839493927E-2</v>
      </c>
      <c r="M7" s="264">
        <f t="shared" si="1"/>
        <v>-1770</v>
      </c>
      <c r="N7" s="260">
        <f>K7/$K$6</f>
        <v>1</v>
      </c>
      <c r="O7" s="259">
        <v>53914</v>
      </c>
      <c r="P7" s="261">
        <f t="shared" si="2"/>
        <v>0.1135805019105649</v>
      </c>
      <c r="Q7" s="262">
        <f t="shared" si="3"/>
        <v>5499</v>
      </c>
      <c r="R7" s="261">
        <f t="shared" ref="R7:R10" si="5">O7/C7-1</f>
        <v>1.0012620638455827</v>
      </c>
      <c r="S7" s="262">
        <f t="shared" ref="S7:S10" si="6">O7-C7</f>
        <v>26974</v>
      </c>
      <c r="T7" s="260">
        <f>O7/$O$6</f>
        <v>1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12262</v>
      </c>
      <c r="D8" s="265">
        <v>7527</v>
      </c>
      <c r="E8" s="265">
        <v>13381</v>
      </c>
      <c r="F8" s="266">
        <f t="shared" si="4"/>
        <v>0.35356444538392434</v>
      </c>
      <c r="G8" s="265">
        <v>20630</v>
      </c>
      <c r="H8" s="267">
        <f>IFERROR(G8/E8-1,"-")</f>
        <v>0.54173828562887683</v>
      </c>
      <c r="I8" s="268">
        <f t="shared" ref="I8:I12" si="7">G8-E8</f>
        <v>7249</v>
      </c>
      <c r="J8" s="266">
        <f t="shared" ref="J8:J12" si="8">G8/$G$6</f>
        <v>0.41107900767161504</v>
      </c>
      <c r="K8" s="265">
        <v>22501</v>
      </c>
      <c r="L8" s="269">
        <f>IFERROR(K8/G8-1,"-")</f>
        <v>9.0693165293262323E-2</v>
      </c>
      <c r="M8" s="270">
        <f>IF(G8=0,"nd",K8-G8)</f>
        <v>1871</v>
      </c>
      <c r="N8" s="271">
        <f t="shared" ref="N8:N12" si="9">K8/$K$6</f>
        <v>0.46475265929980381</v>
      </c>
      <c r="O8" s="265">
        <v>19441</v>
      </c>
      <c r="P8" s="269">
        <f>IFERROR(O8/K8-1,"-")</f>
        <v>-0.13599395582418561</v>
      </c>
      <c r="Q8" s="272">
        <f t="shared" si="3"/>
        <v>-3060</v>
      </c>
      <c r="R8" s="269">
        <f>IFERROR(O8/C8-1,"-")</f>
        <v>0.58546729734137992</v>
      </c>
      <c r="S8" s="272">
        <f t="shared" si="6"/>
        <v>7179</v>
      </c>
      <c r="T8" s="271">
        <f t="shared" ref="T8:T12" si="10">O8/$O$6</f>
        <v>0.36059279593426569</v>
      </c>
      <c r="V8" s="29"/>
      <c r="W8" s="81"/>
      <c r="AE8" s="1"/>
    </row>
    <row r="9" spans="1:31" s="4" customFormat="1" x14ac:dyDescent="0.25">
      <c r="B9" s="99" t="s">
        <v>63</v>
      </c>
      <c r="C9" s="265">
        <v>14678</v>
      </c>
      <c r="D9" s="265">
        <v>12544</v>
      </c>
      <c r="E9" s="265">
        <v>24465</v>
      </c>
      <c r="F9" s="271">
        <f t="shared" si="4"/>
        <v>0.64643555461607571</v>
      </c>
      <c r="G9" s="265">
        <v>29555</v>
      </c>
      <c r="H9" s="267">
        <f>IFERROR(G9/E9-1,"-")</f>
        <v>0.20805231964030257</v>
      </c>
      <c r="I9" s="272">
        <f t="shared" si="7"/>
        <v>5090</v>
      </c>
      <c r="J9" s="271">
        <f t="shared" si="8"/>
        <v>0.58892099232838502</v>
      </c>
      <c r="K9" s="265">
        <v>25914</v>
      </c>
      <c r="L9" s="269">
        <f>IFERROR(K9/G9-1,"-")</f>
        <v>-0.12319404500084585</v>
      </c>
      <c r="M9" s="270">
        <f>IF(G9=0,"nd",K9-G9)</f>
        <v>-3641</v>
      </c>
      <c r="N9" s="271">
        <f t="shared" si="9"/>
        <v>0.53524734070019619</v>
      </c>
      <c r="O9" s="265">
        <v>34473</v>
      </c>
      <c r="P9" s="269">
        <f t="shared" si="2"/>
        <v>0.33028478814540407</v>
      </c>
      <c r="Q9" s="272">
        <f t="shared" si="3"/>
        <v>8559</v>
      </c>
      <c r="R9" s="273">
        <f t="shared" si="5"/>
        <v>1.3486169777898898</v>
      </c>
      <c r="S9" s="272">
        <f t="shared" si="6"/>
        <v>19795</v>
      </c>
      <c r="T9" s="271">
        <f t="shared" si="10"/>
        <v>0.63940720406573437</v>
      </c>
      <c r="V9" s="29"/>
      <c r="W9" s="81"/>
      <c r="AE9" s="1"/>
    </row>
    <row r="10" spans="1:31" s="4" customFormat="1" x14ac:dyDescent="0.25">
      <c r="B10" s="258" t="s">
        <v>195</v>
      </c>
      <c r="C10" s="274" t="e">
        <v>#REF!</v>
      </c>
      <c r="D10" s="274" t="e">
        <v>#REF!</v>
      </c>
      <c r="E10" s="274" t="e">
        <v>#REF!</v>
      </c>
      <c r="F10" s="275" t="str">
        <f>IFERROR(E10/$E$6,"-")</f>
        <v>-</v>
      </c>
      <c r="G10" s="274" t="e">
        <v>#REF!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e">
        <v>#REF!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e">
        <v>#REF!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#REF!</v>
      </c>
      <c r="S10" s="264" t="e">
        <f t="shared" si="6"/>
        <v>#REF!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53.914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83" t="s">
        <v>187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82" t="s">
        <v>185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193</v>
      </c>
      <c r="C134" s="256">
        <v>26940</v>
      </c>
      <c r="D134" s="241">
        <v>51310</v>
      </c>
      <c r="E134" s="241">
        <v>65021</v>
      </c>
      <c r="F134" s="241">
        <v>80309</v>
      </c>
      <c r="G134" s="242">
        <f>F134/E134-1</f>
        <v>0.23512403684963323</v>
      </c>
      <c r="H134" s="241">
        <f>F134-E134</f>
        <v>15288</v>
      </c>
      <c r="I134" s="242">
        <f>F134/F$134</f>
        <v>1</v>
      </c>
      <c r="J134" s="241">
        <v>80773</v>
      </c>
      <c r="K134" s="242">
        <f>J134/J$134</f>
        <v>1</v>
      </c>
      <c r="L134" s="242">
        <f>J134/F134-1</f>
        <v>5.7776836967213807E-3</v>
      </c>
      <c r="M134" s="241">
        <f>J134-F134</f>
        <v>464</v>
      </c>
      <c r="N134" s="242">
        <f>J134/D134-1</f>
        <v>0.57421555252387457</v>
      </c>
      <c r="O134" s="241">
        <f>J134-D134</f>
        <v>29463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26940</v>
      </c>
      <c r="D135" s="259">
        <v>51310</v>
      </c>
      <c r="E135" s="259">
        <v>65021</v>
      </c>
      <c r="F135" s="259">
        <v>80309</v>
      </c>
      <c r="G135" s="263">
        <f>IFERROR(F135/E135-1,"-")</f>
        <v>0.23512403684963323</v>
      </c>
      <c r="H135" s="259">
        <f t="shared" ref="H135:H138" si="14">F135-E135</f>
        <v>15288</v>
      </c>
      <c r="I135" s="261">
        <f>F135/F$134</f>
        <v>1</v>
      </c>
      <c r="J135" s="259">
        <v>80773</v>
      </c>
      <c r="K135" s="260">
        <f t="shared" ref="K135:K138" si="15">J135/J$134</f>
        <v>1</v>
      </c>
      <c r="L135" s="261">
        <f t="shared" ref="L135:L138" si="16">J135/F135-1</f>
        <v>5.7776836967213807E-3</v>
      </c>
      <c r="M135" s="262">
        <f t="shared" ref="M135:M138" si="17">J135-F135</f>
        <v>464</v>
      </c>
      <c r="N135" s="260">
        <f t="shared" ref="N135:N138" si="18">J135/D135-1</f>
        <v>0.57421555252387457</v>
      </c>
      <c r="O135" s="259">
        <f t="shared" ref="O135:O138" si="19">J135-D135</f>
        <v>29463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12262</v>
      </c>
      <c r="D136" s="265">
        <v>17131</v>
      </c>
      <c r="E136" s="265">
        <v>22240</v>
      </c>
      <c r="F136" s="265">
        <v>31283</v>
      </c>
      <c r="G136" s="269">
        <f t="shared" ref="G136:G138" si="20">IFERROR(F136/E136-1,"-")</f>
        <v>0.40660971223021591</v>
      </c>
      <c r="H136" s="265">
        <f t="shared" si="14"/>
        <v>9043</v>
      </c>
      <c r="I136" s="273">
        <f t="shared" ref="I136:I138" si="21">F136/F$134</f>
        <v>0.38953292906149994</v>
      </c>
      <c r="J136" s="265">
        <v>28362</v>
      </c>
      <c r="K136" s="271">
        <f t="shared" si="15"/>
        <v>0.35113218525992596</v>
      </c>
      <c r="L136" s="273">
        <f t="shared" si="16"/>
        <v>-9.337339769203723E-2</v>
      </c>
      <c r="M136" s="272">
        <f t="shared" si="17"/>
        <v>-2921</v>
      </c>
      <c r="N136" s="271">
        <f t="shared" si="18"/>
        <v>0.65559511995797104</v>
      </c>
      <c r="O136" s="265">
        <f t="shared" si="19"/>
        <v>11231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21691</v>
      </c>
      <c r="D137" s="265">
        <v>34179</v>
      </c>
      <c r="E137" s="265">
        <v>42781</v>
      </c>
      <c r="F137" s="265">
        <v>49026</v>
      </c>
      <c r="G137" s="267">
        <f t="shared" si="20"/>
        <v>0.14597601739089794</v>
      </c>
      <c r="H137" s="265">
        <f t="shared" si="14"/>
        <v>6245</v>
      </c>
      <c r="I137" s="277">
        <f t="shared" si="21"/>
        <v>0.61046707093850006</v>
      </c>
      <c r="J137" s="265">
        <v>52411</v>
      </c>
      <c r="K137" s="271">
        <f t="shared" si="15"/>
        <v>0.64886781474007404</v>
      </c>
      <c r="L137" s="273">
        <f t="shared" si="16"/>
        <v>6.9044996532452219E-2</v>
      </c>
      <c r="M137" s="272">
        <f t="shared" si="17"/>
        <v>3385</v>
      </c>
      <c r="N137" s="271">
        <f t="shared" si="18"/>
        <v>0.53342695807367102</v>
      </c>
      <c r="O137" s="265">
        <f t="shared" si="19"/>
        <v>18232</v>
      </c>
      <c r="Q137" s="29"/>
      <c r="R137" s="81"/>
      <c r="Z137" s="1"/>
    </row>
    <row r="138" spans="1:31" s="4" customFormat="1" x14ac:dyDescent="0.25">
      <c r="B138" s="258" t="s">
        <v>195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FCB8A-8CFE-4FEA-BF01-B4A4F2D3719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262</v>
      </c>
      <c r="D5" s="254" t="s">
        <v>263</v>
      </c>
      <c r="E5" s="254" t="s">
        <v>264</v>
      </c>
      <c r="F5" s="255" t="str">
        <f>CONCATENATE("%/s total Tenerife ",RIGHT(E5,4))</f>
        <v>%/s total Tenerife 2022</v>
      </c>
      <c r="G5" s="254" t="s">
        <v>265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266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267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199</v>
      </c>
      <c r="C6" s="256">
        <v>13225</v>
      </c>
      <c r="D6" s="256">
        <v>9465</v>
      </c>
      <c r="E6" s="256">
        <v>19703</v>
      </c>
      <c r="F6" s="257">
        <f>E6/$E$6</f>
        <v>1</v>
      </c>
      <c r="G6" s="256">
        <v>27288</v>
      </c>
      <c r="H6" s="257">
        <f>G6/E6-1</f>
        <v>0.38496675633152311</v>
      </c>
      <c r="I6" s="256">
        <f>G6-E6</f>
        <v>7585</v>
      </c>
      <c r="J6" s="257">
        <f>G6/$G$6</f>
        <v>1</v>
      </c>
      <c r="K6" s="256">
        <v>27305</v>
      </c>
      <c r="L6" s="257">
        <f t="shared" ref="L6:L12" si="0">K6/G6-1</f>
        <v>6.2298446203468139E-4</v>
      </c>
      <c r="M6" s="256">
        <f t="shared" ref="M6:M12" si="1">K6-G6</f>
        <v>17</v>
      </c>
      <c r="N6" s="257">
        <f>K6/$K$6</f>
        <v>1</v>
      </c>
      <c r="O6" s="256">
        <v>28196</v>
      </c>
      <c r="P6" s="257">
        <f t="shared" ref="P6:P11" si="2">O6/K6-1</f>
        <v>3.2631386193004985E-2</v>
      </c>
      <c r="Q6" s="256">
        <f t="shared" ref="Q6:Q12" si="3">O6-K6</f>
        <v>891</v>
      </c>
      <c r="R6" s="257">
        <f>O6/C6-1</f>
        <v>1.132022684310019</v>
      </c>
      <c r="S6" s="256">
        <f>O6-C6</f>
        <v>14971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13225</v>
      </c>
      <c r="D7" s="259">
        <v>9465</v>
      </c>
      <c r="E7" s="259">
        <v>19703</v>
      </c>
      <c r="F7" s="260">
        <f t="shared" ref="F7:F12" si="4">E7/$E$6</f>
        <v>1</v>
      </c>
      <c r="G7" s="259">
        <v>27288</v>
      </c>
      <c r="H7" s="261">
        <f>G7/E7-1</f>
        <v>0.38496675633152311</v>
      </c>
      <c r="I7" s="262">
        <f>G7-E7</f>
        <v>7585</v>
      </c>
      <c r="J7" s="260">
        <f>G7/$G$6</f>
        <v>1</v>
      </c>
      <c r="K7" s="259">
        <v>27305</v>
      </c>
      <c r="L7" s="263">
        <f t="shared" si="0"/>
        <v>6.2298446203468139E-4</v>
      </c>
      <c r="M7" s="264">
        <f t="shared" si="1"/>
        <v>17</v>
      </c>
      <c r="N7" s="260">
        <f>K7/$K$6</f>
        <v>1</v>
      </c>
      <c r="O7" s="259">
        <v>28196</v>
      </c>
      <c r="P7" s="261">
        <f t="shared" si="2"/>
        <v>3.2631386193004985E-2</v>
      </c>
      <c r="Q7" s="262">
        <f t="shared" si="3"/>
        <v>891</v>
      </c>
      <c r="R7" s="261">
        <f t="shared" ref="R7:R10" si="5">O7/C7-1</f>
        <v>1.132022684310019</v>
      </c>
      <c r="S7" s="262">
        <f t="shared" ref="S7:S10" si="6">O7-C7</f>
        <v>14971</v>
      </c>
      <c r="T7" s="260">
        <f>O7/$O$6</f>
        <v>1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5812</v>
      </c>
      <c r="D8" s="265">
        <v>3606</v>
      </c>
      <c r="E8" s="265">
        <v>6641</v>
      </c>
      <c r="F8" s="266">
        <f t="shared" si="4"/>
        <v>0.3370552707709486</v>
      </c>
      <c r="G8" s="265">
        <v>11647</v>
      </c>
      <c r="H8" s="267">
        <f>IFERROR(G8/E8-1,"-")</f>
        <v>0.753802138232194</v>
      </c>
      <c r="I8" s="268">
        <f t="shared" ref="I8:I12" si="7">G8-E8</f>
        <v>5006</v>
      </c>
      <c r="J8" s="266">
        <f t="shared" ref="J8:J12" si="8">G8/$G$6</f>
        <v>0.42681764878334799</v>
      </c>
      <c r="K8" s="265">
        <v>9922</v>
      </c>
      <c r="L8" s="269">
        <f>IFERROR(K8/G8-1,"-")</f>
        <v>-0.14810680862024561</v>
      </c>
      <c r="M8" s="270">
        <f>IF(G8=0,"nd",K8-G8)</f>
        <v>-1725</v>
      </c>
      <c r="N8" s="271">
        <f t="shared" ref="N8:N12" si="9">K8/$K$6</f>
        <v>0.36337667093938841</v>
      </c>
      <c r="O8" s="265">
        <v>8884</v>
      </c>
      <c r="P8" s="269">
        <f>IFERROR(O8/K8-1,"-")</f>
        <v>-0.10461600483773437</v>
      </c>
      <c r="Q8" s="272">
        <f t="shared" si="3"/>
        <v>-1038</v>
      </c>
      <c r="R8" s="269">
        <f>IFERROR(O8/C8-1,"-")</f>
        <v>0.52856159669649005</v>
      </c>
      <c r="S8" s="272">
        <f t="shared" si="6"/>
        <v>3072</v>
      </c>
      <c r="T8" s="271">
        <f t="shared" ref="T8:T12" si="10">O8/$O$6</f>
        <v>0.31508015321322175</v>
      </c>
      <c r="V8" s="29"/>
      <c r="W8" s="81"/>
      <c r="AE8" s="1"/>
    </row>
    <row r="9" spans="1:31" s="4" customFormat="1" x14ac:dyDescent="0.25">
      <c r="B9" s="99" t="s">
        <v>63</v>
      </c>
      <c r="C9" s="265">
        <v>7413</v>
      </c>
      <c r="D9" s="265">
        <v>5859</v>
      </c>
      <c r="E9" s="265">
        <v>13062</v>
      </c>
      <c r="F9" s="271">
        <f t="shared" si="4"/>
        <v>0.66294472922905145</v>
      </c>
      <c r="G9" s="265">
        <v>15641</v>
      </c>
      <c r="H9" s="267">
        <f>IFERROR(G9/E9-1,"-")</f>
        <v>0.19744296432399322</v>
      </c>
      <c r="I9" s="272">
        <f t="shared" si="7"/>
        <v>2579</v>
      </c>
      <c r="J9" s="271">
        <f t="shared" si="8"/>
        <v>0.57318235121665195</v>
      </c>
      <c r="K9" s="265">
        <v>17383</v>
      </c>
      <c r="L9" s="269">
        <f>IFERROR(K9/G9-1,"-")</f>
        <v>0.11137395307205411</v>
      </c>
      <c r="M9" s="270">
        <f>IF(G9=0,"nd",K9-G9)</f>
        <v>1742</v>
      </c>
      <c r="N9" s="271">
        <f t="shared" si="9"/>
        <v>0.63662332906061159</v>
      </c>
      <c r="O9" s="265">
        <v>19312</v>
      </c>
      <c r="P9" s="269">
        <f t="shared" si="2"/>
        <v>0.110970488408215</v>
      </c>
      <c r="Q9" s="272">
        <f t="shared" si="3"/>
        <v>1929</v>
      </c>
      <c r="R9" s="273">
        <f t="shared" si="5"/>
        <v>1.605153109402401</v>
      </c>
      <c r="S9" s="272">
        <f t="shared" si="6"/>
        <v>11899</v>
      </c>
      <c r="T9" s="271">
        <f t="shared" si="10"/>
        <v>0.68491984678677831</v>
      </c>
      <c r="V9" s="29"/>
      <c r="W9" s="81"/>
      <c r="AE9" s="1"/>
    </row>
    <row r="10" spans="1:31" s="4" customFormat="1" x14ac:dyDescent="0.25">
      <c r="B10" s="258" t="s">
        <v>195</v>
      </c>
      <c r="C10" s="274" t="s">
        <v>231</v>
      </c>
      <c r="D10" s="274" t="s">
        <v>231</v>
      </c>
      <c r="E10" s="274" t="s">
        <v>231</v>
      </c>
      <c r="F10" s="275" t="str">
        <f>IFERROR(E10/$E$6,"-")</f>
        <v>-</v>
      </c>
      <c r="G10" s="274" t="s">
        <v>231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231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231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28.196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3" t="s">
        <v>187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82" t="s">
        <v>185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199</v>
      </c>
      <c r="C134" s="241">
        <v>33780</v>
      </c>
      <c r="D134" s="241">
        <v>51310</v>
      </c>
      <c r="E134" s="241">
        <v>65021</v>
      </c>
      <c r="F134" s="241">
        <v>80309</v>
      </c>
      <c r="G134" s="242">
        <f>F134/E134-1</f>
        <v>0.23512403684963323</v>
      </c>
      <c r="H134" s="241">
        <f>F134-E134</f>
        <v>15288</v>
      </c>
      <c r="I134" s="242">
        <f>F134/F$134</f>
        <v>1</v>
      </c>
      <c r="J134" s="241">
        <v>80773</v>
      </c>
      <c r="K134" s="242">
        <f>J134/J$134</f>
        <v>1</v>
      </c>
      <c r="L134" s="242">
        <f>J134/F134-1</f>
        <v>5.7776836967213807E-3</v>
      </c>
      <c r="M134" s="241">
        <f>J134-F134</f>
        <v>464</v>
      </c>
      <c r="N134" s="242">
        <f>J134/D134-1</f>
        <v>0.57421555252387457</v>
      </c>
      <c r="O134" s="241">
        <f>J134-D134</f>
        <v>29463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33780</v>
      </c>
      <c r="D135" s="259">
        <v>51310</v>
      </c>
      <c r="E135" s="259">
        <v>65021</v>
      </c>
      <c r="F135" s="259">
        <v>80309</v>
      </c>
      <c r="G135" s="263">
        <f>IFERROR(F135/E135-1,"-")</f>
        <v>0.23512403684963323</v>
      </c>
      <c r="H135" s="259">
        <f t="shared" ref="H135:H138" si="14">F135-E135</f>
        <v>15288</v>
      </c>
      <c r="I135" s="261">
        <f>F135/F$134</f>
        <v>1</v>
      </c>
      <c r="J135" s="259">
        <v>80773</v>
      </c>
      <c r="K135" s="260">
        <f t="shared" ref="K135:K138" si="15">J135/J$134</f>
        <v>1</v>
      </c>
      <c r="L135" s="261">
        <f t="shared" ref="L135:L138" si="16">J135/F135-1</f>
        <v>5.7776836967213807E-3</v>
      </c>
      <c r="M135" s="262">
        <f t="shared" ref="M135:M138" si="17">J135-F135</f>
        <v>464</v>
      </c>
      <c r="N135" s="260">
        <f t="shared" ref="N135:N138" si="18">J135/D135-1</f>
        <v>0.57421555252387457</v>
      </c>
      <c r="O135" s="259">
        <f t="shared" ref="O135:O138" si="19">J135-D135</f>
        <v>29463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12089</v>
      </c>
      <c r="D136" s="265">
        <v>17131</v>
      </c>
      <c r="E136" s="265">
        <v>22240</v>
      </c>
      <c r="F136" s="265">
        <v>31283</v>
      </c>
      <c r="G136" s="269">
        <f t="shared" ref="G136:G138" si="20">IFERROR(F136/E136-1,"-")</f>
        <v>0.40660971223021591</v>
      </c>
      <c r="H136" s="265">
        <f t="shared" si="14"/>
        <v>9043</v>
      </c>
      <c r="I136" s="273">
        <f t="shared" ref="I136:I138" si="21">F136/F$134</f>
        <v>0.38953292906149994</v>
      </c>
      <c r="J136" s="265">
        <v>28362</v>
      </c>
      <c r="K136" s="271">
        <f t="shared" si="15"/>
        <v>0.35113218525992596</v>
      </c>
      <c r="L136" s="273">
        <f t="shared" si="16"/>
        <v>-9.337339769203723E-2</v>
      </c>
      <c r="M136" s="272">
        <f t="shared" si="17"/>
        <v>-2921</v>
      </c>
      <c r="N136" s="271">
        <f t="shared" si="18"/>
        <v>0.65559511995797104</v>
      </c>
      <c r="O136" s="265">
        <f t="shared" si="19"/>
        <v>11231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21691</v>
      </c>
      <c r="D137" s="265">
        <v>34179</v>
      </c>
      <c r="E137" s="265">
        <v>42781</v>
      </c>
      <c r="F137" s="265">
        <v>49026</v>
      </c>
      <c r="G137" s="267">
        <f t="shared" si="20"/>
        <v>0.14597601739089794</v>
      </c>
      <c r="H137" s="265">
        <f t="shared" si="14"/>
        <v>6245</v>
      </c>
      <c r="I137" s="277">
        <f t="shared" si="21"/>
        <v>0.61046707093850006</v>
      </c>
      <c r="J137" s="265">
        <v>52411</v>
      </c>
      <c r="K137" s="271">
        <f t="shared" si="15"/>
        <v>0.64886781474007404</v>
      </c>
      <c r="L137" s="273">
        <f t="shared" si="16"/>
        <v>6.9044996532452219E-2</v>
      </c>
      <c r="M137" s="272">
        <f t="shared" si="17"/>
        <v>3385</v>
      </c>
      <c r="N137" s="271">
        <f t="shared" si="18"/>
        <v>0.53342695807367102</v>
      </c>
      <c r="O137" s="265">
        <f t="shared" si="19"/>
        <v>18232</v>
      </c>
      <c r="Q137" s="29"/>
      <c r="R137" s="81"/>
      <c r="Z137" s="1"/>
    </row>
    <row r="138" spans="1:31" s="4" customFormat="1" x14ac:dyDescent="0.25">
      <c r="B138" s="258" t="s">
        <v>195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BB838-9E50-4F27-8CB6-BFD86F762DB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262</v>
      </c>
      <c r="D5" s="254" t="s">
        <v>263</v>
      </c>
      <c r="E5" s="254" t="s">
        <v>264</v>
      </c>
      <c r="F5" s="255" t="str">
        <f>CONCATENATE("%/s total Tenerife ",RIGHT(E5,4))</f>
        <v>%/s total Tenerife 2022</v>
      </c>
      <c r="G5" s="254" t="s">
        <v>265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266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267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13715</v>
      </c>
      <c r="D6" s="256">
        <v>10606</v>
      </c>
      <c r="E6" s="256">
        <v>18143</v>
      </c>
      <c r="F6" s="257">
        <f>E6/$E$6</f>
        <v>1</v>
      </c>
      <c r="G6" s="256">
        <v>22897</v>
      </c>
      <c r="H6" s="257">
        <f>G6/E6-1</f>
        <v>0.26202943283911151</v>
      </c>
      <c r="I6" s="256">
        <f>G6-E6</f>
        <v>4754</v>
      </c>
      <c r="J6" s="257">
        <f>G6/$G$6</f>
        <v>1</v>
      </c>
      <c r="K6" s="256">
        <v>21110</v>
      </c>
      <c r="L6" s="257">
        <f t="shared" ref="L6:L12" si="0">K6/G6-1</f>
        <v>-7.8045158754421973E-2</v>
      </c>
      <c r="M6" s="256">
        <f t="shared" ref="M6:M12" si="1">K6-G6</f>
        <v>-1787</v>
      </c>
      <c r="N6" s="257">
        <f>K6/$K$6</f>
        <v>1</v>
      </c>
      <c r="O6" s="256">
        <v>25718</v>
      </c>
      <c r="P6" s="257">
        <f t="shared" ref="P6:P11" si="2">O6/K6-1</f>
        <v>0.21828517290383709</v>
      </c>
      <c r="Q6" s="256">
        <f t="shared" ref="Q6:Q12" si="3">O6-K6</f>
        <v>4608</v>
      </c>
      <c r="R6" s="257">
        <f>O6/C6-1</f>
        <v>0.87517316806416323</v>
      </c>
      <c r="S6" s="256">
        <f>O6-C6</f>
        <v>12003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13715</v>
      </c>
      <c r="D7" s="259">
        <v>10606</v>
      </c>
      <c r="E7" s="259">
        <v>18143</v>
      </c>
      <c r="F7" s="260">
        <f t="shared" ref="F7:F12" si="4">E7/$E$6</f>
        <v>1</v>
      </c>
      <c r="G7" s="259">
        <v>22897</v>
      </c>
      <c r="H7" s="261">
        <f>G7/E7-1</f>
        <v>0.26202943283911151</v>
      </c>
      <c r="I7" s="262">
        <f>G7-E7</f>
        <v>4754</v>
      </c>
      <c r="J7" s="260">
        <f>G7/$G$6</f>
        <v>1</v>
      </c>
      <c r="K7" s="259">
        <v>21110</v>
      </c>
      <c r="L7" s="263">
        <f t="shared" si="0"/>
        <v>-7.8045158754421973E-2</v>
      </c>
      <c r="M7" s="264">
        <f t="shared" si="1"/>
        <v>-1787</v>
      </c>
      <c r="N7" s="260">
        <f>K7/$K$6</f>
        <v>1</v>
      </c>
      <c r="O7" s="259">
        <v>25718</v>
      </c>
      <c r="P7" s="261">
        <f t="shared" si="2"/>
        <v>0.21828517290383709</v>
      </c>
      <c r="Q7" s="262">
        <f t="shared" si="3"/>
        <v>4608</v>
      </c>
      <c r="R7" s="261">
        <f t="shared" ref="R7:R10" si="5">O7/C7-1</f>
        <v>0.87517316806416323</v>
      </c>
      <c r="S7" s="262">
        <f t="shared" ref="S7:S10" si="6">O7-C7</f>
        <v>12003</v>
      </c>
      <c r="T7" s="260">
        <f>O7/$O$6</f>
        <v>1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6450</v>
      </c>
      <c r="D8" s="265">
        <v>3921</v>
      </c>
      <c r="E8" s="265">
        <v>6740</v>
      </c>
      <c r="F8" s="266">
        <f t="shared" si="4"/>
        <v>0.37149313784930826</v>
      </c>
      <c r="G8" s="265">
        <v>8983</v>
      </c>
      <c r="H8" s="267">
        <f>IFERROR(G8/E8-1,"-")</f>
        <v>0.33278931750741836</v>
      </c>
      <c r="I8" s="268">
        <f t="shared" ref="I8:I12" si="7">G8-E8</f>
        <v>2243</v>
      </c>
      <c r="J8" s="266">
        <f t="shared" ref="J8:J12" si="8">G8/$G$6</f>
        <v>0.39232213827138929</v>
      </c>
      <c r="K8" s="265">
        <v>12579</v>
      </c>
      <c r="L8" s="269">
        <f>IFERROR(K8/G8-1,"-")</f>
        <v>0.40031169987754645</v>
      </c>
      <c r="M8" s="270">
        <f>IF(G8=0,"nd",K8-G8)</f>
        <v>3596</v>
      </c>
      <c r="N8" s="271">
        <f t="shared" ref="N8:N12" si="9">K8/$K$6</f>
        <v>0.59587873045949791</v>
      </c>
      <c r="O8" s="265">
        <v>10557</v>
      </c>
      <c r="P8" s="269">
        <f>IFERROR(O8/K8-1,"-")</f>
        <v>-0.16074409730503225</v>
      </c>
      <c r="Q8" s="272">
        <f t="shared" si="3"/>
        <v>-2022</v>
      </c>
      <c r="R8" s="269">
        <f>IFERROR(O8/C8-1,"-")</f>
        <v>0.63674418604651173</v>
      </c>
      <c r="S8" s="272">
        <f t="shared" si="6"/>
        <v>4107</v>
      </c>
      <c r="T8" s="271">
        <f t="shared" ref="T8:T12" si="10">O8/$O$6</f>
        <v>0.41049070689789252</v>
      </c>
      <c r="V8" s="29"/>
      <c r="W8" s="81"/>
      <c r="AE8" s="1"/>
    </row>
    <row r="9" spans="1:31" s="4" customFormat="1" x14ac:dyDescent="0.25">
      <c r="B9" s="99" t="s">
        <v>63</v>
      </c>
      <c r="C9" s="265">
        <v>7265</v>
      </c>
      <c r="D9" s="265">
        <v>6685</v>
      </c>
      <c r="E9" s="265">
        <v>11403</v>
      </c>
      <c r="F9" s="271">
        <f t="shared" si="4"/>
        <v>0.62850686215069174</v>
      </c>
      <c r="G9" s="265">
        <v>13914</v>
      </c>
      <c r="H9" s="267">
        <f>IFERROR(G9/E9-1,"-")</f>
        <v>0.22020520915548536</v>
      </c>
      <c r="I9" s="272">
        <f t="shared" si="7"/>
        <v>2511</v>
      </c>
      <c r="J9" s="271">
        <f t="shared" si="8"/>
        <v>0.60767786172861071</v>
      </c>
      <c r="K9" s="265">
        <v>8531</v>
      </c>
      <c r="L9" s="269">
        <f>IFERROR(K9/G9-1,"-")</f>
        <v>-0.38687652723875232</v>
      </c>
      <c r="M9" s="270">
        <f>IF(G9=0,"nd",K9-G9)</f>
        <v>-5383</v>
      </c>
      <c r="N9" s="271">
        <f t="shared" si="9"/>
        <v>0.40412126954050215</v>
      </c>
      <c r="O9" s="265">
        <v>15161</v>
      </c>
      <c r="P9" s="269">
        <f t="shared" si="2"/>
        <v>0.77716563122728877</v>
      </c>
      <c r="Q9" s="272">
        <f t="shared" si="3"/>
        <v>6630</v>
      </c>
      <c r="R9" s="273">
        <f t="shared" si="5"/>
        <v>1.0868547832071576</v>
      </c>
      <c r="S9" s="272">
        <f t="shared" si="6"/>
        <v>7896</v>
      </c>
      <c r="T9" s="271">
        <f t="shared" si="10"/>
        <v>0.58950929310210742</v>
      </c>
      <c r="V9" s="29"/>
      <c r="W9" s="81"/>
      <c r="AE9" s="1"/>
    </row>
    <row r="10" spans="1:31" s="4" customFormat="1" x14ac:dyDescent="0.25">
      <c r="B10" s="258" t="s">
        <v>195</v>
      </c>
      <c r="C10" s="274" t="s">
        <v>231</v>
      </c>
      <c r="D10" s="274" t="s">
        <v>231</v>
      </c>
      <c r="E10" s="274" t="s">
        <v>231</v>
      </c>
      <c r="F10" s="275" t="str">
        <f>IFERROR(E10/$E$6,"-")</f>
        <v>-</v>
      </c>
      <c r="G10" s="274" t="s">
        <v>231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231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231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25.718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3" t="s">
        <v>187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82" t="s">
        <v>185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27791</v>
      </c>
      <c r="D134" s="241">
        <v>53247</v>
      </c>
      <c r="E134" s="241">
        <v>69865</v>
      </c>
      <c r="F134" s="241">
        <v>66121</v>
      </c>
      <c r="G134" s="242">
        <f>F134/E134-1</f>
        <v>-5.3589064624633198E-2</v>
      </c>
      <c r="H134" s="241">
        <f>F134-E134</f>
        <v>-3744</v>
      </c>
      <c r="I134" s="242">
        <f>F134/F$134</f>
        <v>1</v>
      </c>
      <c r="J134" s="241">
        <v>75793</v>
      </c>
      <c r="K134" s="242">
        <f>J134/J$134</f>
        <v>1</v>
      </c>
      <c r="L134" s="242">
        <f>J134/F134-1</f>
        <v>0.14627727953297742</v>
      </c>
      <c r="M134" s="241">
        <f>J134-F134</f>
        <v>9672</v>
      </c>
      <c r="N134" s="242">
        <f>J134/D134-1</f>
        <v>0.42342291584502423</v>
      </c>
      <c r="O134" s="241">
        <f>J134-D134</f>
        <v>22546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27791</v>
      </c>
      <c r="D135" s="259">
        <v>53247</v>
      </c>
      <c r="E135" s="259">
        <v>69865</v>
      </c>
      <c r="F135" s="259">
        <v>66121</v>
      </c>
      <c r="G135" s="263">
        <f>IFERROR(F135/E135-1,"-")</f>
        <v>-5.3589064624633198E-2</v>
      </c>
      <c r="H135" s="259">
        <f t="shared" ref="H135:H138" si="14">F135-E135</f>
        <v>-3744</v>
      </c>
      <c r="I135" s="261">
        <f>F135/F$134</f>
        <v>1</v>
      </c>
      <c r="J135" s="259">
        <v>75793</v>
      </c>
      <c r="K135" s="260">
        <f t="shared" ref="K135:K138" si="15">J135/J$134</f>
        <v>1</v>
      </c>
      <c r="L135" s="261">
        <f t="shared" ref="L135:L138" si="16">J135/F135-1</f>
        <v>0.14627727953297742</v>
      </c>
      <c r="M135" s="262">
        <f t="shared" ref="M135:M138" si="17">J135-F135</f>
        <v>9672</v>
      </c>
      <c r="N135" s="260">
        <f t="shared" ref="N135:N138" si="18">J135/D135-1</f>
        <v>0.42342291584502423</v>
      </c>
      <c r="O135" s="259">
        <f t="shared" ref="O135:O138" si="19">J135-D135</f>
        <v>22546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11647</v>
      </c>
      <c r="D136" s="265">
        <v>15693</v>
      </c>
      <c r="E136" s="265">
        <v>29334</v>
      </c>
      <c r="F136" s="265">
        <v>29429</v>
      </c>
      <c r="G136" s="269">
        <f t="shared" ref="G136:G138" si="20">IFERROR(F136/E136-1,"-")</f>
        <v>3.2385627599371691E-3</v>
      </c>
      <c r="H136" s="265">
        <f t="shared" si="14"/>
        <v>95</v>
      </c>
      <c r="I136" s="273">
        <f t="shared" ref="I136:I138" si="21">F136/F$134</f>
        <v>0.44507796312820436</v>
      </c>
      <c r="J136" s="265">
        <v>38467</v>
      </c>
      <c r="K136" s="271">
        <f t="shared" si="15"/>
        <v>0.50752708033723426</v>
      </c>
      <c r="L136" s="273">
        <f t="shared" si="16"/>
        <v>0.3071120323490435</v>
      </c>
      <c r="M136" s="272">
        <f t="shared" si="17"/>
        <v>9038</v>
      </c>
      <c r="N136" s="271">
        <f t="shared" si="18"/>
        <v>1.451220289300962</v>
      </c>
      <c r="O136" s="265">
        <f t="shared" si="19"/>
        <v>22774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16144</v>
      </c>
      <c r="D137" s="265">
        <v>37554</v>
      </c>
      <c r="E137" s="265">
        <v>40531</v>
      </c>
      <c r="F137" s="265">
        <v>36692</v>
      </c>
      <c r="G137" s="267">
        <f t="shared" si="20"/>
        <v>-9.4717623547408203E-2</v>
      </c>
      <c r="H137" s="265">
        <f t="shared" si="14"/>
        <v>-3839</v>
      </c>
      <c r="I137" s="277">
        <f t="shared" si="21"/>
        <v>0.55492203687179564</v>
      </c>
      <c r="J137" s="265">
        <v>37326</v>
      </c>
      <c r="K137" s="271">
        <f t="shared" si="15"/>
        <v>0.49247291966276568</v>
      </c>
      <c r="L137" s="273">
        <f t="shared" si="16"/>
        <v>1.7278970892837586E-2</v>
      </c>
      <c r="M137" s="272">
        <f t="shared" si="17"/>
        <v>634</v>
      </c>
      <c r="N137" s="271">
        <f t="shared" si="18"/>
        <v>-6.0712573893593191E-3</v>
      </c>
      <c r="O137" s="265">
        <f t="shared" si="19"/>
        <v>-228</v>
      </c>
      <c r="Q137" s="29"/>
      <c r="R137" s="81"/>
      <c r="Z137" s="1"/>
    </row>
    <row r="138" spans="1:31" s="4" customFormat="1" x14ac:dyDescent="0.25">
      <c r="B138" s="258" t="s">
        <v>195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77C1B-84C3-4A91-97B0-E8C1652374C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262</v>
      </c>
      <c r="D5" s="254" t="s">
        <v>263</v>
      </c>
      <c r="E5" s="254" t="s">
        <v>264</v>
      </c>
      <c r="F5" s="255" t="str">
        <f>CONCATENATE("%/s total Tenerife ",RIGHT(E5,4))</f>
        <v>%/s total Tenerife 2022</v>
      </c>
      <c r="G5" s="254" t="s">
        <v>265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266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267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140270</v>
      </c>
      <c r="D6" s="256">
        <v>130748</v>
      </c>
      <c r="E6" s="256">
        <v>250871</v>
      </c>
      <c r="F6" s="257">
        <f>E6/$E$6</f>
        <v>1</v>
      </c>
      <c r="G6" s="256">
        <v>282545</v>
      </c>
      <c r="H6" s="257">
        <f>G6/E6-1</f>
        <v>0.12625612366515071</v>
      </c>
      <c r="I6" s="256">
        <f>G6-E6</f>
        <v>31674</v>
      </c>
      <c r="J6" s="257">
        <f>G6/$G$6</f>
        <v>1</v>
      </c>
      <c r="K6" s="256">
        <v>261693</v>
      </c>
      <c r="L6" s="257">
        <f>K6/G6-1</f>
        <v>-7.3800633527402737E-2</v>
      </c>
      <c r="M6" s="256">
        <f>K6-G6</f>
        <v>-20852</v>
      </c>
      <c r="N6" s="257">
        <f>K6/$K$6</f>
        <v>1</v>
      </c>
      <c r="O6" s="256">
        <v>267315</v>
      </c>
      <c r="P6" s="257">
        <f>O6/K6-1</f>
        <v>2.1483188316080204E-2</v>
      </c>
      <c r="Q6" s="256">
        <f>O6-K6</f>
        <v>5622</v>
      </c>
      <c r="R6" s="257">
        <f>IFERROR(O6/C6-1,"-")</f>
        <v>0.90571754473515353</v>
      </c>
      <c r="S6" s="256">
        <f>O6-C6</f>
        <v>127045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20277</v>
      </c>
      <c r="D7" s="265">
        <v>45464</v>
      </c>
      <c r="E7" s="265">
        <v>44639</v>
      </c>
      <c r="F7" s="271">
        <f t="shared" ref="F7:F16" si="0">E7/$E$6</f>
        <v>0.17793607072957815</v>
      </c>
      <c r="G7" s="265">
        <v>42026</v>
      </c>
      <c r="H7" s="273">
        <f>G7/E7-1</f>
        <v>-5.8536257532650793E-2</v>
      </c>
      <c r="I7" s="272">
        <f>G7-E7</f>
        <v>-2613</v>
      </c>
      <c r="J7" s="271">
        <f>G7/$G$6</f>
        <v>0.14874090852784513</v>
      </c>
      <c r="K7" s="265">
        <v>34651</v>
      </c>
      <c r="L7" s="273">
        <f>K7/G7-1</f>
        <v>-0.17548660353114742</v>
      </c>
      <c r="M7" s="272">
        <f>K7-G7</f>
        <v>-7375</v>
      </c>
      <c r="N7" s="271">
        <f>K7/$K$6</f>
        <v>0.13241087839567739</v>
      </c>
      <c r="O7" s="265">
        <v>32343</v>
      </c>
      <c r="P7" s="273">
        <f>O7/K7-1</f>
        <v>-6.6607024328302233E-2</v>
      </c>
      <c r="Q7" s="272">
        <f>O7-K7</f>
        <v>-2308</v>
      </c>
      <c r="R7" s="273">
        <f t="shared" ref="R7:R16" si="1">IFERROR(O7/C7-1,"-")</f>
        <v>0.59505844059772151</v>
      </c>
      <c r="S7" s="272">
        <f t="shared" ref="S7:S16" si="2">O7-C7</f>
        <v>12066</v>
      </c>
      <c r="T7" s="271">
        <f>O7/$O$6</f>
        <v>0.12099208798608384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13953</v>
      </c>
      <c r="D8" s="265">
        <v>14521</v>
      </c>
      <c r="E8" s="265">
        <v>29136</v>
      </c>
      <c r="F8" s="271">
        <f t="shared" si="0"/>
        <v>0.11613937043340999</v>
      </c>
      <c r="G8" s="265">
        <v>28866</v>
      </c>
      <c r="H8" s="273">
        <f t="shared" ref="H8:H16" si="3">G8/E8-1</f>
        <v>-9.2668863261944345E-3</v>
      </c>
      <c r="I8" s="272">
        <f t="shared" ref="I8:I16" si="4">G8-E8</f>
        <v>-270</v>
      </c>
      <c r="J8" s="271">
        <f t="shared" ref="J8:J16" si="5">G8/$G$6</f>
        <v>0.1021642570210055</v>
      </c>
      <c r="K8" s="265">
        <v>26309</v>
      </c>
      <c r="L8" s="273">
        <f t="shared" ref="L8:L16" si="6">K8/G8-1</f>
        <v>-8.8581722441626876E-2</v>
      </c>
      <c r="M8" s="272">
        <f t="shared" ref="M8:M16" si="7">K8-G8</f>
        <v>-2557</v>
      </c>
      <c r="N8" s="271">
        <f t="shared" ref="N8:N16" si="8">K8/$K$6</f>
        <v>0.10053383162713561</v>
      </c>
      <c r="O8" s="265">
        <v>29571</v>
      </c>
      <c r="P8" s="273">
        <f t="shared" ref="P8:P16" si="9">O8/K8-1</f>
        <v>0.1239879889011366</v>
      </c>
      <c r="Q8" s="272">
        <f t="shared" ref="Q8:Q16" si="10">O8-K8</f>
        <v>3262</v>
      </c>
      <c r="R8" s="273">
        <f t="shared" si="1"/>
        <v>1.1193291765211781</v>
      </c>
      <c r="S8" s="272">
        <f t="shared" si="2"/>
        <v>15618</v>
      </c>
      <c r="T8" s="271">
        <f t="shared" ref="T8:T16" si="11">O8/$O$6</f>
        <v>0.11062229953425734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461</v>
      </c>
      <c r="E9" s="265">
        <v>991</v>
      </c>
      <c r="F9" s="266">
        <f t="shared" si="0"/>
        <v>3.9502373729924942E-3</v>
      </c>
      <c r="G9" s="265">
        <v>8564</v>
      </c>
      <c r="H9" s="277">
        <f t="shared" si="3"/>
        <v>7.6417759838546928</v>
      </c>
      <c r="I9" s="268">
        <f t="shared" si="4"/>
        <v>7573</v>
      </c>
      <c r="J9" s="266">
        <f t="shared" si="5"/>
        <v>3.0310216071776176E-2</v>
      </c>
      <c r="K9" s="265">
        <v>5029</v>
      </c>
      <c r="L9" s="273">
        <f t="shared" si="6"/>
        <v>-0.41277440448388603</v>
      </c>
      <c r="M9" s="272">
        <f t="shared" si="7"/>
        <v>-3535</v>
      </c>
      <c r="N9" s="271">
        <f t="shared" si="8"/>
        <v>1.9217174322584095E-2</v>
      </c>
      <c r="O9" s="265">
        <v>2911</v>
      </c>
      <c r="P9" s="273">
        <f t="shared" si="9"/>
        <v>-0.42115728773115924</v>
      </c>
      <c r="Q9" s="272">
        <f t="shared" si="10"/>
        <v>-2118</v>
      </c>
      <c r="R9" s="273">
        <f t="shared" si="1"/>
        <v>1.5921638468388246</v>
      </c>
      <c r="S9" s="272">
        <f t="shared" si="2"/>
        <v>1788</v>
      </c>
      <c r="T9" s="271">
        <f t="shared" si="11"/>
        <v>1.0889774236387782E-2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12719</v>
      </c>
      <c r="E10" s="265">
        <v>83962</v>
      </c>
      <c r="F10" s="271">
        <f t="shared" si="0"/>
        <v>0.33468196802340644</v>
      </c>
      <c r="G10" s="265">
        <v>92403</v>
      </c>
      <c r="H10" s="273">
        <f t="shared" si="3"/>
        <v>0.1005335747123699</v>
      </c>
      <c r="I10" s="272">
        <f t="shared" si="4"/>
        <v>8441</v>
      </c>
      <c r="J10" s="271">
        <f t="shared" si="5"/>
        <v>0.32703817091082837</v>
      </c>
      <c r="K10" s="265">
        <v>90657</v>
      </c>
      <c r="L10" s="273">
        <f t="shared" si="6"/>
        <v>-1.8895490406155679E-2</v>
      </c>
      <c r="M10" s="272">
        <f t="shared" si="7"/>
        <v>-1746</v>
      </c>
      <c r="N10" s="271">
        <f t="shared" si="8"/>
        <v>0.34642500945764693</v>
      </c>
      <c r="O10" s="265">
        <v>98066</v>
      </c>
      <c r="P10" s="273">
        <f t="shared" si="9"/>
        <v>8.1725625158564741E-2</v>
      </c>
      <c r="Q10" s="272">
        <f t="shared" si="10"/>
        <v>7409</v>
      </c>
      <c r="R10" s="273">
        <f t="shared" si="1"/>
        <v>1.0838504037399064</v>
      </c>
      <c r="S10" s="272">
        <f t="shared" si="2"/>
        <v>51006</v>
      </c>
      <c r="T10" s="271">
        <f>O10/$O$6</f>
        <v>0.36685558236537419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7891</v>
      </c>
      <c r="E11" s="265">
        <v>11080</v>
      </c>
      <c r="F11" s="266">
        <f t="shared" si="0"/>
        <v>4.4166125219734446E-2</v>
      </c>
      <c r="G11" s="265">
        <v>15306</v>
      </c>
      <c r="H11" s="277">
        <f t="shared" si="3"/>
        <v>0.38140794223826724</v>
      </c>
      <c r="I11" s="268">
        <f t="shared" si="4"/>
        <v>4226</v>
      </c>
      <c r="J11" s="266">
        <f t="shared" si="5"/>
        <v>5.4171901820948873E-2</v>
      </c>
      <c r="K11" s="265">
        <v>11583</v>
      </c>
      <c r="L11" s="273">
        <f t="shared" si="6"/>
        <v>-0.24323794590356718</v>
      </c>
      <c r="M11" s="272">
        <f t="shared" si="7"/>
        <v>-3723</v>
      </c>
      <c r="N11" s="271">
        <f t="shared" si="8"/>
        <v>4.4261787667228394E-2</v>
      </c>
      <c r="O11" s="265">
        <v>13516</v>
      </c>
      <c r="P11" s="273">
        <f t="shared" si="9"/>
        <v>0.16688250021583362</v>
      </c>
      <c r="Q11" s="272">
        <f t="shared" si="10"/>
        <v>1933</v>
      </c>
      <c r="R11" s="273">
        <f t="shared" si="1"/>
        <v>0.87513873473917858</v>
      </c>
      <c r="S11" s="272">
        <f t="shared" si="2"/>
        <v>6308</v>
      </c>
      <c r="T11" s="271">
        <f t="shared" si="11"/>
        <v>5.0562070964966427E-2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20071</v>
      </c>
      <c r="E12" s="265">
        <v>37846</v>
      </c>
      <c r="F12" s="271">
        <f t="shared" si="0"/>
        <v>0.15085840930199185</v>
      </c>
      <c r="G12" s="265">
        <v>50185</v>
      </c>
      <c r="H12" s="273">
        <f t="shared" si="3"/>
        <v>0.32603181313745178</v>
      </c>
      <c r="I12" s="272">
        <f t="shared" si="4"/>
        <v>12339</v>
      </c>
      <c r="J12" s="271">
        <f t="shared" si="5"/>
        <v>0.17761772461023909</v>
      </c>
      <c r="K12" s="265">
        <v>48415</v>
      </c>
      <c r="L12" s="273">
        <f t="shared" si="6"/>
        <v>-3.5269502839493927E-2</v>
      </c>
      <c r="M12" s="272">
        <f t="shared" si="7"/>
        <v>-1770</v>
      </c>
      <c r="N12" s="271">
        <f t="shared" si="8"/>
        <v>0.18500685918232432</v>
      </c>
      <c r="O12" s="265">
        <v>53914</v>
      </c>
      <c r="P12" s="273">
        <f t="shared" si="9"/>
        <v>0.1135805019105649</v>
      </c>
      <c r="Q12" s="272">
        <f t="shared" si="10"/>
        <v>5499</v>
      </c>
      <c r="R12" s="273">
        <f t="shared" si="1"/>
        <v>1.0012620638455827</v>
      </c>
      <c r="S12" s="272">
        <f t="shared" si="2"/>
        <v>26974</v>
      </c>
      <c r="T12" s="271">
        <f t="shared" si="11"/>
        <v>0.20168714812113051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3772</v>
      </c>
      <c r="E13" s="265">
        <v>9332</v>
      </c>
      <c r="F13" s="266">
        <f t="shared" si="0"/>
        <v>3.7198400771711361E-2</v>
      </c>
      <c r="G13" s="265">
        <v>13085</v>
      </c>
      <c r="H13" s="277">
        <f t="shared" si="3"/>
        <v>0.40216459494213463</v>
      </c>
      <c r="I13" s="268">
        <f t="shared" si="4"/>
        <v>3753</v>
      </c>
      <c r="J13" s="266">
        <f t="shared" si="5"/>
        <v>4.6311207064361426E-2</v>
      </c>
      <c r="K13" s="265">
        <v>10252</v>
      </c>
      <c r="L13" s="273">
        <f t="shared" si="6"/>
        <v>-0.21650745128009175</v>
      </c>
      <c r="M13" s="272">
        <f t="shared" si="7"/>
        <v>-2833</v>
      </c>
      <c r="N13" s="271">
        <f t="shared" si="8"/>
        <v>3.9175675314204045E-2</v>
      </c>
      <c r="O13" s="265">
        <v>10010</v>
      </c>
      <c r="P13" s="273">
        <f t="shared" si="9"/>
        <v>-2.3605150214592308E-2</v>
      </c>
      <c r="Q13" s="272">
        <f t="shared" si="10"/>
        <v>-242</v>
      </c>
      <c r="R13" s="273">
        <f t="shared" si="1"/>
        <v>0.34290313925409177</v>
      </c>
      <c r="S13" s="272">
        <f t="shared" si="2"/>
        <v>2556</v>
      </c>
      <c r="T13" s="271">
        <f t="shared" si="11"/>
        <v>3.7446458298262347E-2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13596</v>
      </c>
      <c r="E14" s="265">
        <v>6661</v>
      </c>
      <c r="F14" s="271">
        <f t="shared" si="0"/>
        <v>2.6551494592838551E-2</v>
      </c>
      <c r="G14" s="265">
        <v>8562</v>
      </c>
      <c r="H14" s="273">
        <f t="shared" si="3"/>
        <v>0.28539258369614173</v>
      </c>
      <c r="I14" s="272">
        <f t="shared" si="4"/>
        <v>1901</v>
      </c>
      <c r="J14" s="271">
        <f t="shared" si="5"/>
        <v>3.0303137553310093E-2</v>
      </c>
      <c r="K14" s="265">
        <v>6098</v>
      </c>
      <c r="L14" s="273">
        <f t="shared" si="6"/>
        <v>-0.28778322821770619</v>
      </c>
      <c r="M14" s="272">
        <f t="shared" si="7"/>
        <v>-2464</v>
      </c>
      <c r="N14" s="271">
        <f t="shared" si="8"/>
        <v>2.3302113545261051E-2</v>
      </c>
      <c r="O14" s="265">
        <v>4700</v>
      </c>
      <c r="P14" s="273">
        <f t="shared" si="9"/>
        <v>-0.22925549360446051</v>
      </c>
      <c r="Q14" s="272">
        <f t="shared" si="10"/>
        <v>-1398</v>
      </c>
      <c r="R14" s="273">
        <f t="shared" si="1"/>
        <v>0.78775199695701792</v>
      </c>
      <c r="S14" s="272">
        <f t="shared" si="2"/>
        <v>2071</v>
      </c>
      <c r="T14" s="271">
        <f t="shared" si="11"/>
        <v>1.7582253147036268E-2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4371</v>
      </c>
      <c r="E15" s="265">
        <v>9383</v>
      </c>
      <c r="F15" s="266">
        <f t="shared" si="0"/>
        <v>3.7401692503318436E-2</v>
      </c>
      <c r="G15" s="265">
        <v>6094</v>
      </c>
      <c r="H15" s="277">
        <f t="shared" si="3"/>
        <v>-0.35052754982415002</v>
      </c>
      <c r="I15" s="268">
        <f t="shared" si="4"/>
        <v>-3289</v>
      </c>
      <c r="J15" s="266">
        <f t="shared" si="5"/>
        <v>2.1568245766161141E-2</v>
      </c>
      <c r="K15" s="265">
        <v>12035</v>
      </c>
      <c r="L15" s="273">
        <f t="shared" si="6"/>
        <v>0.97489333770922215</v>
      </c>
      <c r="M15" s="272">
        <f t="shared" si="7"/>
        <v>5941</v>
      </c>
      <c r="N15" s="271">
        <f t="shared" si="8"/>
        <v>4.5989002380652136E-2</v>
      </c>
      <c r="O15" s="265">
        <v>8102</v>
      </c>
      <c r="P15" s="273">
        <f t="shared" si="9"/>
        <v>-0.32679684254258412</v>
      </c>
      <c r="Q15" s="272">
        <f t="shared" si="10"/>
        <v>-3933</v>
      </c>
      <c r="R15" s="273">
        <f t="shared" si="1"/>
        <v>0.46113615870153302</v>
      </c>
      <c r="S15" s="272">
        <f t="shared" si="2"/>
        <v>2557</v>
      </c>
      <c r="T15" s="271">
        <f t="shared" si="11"/>
        <v>3.0308811701550604E-2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8081</v>
      </c>
      <c r="D16" s="265">
        <f>D6-SUM(D7:D15)</f>
        <v>7882</v>
      </c>
      <c r="E16" s="265">
        <f>E6-SUM(E7:E15)</f>
        <v>17841</v>
      </c>
      <c r="F16" s="271">
        <f t="shared" si="0"/>
        <v>7.1116231051018247E-2</v>
      </c>
      <c r="G16" s="265">
        <f>G6-SUM(G7:G15)</f>
        <v>17454</v>
      </c>
      <c r="H16" s="273">
        <f t="shared" si="3"/>
        <v>-2.1691609214730123E-2</v>
      </c>
      <c r="I16" s="272">
        <f t="shared" si="4"/>
        <v>-387</v>
      </c>
      <c r="J16" s="271">
        <f t="shared" si="5"/>
        <v>6.177423065352422E-2</v>
      </c>
      <c r="K16" s="265">
        <f>K6-SUM(K7:K15)</f>
        <v>16664</v>
      </c>
      <c r="L16" s="273">
        <f t="shared" si="6"/>
        <v>-4.5261831098888483E-2</v>
      </c>
      <c r="M16" s="272">
        <f t="shared" si="7"/>
        <v>-790</v>
      </c>
      <c r="N16" s="271">
        <f t="shared" si="8"/>
        <v>6.367766810728602E-2</v>
      </c>
      <c r="O16" s="265">
        <f>O6-SUM(O7:O15)</f>
        <v>14182</v>
      </c>
      <c r="P16" s="273">
        <f t="shared" si="9"/>
        <v>-0.14894383101296205</v>
      </c>
      <c r="Q16" s="272">
        <f t="shared" si="10"/>
        <v>-2482</v>
      </c>
      <c r="R16" s="273">
        <f t="shared" si="1"/>
        <v>0.75498081920554383</v>
      </c>
      <c r="S16" s="272">
        <f t="shared" si="2"/>
        <v>6101</v>
      </c>
      <c r="T16" s="271">
        <f t="shared" si="11"/>
        <v>5.3053513644950714E-2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187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82" t="s">
        <v>185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C7530-86CF-465F-BA2C-F76BDE2E297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262</v>
      </c>
      <c r="D5" s="254" t="s">
        <v>263</v>
      </c>
      <c r="E5" s="254" t="s">
        <v>264</v>
      </c>
      <c r="F5" s="255" t="str">
        <f>CONCATENATE("%/s total Tenerife ",RIGHT(E5,4))</f>
        <v>%/s total Tenerife 2022</v>
      </c>
      <c r="G5" s="254" t="s">
        <v>265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266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267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89051</v>
      </c>
      <c r="D6" s="256">
        <v>37488</v>
      </c>
      <c r="E6" s="256">
        <v>143478</v>
      </c>
      <c r="F6" s="257">
        <f>E6/$E$6</f>
        <v>1</v>
      </c>
      <c r="G6" s="256">
        <v>171406</v>
      </c>
      <c r="H6" s="257">
        <f>G6/E6-1</f>
        <v>0.19465005087888043</v>
      </c>
      <c r="I6" s="256">
        <f>G6-E6</f>
        <v>27928</v>
      </c>
      <c r="J6" s="257">
        <f>G6/$G$6</f>
        <v>1</v>
      </c>
      <c r="K6" s="256">
        <v>166883</v>
      </c>
      <c r="L6" s="257">
        <f>K6/G6-1</f>
        <v>-2.6387641039403498E-2</v>
      </c>
      <c r="M6" s="256">
        <f>K6-G6</f>
        <v>-4523</v>
      </c>
      <c r="N6" s="257">
        <f>K6/$K$6</f>
        <v>1</v>
      </c>
      <c r="O6" s="256">
        <v>174290</v>
      </c>
      <c r="P6" s="257">
        <f>O6/K6-1</f>
        <v>4.4384389062996243E-2</v>
      </c>
      <c r="Q6" s="256">
        <f>O6-K6</f>
        <v>7407</v>
      </c>
      <c r="R6" s="257">
        <f>IFERROR(O6/C6-1,"-")</f>
        <v>0.95719306914015556</v>
      </c>
      <c r="S6" s="256">
        <f>O6-C6</f>
        <v>85239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10899</v>
      </c>
      <c r="D7" s="265">
        <v>14107</v>
      </c>
      <c r="E7" s="265">
        <v>24078</v>
      </c>
      <c r="F7" s="271">
        <f t="shared" ref="F7:F16" si="0">E7/$E$6</f>
        <v>0.16781666875757956</v>
      </c>
      <c r="G7" s="265">
        <v>24359</v>
      </c>
      <c r="H7" s="273">
        <f>G7/E7-1</f>
        <v>1.1670404518647759E-2</v>
      </c>
      <c r="I7" s="272">
        <f>G7-E7</f>
        <v>281</v>
      </c>
      <c r="J7" s="271">
        <f>G7/$G$6</f>
        <v>0.14211287819562909</v>
      </c>
      <c r="K7" s="265">
        <v>22047</v>
      </c>
      <c r="L7" s="273">
        <f>K7/G7-1</f>
        <v>-9.4913584301490217E-2</v>
      </c>
      <c r="M7" s="272">
        <f>K7-G7</f>
        <v>-2312</v>
      </c>
      <c r="N7" s="271">
        <f>K7/$K$6</f>
        <v>0.13211052054433345</v>
      </c>
      <c r="O7" s="265">
        <v>19855</v>
      </c>
      <c r="P7" s="273">
        <f>O7/K7-1</f>
        <v>-9.9423957908105431E-2</v>
      </c>
      <c r="Q7" s="272">
        <f>O7-K7</f>
        <v>-2192</v>
      </c>
      <c r="R7" s="273">
        <f t="shared" ref="R7:R16" si="1">IFERROR(O7/C7-1,"-")</f>
        <v>0.82172676392329569</v>
      </c>
      <c r="S7" s="272">
        <f t="shared" ref="S7:S16" si="2">O7-C7</f>
        <v>8956</v>
      </c>
      <c r="T7" s="271">
        <f>O7/$O$6</f>
        <v>0.1139193298525446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8874</v>
      </c>
      <c r="D8" s="265">
        <v>2643</v>
      </c>
      <c r="E8" s="265">
        <v>17554</v>
      </c>
      <c r="F8" s="271">
        <f t="shared" si="0"/>
        <v>0.12234628305384798</v>
      </c>
      <c r="G8" s="265">
        <v>18307</v>
      </c>
      <c r="H8" s="273">
        <f t="shared" ref="H8:H16" si="3">G8/E8-1</f>
        <v>4.2896205992936087E-2</v>
      </c>
      <c r="I8" s="272">
        <f t="shared" ref="I8:I16" si="4">G8-E8</f>
        <v>753</v>
      </c>
      <c r="J8" s="271">
        <f t="shared" ref="J8:J16" si="5">G8/$G$6</f>
        <v>0.10680489597797044</v>
      </c>
      <c r="K8" s="265">
        <v>15516</v>
      </c>
      <c r="L8" s="273">
        <f t="shared" ref="L8:L16" si="6">K8/G8-1</f>
        <v>-0.15245534495001911</v>
      </c>
      <c r="M8" s="272">
        <f t="shared" ref="M8:M16" si="7">K8-G8</f>
        <v>-2791</v>
      </c>
      <c r="N8" s="271">
        <f t="shared" ref="N8:N16" si="8">K8/$K$6</f>
        <v>9.2975318037187726E-2</v>
      </c>
      <c r="O8" s="265">
        <v>17579</v>
      </c>
      <c r="P8" s="273">
        <f t="shared" ref="P8:P16" si="9">O8/K8-1</f>
        <v>0.13295952565094105</v>
      </c>
      <c r="Q8" s="272">
        <f t="shared" ref="Q8:Q16" si="10">O8-K8</f>
        <v>2063</v>
      </c>
      <c r="R8" s="273">
        <f t="shared" si="1"/>
        <v>0.98095560063105691</v>
      </c>
      <c r="S8" s="272">
        <f t="shared" si="2"/>
        <v>8705</v>
      </c>
      <c r="T8" s="271">
        <f t="shared" ref="T8:T16" si="11">O8/$O$6</f>
        <v>0.10086063457455964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280</v>
      </c>
      <c r="E9" s="265">
        <v>762</v>
      </c>
      <c r="F9" s="266">
        <f t="shared" si="0"/>
        <v>5.3109187471249951E-3</v>
      </c>
      <c r="G9" s="265">
        <v>2287</v>
      </c>
      <c r="H9" s="277">
        <f t="shared" si="3"/>
        <v>2.0013123359580054</v>
      </c>
      <c r="I9" s="268">
        <f t="shared" si="4"/>
        <v>1525</v>
      </c>
      <c r="J9" s="266">
        <f t="shared" si="5"/>
        <v>1.3342590107697514E-2</v>
      </c>
      <c r="K9" s="265">
        <v>1687</v>
      </c>
      <c r="L9" s="273">
        <f t="shared" si="6"/>
        <v>-0.26235242675994752</v>
      </c>
      <c r="M9" s="272">
        <f t="shared" si="7"/>
        <v>-600</v>
      </c>
      <c r="N9" s="271">
        <f t="shared" si="8"/>
        <v>1.0108878675479228E-2</v>
      </c>
      <c r="O9" s="265">
        <v>1062</v>
      </c>
      <c r="P9" s="273">
        <f t="shared" si="9"/>
        <v>-0.37048014226437465</v>
      </c>
      <c r="Q9" s="272">
        <f t="shared" si="10"/>
        <v>-625</v>
      </c>
      <c r="R9" s="273">
        <f t="shared" si="1"/>
        <v>0.81538461538461537</v>
      </c>
      <c r="S9" s="272">
        <f t="shared" si="2"/>
        <v>477</v>
      </c>
      <c r="T9" s="271">
        <f t="shared" si="11"/>
        <v>6.0932927878822648E-3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6431</v>
      </c>
      <c r="E10" s="265">
        <v>59577</v>
      </c>
      <c r="F10" s="271">
        <f t="shared" si="0"/>
        <v>0.41523439133525697</v>
      </c>
      <c r="G10" s="265">
        <v>71525</v>
      </c>
      <c r="H10" s="273">
        <f t="shared" si="3"/>
        <v>0.20054719103009555</v>
      </c>
      <c r="I10" s="272">
        <f t="shared" si="4"/>
        <v>11948</v>
      </c>
      <c r="J10" s="271">
        <f t="shared" si="5"/>
        <v>0.41728410907436148</v>
      </c>
      <c r="K10" s="265">
        <v>69868</v>
      </c>
      <c r="L10" s="273">
        <f t="shared" si="6"/>
        <v>-2.3166724921356185E-2</v>
      </c>
      <c r="M10" s="272">
        <f t="shared" si="7"/>
        <v>-1657</v>
      </c>
      <c r="N10" s="271">
        <f t="shared" si="8"/>
        <v>0.41866457338374791</v>
      </c>
      <c r="O10" s="265">
        <v>77800</v>
      </c>
      <c r="P10" s="273">
        <f t="shared" si="9"/>
        <v>0.11352836777924091</v>
      </c>
      <c r="Q10" s="272">
        <f t="shared" si="10"/>
        <v>7932</v>
      </c>
      <c r="R10" s="273">
        <f t="shared" si="1"/>
        <v>1.0309073822700219</v>
      </c>
      <c r="S10" s="272">
        <f t="shared" si="2"/>
        <v>39492</v>
      </c>
      <c r="T10" s="271">
        <f>O10/$O$6</f>
        <v>0.44638246600493431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345</v>
      </c>
      <c r="E11" s="265">
        <v>6079</v>
      </c>
      <c r="F11" s="266">
        <f t="shared" si="0"/>
        <v>4.2368864913087723E-2</v>
      </c>
      <c r="G11" s="265">
        <v>8471</v>
      </c>
      <c r="H11" s="277">
        <f t="shared" si="3"/>
        <v>0.39348577068596802</v>
      </c>
      <c r="I11" s="268">
        <f t="shared" si="4"/>
        <v>2392</v>
      </c>
      <c r="J11" s="266">
        <f t="shared" si="5"/>
        <v>4.9420673722040072E-2</v>
      </c>
      <c r="K11" s="265">
        <v>8394</v>
      </c>
      <c r="L11" s="273">
        <f t="shared" si="6"/>
        <v>-9.0898359107542959E-3</v>
      </c>
      <c r="M11" s="272">
        <f t="shared" si="7"/>
        <v>-77</v>
      </c>
      <c r="N11" s="271">
        <f t="shared" si="8"/>
        <v>5.0298712271471632E-2</v>
      </c>
      <c r="O11" s="265">
        <v>9343</v>
      </c>
      <c r="P11" s="273">
        <f t="shared" si="9"/>
        <v>0.113056945437217</v>
      </c>
      <c r="Q11" s="272">
        <f t="shared" si="10"/>
        <v>949</v>
      </c>
      <c r="R11" s="273">
        <f t="shared" si="1"/>
        <v>0.62289386833420179</v>
      </c>
      <c r="S11" s="272">
        <f t="shared" si="2"/>
        <v>3586</v>
      </c>
      <c r="T11" s="271">
        <f t="shared" si="11"/>
        <v>5.3606058867404903E-2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9465</v>
      </c>
      <c r="E12" s="265">
        <v>19703</v>
      </c>
      <c r="F12" s="271">
        <f t="shared" si="0"/>
        <v>0.13732418907428318</v>
      </c>
      <c r="G12" s="265">
        <v>27288</v>
      </c>
      <c r="H12" s="273">
        <f t="shared" si="3"/>
        <v>0.38496675633152311</v>
      </c>
      <c r="I12" s="272">
        <f t="shared" si="4"/>
        <v>7585</v>
      </c>
      <c r="J12" s="271">
        <f t="shared" si="5"/>
        <v>0.15920096145992554</v>
      </c>
      <c r="K12" s="265">
        <v>27305</v>
      </c>
      <c r="L12" s="273">
        <f t="shared" si="6"/>
        <v>6.2298446203468139E-4</v>
      </c>
      <c r="M12" s="272">
        <f t="shared" si="7"/>
        <v>17</v>
      </c>
      <c r="N12" s="271">
        <f t="shared" si="8"/>
        <v>0.16361762432362792</v>
      </c>
      <c r="O12" s="265">
        <v>28196</v>
      </c>
      <c r="P12" s="273">
        <f t="shared" si="9"/>
        <v>3.2631386193004985E-2</v>
      </c>
      <c r="Q12" s="272">
        <f t="shared" si="10"/>
        <v>891</v>
      </c>
      <c r="R12" s="273">
        <f t="shared" si="1"/>
        <v>1.132022684310019</v>
      </c>
      <c r="S12" s="272">
        <f t="shared" si="2"/>
        <v>14971</v>
      </c>
      <c r="T12" s="271">
        <f t="shared" si="11"/>
        <v>0.16177634976189109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1664</v>
      </c>
      <c r="E13" s="265">
        <v>4717</v>
      </c>
      <c r="F13" s="266">
        <f t="shared" si="0"/>
        <v>3.2876120380824936E-2</v>
      </c>
      <c r="G13" s="265">
        <v>9305</v>
      </c>
      <c r="H13" s="277">
        <f t="shared" si="3"/>
        <v>0.97265210939156233</v>
      </c>
      <c r="I13" s="268">
        <f t="shared" si="4"/>
        <v>4588</v>
      </c>
      <c r="J13" s="266">
        <f t="shared" si="5"/>
        <v>5.428631436472469E-2</v>
      </c>
      <c r="K13" s="265">
        <v>7737</v>
      </c>
      <c r="L13" s="273">
        <f t="shared" si="6"/>
        <v>-0.16851155292853304</v>
      </c>
      <c r="M13" s="272">
        <f t="shared" si="7"/>
        <v>-1568</v>
      </c>
      <c r="N13" s="271">
        <f t="shared" si="8"/>
        <v>4.6361822354583748E-2</v>
      </c>
      <c r="O13" s="265">
        <v>7055</v>
      </c>
      <c r="P13" s="273">
        <f t="shared" si="9"/>
        <v>-8.8147860928008304E-2</v>
      </c>
      <c r="Q13" s="272">
        <f t="shared" si="10"/>
        <v>-682</v>
      </c>
      <c r="R13" s="273">
        <f t="shared" si="1"/>
        <v>1.1944012441679628</v>
      </c>
      <c r="S13" s="272">
        <f t="shared" si="2"/>
        <v>3840</v>
      </c>
      <c r="T13" s="271">
        <f t="shared" si="11"/>
        <v>4.0478512823455159E-2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1519</v>
      </c>
      <c r="E14" s="265">
        <v>2259</v>
      </c>
      <c r="F14" s="271">
        <f t="shared" si="0"/>
        <v>1.5744574081043784E-2</v>
      </c>
      <c r="G14" s="265">
        <v>2816</v>
      </c>
      <c r="H14" s="273">
        <f t="shared" si="3"/>
        <v>0.24656927844178833</v>
      </c>
      <c r="I14" s="272">
        <f t="shared" si="4"/>
        <v>557</v>
      </c>
      <c r="J14" s="271">
        <f t="shared" si="5"/>
        <v>1.6428829795923128E-2</v>
      </c>
      <c r="K14" s="265">
        <v>2310</v>
      </c>
      <c r="L14" s="273">
        <f t="shared" si="6"/>
        <v>-0.1796875</v>
      </c>
      <c r="M14" s="272">
        <f t="shared" si="7"/>
        <v>-506</v>
      </c>
      <c r="N14" s="271">
        <f t="shared" si="8"/>
        <v>1.3842033041112636E-2</v>
      </c>
      <c r="O14" s="265">
        <v>2730</v>
      </c>
      <c r="P14" s="273">
        <f t="shared" si="9"/>
        <v>0.18181818181818188</v>
      </c>
      <c r="Q14" s="272">
        <f t="shared" si="10"/>
        <v>420</v>
      </c>
      <c r="R14" s="273">
        <f t="shared" si="1"/>
        <v>2.1524249422632793</v>
      </c>
      <c r="S14" s="272">
        <f t="shared" si="2"/>
        <v>1864</v>
      </c>
      <c r="T14" s="271">
        <f t="shared" si="11"/>
        <v>1.5663549256985484E-2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68</v>
      </c>
      <c r="E15" s="265">
        <v>3156</v>
      </c>
      <c r="F15" s="266">
        <f t="shared" si="0"/>
        <v>2.199640362982478E-2</v>
      </c>
      <c r="G15" s="265">
        <v>1676</v>
      </c>
      <c r="H15" s="277">
        <f t="shared" si="3"/>
        <v>-0.46894803548795949</v>
      </c>
      <c r="I15" s="268">
        <f t="shared" si="4"/>
        <v>-1480</v>
      </c>
      <c r="J15" s="266">
        <f t="shared" si="5"/>
        <v>9.777954097289477E-3</v>
      </c>
      <c r="K15" s="265">
        <v>7410</v>
      </c>
      <c r="L15" s="273">
        <f t="shared" si="6"/>
        <v>3.421241050119332</v>
      </c>
      <c r="M15" s="272">
        <f t="shared" si="7"/>
        <v>5734</v>
      </c>
      <c r="N15" s="271">
        <f t="shared" si="8"/>
        <v>4.440236572928339E-2</v>
      </c>
      <c r="O15" s="265">
        <v>5841</v>
      </c>
      <c r="P15" s="273">
        <f t="shared" si="9"/>
        <v>-0.21174089068825908</v>
      </c>
      <c r="Q15" s="272">
        <f t="shared" si="10"/>
        <v>-1569</v>
      </c>
      <c r="R15" s="273">
        <f t="shared" si="1"/>
        <v>0.77970749542961615</v>
      </c>
      <c r="S15" s="272">
        <f t="shared" si="2"/>
        <v>2559</v>
      </c>
      <c r="T15" s="271">
        <f t="shared" si="11"/>
        <v>3.3513110333352455E-2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4040</v>
      </c>
      <c r="D16" s="265">
        <f>D6-SUM(D7:D15)</f>
        <v>966</v>
      </c>
      <c r="E16" s="265">
        <f>E6-SUM(E7:E15)</f>
        <v>5593</v>
      </c>
      <c r="F16" s="271">
        <f t="shared" si="0"/>
        <v>3.8981586027126112E-2</v>
      </c>
      <c r="G16" s="265">
        <f>G6-SUM(G7:G15)</f>
        <v>5372</v>
      </c>
      <c r="H16" s="273">
        <f t="shared" si="3"/>
        <v>-3.951367781155013E-2</v>
      </c>
      <c r="I16" s="272">
        <f t="shared" si="4"/>
        <v>-221</v>
      </c>
      <c r="J16" s="271">
        <f t="shared" si="5"/>
        <v>3.1340793204438583E-2</v>
      </c>
      <c r="K16" s="265">
        <f>K6-SUM(K7:K15)</f>
        <v>4609</v>
      </c>
      <c r="L16" s="273">
        <f t="shared" si="6"/>
        <v>-0.14203276247207741</v>
      </c>
      <c r="M16" s="272">
        <f t="shared" si="7"/>
        <v>-763</v>
      </c>
      <c r="N16" s="271">
        <f t="shared" si="8"/>
        <v>2.7618151639172354E-2</v>
      </c>
      <c r="O16" s="265">
        <f>O6-SUM(O7:O15)</f>
        <v>4829</v>
      </c>
      <c r="P16" s="273">
        <f t="shared" si="9"/>
        <v>4.7732696897374804E-2</v>
      </c>
      <c r="Q16" s="272">
        <f t="shared" si="10"/>
        <v>220</v>
      </c>
      <c r="R16" s="273">
        <f t="shared" si="1"/>
        <v>0.19529702970297036</v>
      </c>
      <c r="S16" s="272">
        <f t="shared" si="2"/>
        <v>789</v>
      </c>
      <c r="T16" s="271">
        <f t="shared" si="11"/>
        <v>2.7706695736990073E-2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187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82" t="s">
        <v>185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2A99F-F8E2-4B93-B2A2-898561C3E1E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262</v>
      </c>
      <c r="D5" s="254" t="s">
        <v>263</v>
      </c>
      <c r="E5" s="254" t="s">
        <v>264</v>
      </c>
      <c r="F5" s="255" t="str">
        <f>CONCATENATE("%/s total Tenerife ",RIGHT(E5,4))</f>
        <v>%/s total Tenerife 2022</v>
      </c>
      <c r="G5" s="254" t="s">
        <v>265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266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267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51219</v>
      </c>
      <c r="D6" s="256">
        <v>93260</v>
      </c>
      <c r="E6" s="256">
        <v>107393</v>
      </c>
      <c r="F6" s="257">
        <f>E6/$E$6</f>
        <v>1</v>
      </c>
      <c r="G6" s="256">
        <v>111139</v>
      </c>
      <c r="H6" s="257">
        <f>G6/E6-1</f>
        <v>3.4881230620245285E-2</v>
      </c>
      <c r="I6" s="256">
        <f>G6-E6</f>
        <v>3746</v>
      </c>
      <c r="J6" s="257">
        <f>G6/$G$6</f>
        <v>1</v>
      </c>
      <c r="K6" s="256">
        <v>94810</v>
      </c>
      <c r="L6" s="257">
        <f>K6/G6-1</f>
        <v>-0.14692412204536665</v>
      </c>
      <c r="M6" s="256">
        <f>K6-G6</f>
        <v>-16329</v>
      </c>
      <c r="N6" s="257">
        <f>K6/$K$6</f>
        <v>1</v>
      </c>
      <c r="O6" s="256">
        <v>93025</v>
      </c>
      <c r="P6" s="257">
        <f>O6/K6-1</f>
        <v>-1.8827127940090671E-2</v>
      </c>
      <c r="Q6" s="256">
        <f>O6-K6</f>
        <v>-1785</v>
      </c>
      <c r="R6" s="257">
        <f>IFERROR(O6/C6-1,"-")</f>
        <v>0.81622054315781245</v>
      </c>
      <c r="S6" s="256">
        <f>O6-C6</f>
        <v>41806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9378</v>
      </c>
      <c r="D7" s="265">
        <v>31357</v>
      </c>
      <c r="E7" s="265">
        <v>20561</v>
      </c>
      <c r="F7" s="271">
        <f t="shared" ref="F7:F16" si="0">E7/$E$6</f>
        <v>0.19145568146899705</v>
      </c>
      <c r="G7" s="265">
        <v>17667</v>
      </c>
      <c r="H7" s="273">
        <f>G7/E7-1</f>
        <v>-0.14075190895384471</v>
      </c>
      <c r="I7" s="272">
        <f>G7-E7</f>
        <v>-2894</v>
      </c>
      <c r="J7" s="271">
        <f>G7/$G$6</f>
        <v>0.15896310026183427</v>
      </c>
      <c r="K7" s="265">
        <v>12604</v>
      </c>
      <c r="L7" s="273">
        <f>K7/G7-1</f>
        <v>-0.28657949850002828</v>
      </c>
      <c r="M7" s="272">
        <f>K7-G7</f>
        <v>-5063</v>
      </c>
      <c r="N7" s="271">
        <f>K7/$K$6</f>
        <v>0.13293956333720072</v>
      </c>
      <c r="O7" s="265">
        <v>12488</v>
      </c>
      <c r="P7" s="273">
        <f>O7/K7-1</f>
        <v>-9.2034274833385776E-3</v>
      </c>
      <c r="Q7" s="272">
        <f>O7-K7</f>
        <v>-116</v>
      </c>
      <c r="R7" s="273">
        <f t="shared" ref="R7:R16" si="1">IFERROR(O7/C7-1,"-")</f>
        <v>0.33162721262529327</v>
      </c>
      <c r="S7" s="272">
        <f t="shared" ref="S7:S16" si="2">O7-C7</f>
        <v>3110</v>
      </c>
      <c r="T7" s="271">
        <f>O7/$O$6</f>
        <v>0.13424348293469499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5079</v>
      </c>
      <c r="D8" s="265">
        <v>11878</v>
      </c>
      <c r="E8" s="265">
        <v>11582</v>
      </c>
      <c r="F8" s="271">
        <f t="shared" si="0"/>
        <v>0.10784688015047536</v>
      </c>
      <c r="G8" s="265">
        <v>10559</v>
      </c>
      <c r="H8" s="273">
        <f t="shared" ref="H8:H16" si="3">G8/E8-1</f>
        <v>-8.8326713866344275E-2</v>
      </c>
      <c r="I8" s="272">
        <f t="shared" ref="I8:I16" si="4">G8-E8</f>
        <v>-1023</v>
      </c>
      <c r="J8" s="271">
        <f t="shared" ref="J8:J16" si="5">G8/$G$6</f>
        <v>9.5007153204545655E-2</v>
      </c>
      <c r="K8" s="265">
        <v>10793</v>
      </c>
      <c r="L8" s="273">
        <f t="shared" ref="L8:L16" si="6">K8/G8-1</f>
        <v>2.216118950658208E-2</v>
      </c>
      <c r="M8" s="272">
        <f t="shared" ref="M8:M16" si="7">K8-G8</f>
        <v>234</v>
      </c>
      <c r="N8" s="271">
        <f t="shared" ref="N8:N16" si="8">K8/$K$6</f>
        <v>0.11383820272123193</v>
      </c>
      <c r="O8" s="265">
        <v>11992</v>
      </c>
      <c r="P8" s="273">
        <f t="shared" ref="P8:P16" si="9">O8/K8-1</f>
        <v>0.1110905216343927</v>
      </c>
      <c r="Q8" s="272">
        <f t="shared" ref="Q8:Q16" si="10">O8-K8</f>
        <v>1199</v>
      </c>
      <c r="R8" s="273">
        <f t="shared" si="1"/>
        <v>1.3610947036818271</v>
      </c>
      <c r="S8" s="272">
        <f t="shared" si="2"/>
        <v>6913</v>
      </c>
      <c r="T8" s="271">
        <f t="shared" ref="T8:T16" si="11">O8/$O$6</f>
        <v>0.12891158290782048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181</v>
      </c>
      <c r="E9" s="265">
        <v>229</v>
      </c>
      <c r="F9" s="266">
        <f t="shared" si="0"/>
        <v>2.132354995204529E-3</v>
      </c>
      <c r="G9" s="265">
        <v>6277</v>
      </c>
      <c r="H9" s="277">
        <f t="shared" si="3"/>
        <v>26.410480349344979</v>
      </c>
      <c r="I9" s="268">
        <f t="shared" si="4"/>
        <v>6048</v>
      </c>
      <c r="J9" s="266">
        <f t="shared" si="5"/>
        <v>5.647882381522238E-2</v>
      </c>
      <c r="K9" s="265">
        <v>3342</v>
      </c>
      <c r="L9" s="273">
        <f t="shared" si="6"/>
        <v>-0.4675800541660029</v>
      </c>
      <c r="M9" s="272">
        <f t="shared" si="7"/>
        <v>-2935</v>
      </c>
      <c r="N9" s="271">
        <f t="shared" si="8"/>
        <v>3.5249446260942938E-2</v>
      </c>
      <c r="O9" s="265">
        <v>1849</v>
      </c>
      <c r="P9" s="273">
        <f t="shared" si="9"/>
        <v>-0.44673847995212446</v>
      </c>
      <c r="Q9" s="272">
        <f t="shared" si="10"/>
        <v>-1493</v>
      </c>
      <c r="R9" s="273">
        <f t="shared" si="1"/>
        <v>2.4368029739776951</v>
      </c>
      <c r="S9" s="272">
        <f t="shared" si="2"/>
        <v>1311</v>
      </c>
      <c r="T9" s="271">
        <f t="shared" si="11"/>
        <v>1.9876377317925287E-2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6288</v>
      </c>
      <c r="E10" s="265">
        <v>24385</v>
      </c>
      <c r="F10" s="271">
        <f t="shared" si="0"/>
        <v>0.22706321641075303</v>
      </c>
      <c r="G10" s="265">
        <v>20878</v>
      </c>
      <c r="H10" s="273">
        <f t="shared" si="3"/>
        <v>-0.14381792085298339</v>
      </c>
      <c r="I10" s="272">
        <f t="shared" si="4"/>
        <v>-3507</v>
      </c>
      <c r="J10" s="271">
        <f t="shared" si="5"/>
        <v>0.18785484843304331</v>
      </c>
      <c r="K10" s="265">
        <v>20789</v>
      </c>
      <c r="L10" s="273">
        <f t="shared" si="6"/>
        <v>-4.2628604272439974E-3</v>
      </c>
      <c r="M10" s="272">
        <f t="shared" si="7"/>
        <v>-89</v>
      </c>
      <c r="N10" s="271">
        <f t="shared" si="8"/>
        <v>0.21927011918573991</v>
      </c>
      <c r="O10" s="265">
        <v>20266</v>
      </c>
      <c r="P10" s="273">
        <f t="shared" si="9"/>
        <v>-2.5157535234979989E-2</v>
      </c>
      <c r="Q10" s="272">
        <f t="shared" si="10"/>
        <v>-523</v>
      </c>
      <c r="R10" s="273">
        <f t="shared" si="1"/>
        <v>1.3155850091407677</v>
      </c>
      <c r="S10" s="272">
        <f t="shared" si="2"/>
        <v>11514</v>
      </c>
      <c r="T10" s="271">
        <f>O10/$O$6</f>
        <v>0.2178554152109648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7546</v>
      </c>
      <c r="E11" s="265">
        <v>5001</v>
      </c>
      <c r="F11" s="266">
        <f t="shared" si="0"/>
        <v>4.6567280921475329E-2</v>
      </c>
      <c r="G11" s="265">
        <v>6835</v>
      </c>
      <c r="H11" s="277">
        <f t="shared" si="3"/>
        <v>0.36672665466906618</v>
      </c>
      <c r="I11" s="268">
        <f t="shared" si="4"/>
        <v>1834</v>
      </c>
      <c r="J11" s="266">
        <f t="shared" si="5"/>
        <v>6.1499563609534007E-2</v>
      </c>
      <c r="K11" s="265">
        <v>3189</v>
      </c>
      <c r="L11" s="273">
        <f t="shared" si="6"/>
        <v>-0.53343087051938554</v>
      </c>
      <c r="M11" s="272">
        <f t="shared" si="7"/>
        <v>-3646</v>
      </c>
      <c r="N11" s="271">
        <f t="shared" si="8"/>
        <v>3.3635692437506595E-2</v>
      </c>
      <c r="O11" s="265">
        <v>4173</v>
      </c>
      <c r="P11" s="273">
        <f t="shared" si="9"/>
        <v>0.30856067732831605</v>
      </c>
      <c r="Q11" s="272">
        <f t="shared" si="10"/>
        <v>984</v>
      </c>
      <c r="R11" s="273">
        <f t="shared" si="1"/>
        <v>1.875947622329428</v>
      </c>
      <c r="S11" s="272">
        <f t="shared" si="2"/>
        <v>2722</v>
      </c>
      <c r="T11" s="271">
        <f t="shared" si="11"/>
        <v>4.485890889545821E-2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10606</v>
      </c>
      <c r="E12" s="265">
        <v>18143</v>
      </c>
      <c r="F12" s="271">
        <f t="shared" si="0"/>
        <v>0.16894024750216494</v>
      </c>
      <c r="G12" s="265">
        <v>22897</v>
      </c>
      <c r="H12" s="273">
        <f t="shared" si="3"/>
        <v>0.26202943283911151</v>
      </c>
      <c r="I12" s="272">
        <f t="shared" si="4"/>
        <v>4754</v>
      </c>
      <c r="J12" s="271">
        <f t="shared" si="5"/>
        <v>0.2060212886565472</v>
      </c>
      <c r="K12" s="265">
        <v>21110</v>
      </c>
      <c r="L12" s="273">
        <f t="shared" si="6"/>
        <v>-7.8045158754421973E-2</v>
      </c>
      <c r="M12" s="272">
        <f t="shared" si="7"/>
        <v>-1787</v>
      </c>
      <c r="N12" s="271">
        <f t="shared" si="8"/>
        <v>0.22265583799177302</v>
      </c>
      <c r="O12" s="265">
        <v>25718</v>
      </c>
      <c r="P12" s="273">
        <f t="shared" si="9"/>
        <v>0.21828517290383709</v>
      </c>
      <c r="Q12" s="272">
        <f t="shared" si="10"/>
        <v>4608</v>
      </c>
      <c r="R12" s="273">
        <f t="shared" si="1"/>
        <v>0.87517316806416323</v>
      </c>
      <c r="S12" s="272">
        <f t="shared" si="2"/>
        <v>12003</v>
      </c>
      <c r="T12" s="271">
        <f t="shared" si="11"/>
        <v>0.27646331631281912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2108</v>
      </c>
      <c r="E13" s="265">
        <v>4615</v>
      </c>
      <c r="F13" s="266">
        <f t="shared" si="0"/>
        <v>4.297300568938385E-2</v>
      </c>
      <c r="G13" s="265">
        <v>3780</v>
      </c>
      <c r="H13" s="277">
        <f t="shared" si="3"/>
        <v>-0.18093174431202597</v>
      </c>
      <c r="I13" s="268">
        <f t="shared" si="4"/>
        <v>-835</v>
      </c>
      <c r="J13" s="266">
        <f t="shared" si="5"/>
        <v>3.4011463122756186E-2</v>
      </c>
      <c r="K13" s="265">
        <v>2515</v>
      </c>
      <c r="L13" s="273">
        <f t="shared" si="6"/>
        <v>-0.33465608465608465</v>
      </c>
      <c r="M13" s="272">
        <f t="shared" si="7"/>
        <v>-1265</v>
      </c>
      <c r="N13" s="271">
        <f t="shared" si="8"/>
        <v>2.6526737685898111E-2</v>
      </c>
      <c r="O13" s="265">
        <v>2955</v>
      </c>
      <c r="P13" s="273">
        <f t="shared" si="9"/>
        <v>0.1749502982107356</v>
      </c>
      <c r="Q13" s="272">
        <f t="shared" si="10"/>
        <v>440</v>
      </c>
      <c r="R13" s="273">
        <f t="shared" si="1"/>
        <v>-0.30290162774239204</v>
      </c>
      <c r="S13" s="272">
        <f t="shared" si="2"/>
        <v>-1284</v>
      </c>
      <c r="T13" s="271">
        <f t="shared" si="11"/>
        <v>3.176565439398011E-2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12077</v>
      </c>
      <c r="E14" s="265">
        <v>4402</v>
      </c>
      <c r="F14" s="271">
        <f t="shared" si="0"/>
        <v>4.0989636196027676E-2</v>
      </c>
      <c r="G14" s="265">
        <v>5746</v>
      </c>
      <c r="H14" s="273">
        <f t="shared" si="3"/>
        <v>0.30531576556110851</v>
      </c>
      <c r="I14" s="272">
        <f t="shared" si="4"/>
        <v>1344</v>
      </c>
      <c r="J14" s="271">
        <f t="shared" si="5"/>
        <v>5.1701023043216152E-2</v>
      </c>
      <c r="K14" s="265">
        <v>3788</v>
      </c>
      <c r="L14" s="273">
        <f t="shared" si="6"/>
        <v>-0.34075878872258958</v>
      </c>
      <c r="M14" s="272">
        <f t="shared" si="7"/>
        <v>-1958</v>
      </c>
      <c r="N14" s="271">
        <f t="shared" si="8"/>
        <v>3.9953591393312941E-2</v>
      </c>
      <c r="O14" s="265">
        <v>1970</v>
      </c>
      <c r="P14" s="273">
        <f t="shared" si="9"/>
        <v>-0.47993664202745512</v>
      </c>
      <c r="Q14" s="272">
        <f t="shared" si="10"/>
        <v>-1818</v>
      </c>
      <c r="R14" s="273">
        <f t="shared" si="1"/>
        <v>0.11741349971639248</v>
      </c>
      <c r="S14" s="272">
        <f t="shared" si="2"/>
        <v>207</v>
      </c>
      <c r="T14" s="271">
        <f t="shared" si="11"/>
        <v>2.1177102929320075E-2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4303</v>
      </c>
      <c r="E15" s="265">
        <v>6227</v>
      </c>
      <c r="F15" s="266">
        <f t="shared" si="0"/>
        <v>5.7983295000605256E-2</v>
      </c>
      <c r="G15" s="265">
        <v>4418</v>
      </c>
      <c r="H15" s="277">
        <f t="shared" si="3"/>
        <v>-0.29050907339007548</v>
      </c>
      <c r="I15" s="268">
        <f t="shared" si="4"/>
        <v>-1809</v>
      </c>
      <c r="J15" s="266">
        <f t="shared" si="5"/>
        <v>3.9752022242417154E-2</v>
      </c>
      <c r="K15" s="265">
        <v>4625</v>
      </c>
      <c r="L15" s="273">
        <f t="shared" si="6"/>
        <v>4.6853779990946087E-2</v>
      </c>
      <c r="M15" s="272">
        <f t="shared" si="7"/>
        <v>207</v>
      </c>
      <c r="N15" s="271">
        <f t="shared" si="8"/>
        <v>4.8781774074464719E-2</v>
      </c>
      <c r="O15" s="265">
        <v>2261</v>
      </c>
      <c r="P15" s="273">
        <f t="shared" si="9"/>
        <v>-0.5111351351351352</v>
      </c>
      <c r="Q15" s="272">
        <f t="shared" si="10"/>
        <v>-2364</v>
      </c>
      <c r="R15" s="273">
        <f t="shared" si="1"/>
        <v>-8.8378258948296207E-4</v>
      </c>
      <c r="S15" s="272">
        <f t="shared" si="2"/>
        <v>-2</v>
      </c>
      <c r="T15" s="271">
        <f t="shared" si="11"/>
        <v>2.4305294275732331E-2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4041</v>
      </c>
      <c r="D16" s="265">
        <f>D6-SUM(D7:D15)</f>
        <v>6916</v>
      </c>
      <c r="E16" s="265">
        <f>E6-SUM(E7:E15)</f>
        <v>12248</v>
      </c>
      <c r="F16" s="271">
        <f t="shared" si="0"/>
        <v>0.11404840166491298</v>
      </c>
      <c r="G16" s="265">
        <f>G6-SUM(G7:G15)</f>
        <v>12082</v>
      </c>
      <c r="H16" s="273">
        <f t="shared" si="3"/>
        <v>-1.3553233180927493E-2</v>
      </c>
      <c r="I16" s="272">
        <f t="shared" si="4"/>
        <v>-166</v>
      </c>
      <c r="J16" s="271">
        <f t="shared" si="5"/>
        <v>0.10871071361088366</v>
      </c>
      <c r="K16" s="265">
        <f>K6-SUM(K7:K15)</f>
        <v>12055</v>
      </c>
      <c r="L16" s="273">
        <f t="shared" si="6"/>
        <v>-2.2347293494454634E-3</v>
      </c>
      <c r="M16" s="272">
        <f t="shared" si="7"/>
        <v>-27</v>
      </c>
      <c r="N16" s="271">
        <f t="shared" si="8"/>
        <v>0.12714903491192911</v>
      </c>
      <c r="O16" s="265">
        <f>O6-SUM(O7:O15)</f>
        <v>9353</v>
      </c>
      <c r="P16" s="273">
        <f t="shared" si="9"/>
        <v>-0.22413936126088763</v>
      </c>
      <c r="Q16" s="272">
        <f t="shared" si="10"/>
        <v>-2702</v>
      </c>
      <c r="R16" s="273">
        <f t="shared" si="1"/>
        <v>1.3145261073991588</v>
      </c>
      <c r="S16" s="272">
        <f t="shared" si="2"/>
        <v>5312</v>
      </c>
      <c r="T16" s="271">
        <f t="shared" si="11"/>
        <v>0.10054286482128461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187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82" t="s">
        <v>185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58219-CDDE-40CC-AA37-6DA2C2F7F4DB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315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208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156566</v>
      </c>
      <c r="D8" s="121">
        <f t="shared" ref="D8:D21" si="0">C8/C9-1</f>
        <v>6.9220788089872309E-2</v>
      </c>
    </row>
    <row r="9" spans="1:5" x14ac:dyDescent="0.25">
      <c r="A9" s="1"/>
      <c r="B9" s="119">
        <v>2023</v>
      </c>
      <c r="C9" s="120">
        <v>146430</v>
      </c>
      <c r="D9" s="121">
        <f t="shared" si="0"/>
        <v>8.5583381522174262E-2</v>
      </c>
    </row>
    <row r="10" spans="1:5" x14ac:dyDescent="0.25">
      <c r="A10" s="1"/>
      <c r="B10" s="119">
        <v>2022</v>
      </c>
      <c r="C10" s="120">
        <v>134886</v>
      </c>
      <c r="D10" s="121">
        <f t="shared" si="0"/>
        <v>0.29007144428397913</v>
      </c>
    </row>
    <row r="11" spans="1:5" x14ac:dyDescent="0.25">
      <c r="A11" s="1"/>
      <c r="B11" s="119">
        <v>2021</v>
      </c>
      <c r="C11" s="120">
        <v>104557</v>
      </c>
      <c r="D11" s="121">
        <f t="shared" si="0"/>
        <v>0.69815335141543899</v>
      </c>
    </row>
    <row r="12" spans="1:5" x14ac:dyDescent="0.25">
      <c r="A12" s="1" t="s">
        <v>74</v>
      </c>
      <c r="B12" s="119">
        <v>2020</v>
      </c>
      <c r="C12" s="120">
        <v>61571</v>
      </c>
      <c r="D12" s="121">
        <f t="shared" si="0"/>
        <v>-0.48751477418388245</v>
      </c>
    </row>
    <row r="13" spans="1:5" x14ac:dyDescent="0.25">
      <c r="A13" s="1" t="s">
        <v>76</v>
      </c>
      <c r="B13" s="119">
        <v>2019</v>
      </c>
      <c r="C13" s="120">
        <v>120142</v>
      </c>
      <c r="D13" s="121">
        <f t="shared" si="0"/>
        <v>-0.11034263160622915</v>
      </c>
    </row>
    <row r="14" spans="1:5" x14ac:dyDescent="0.25">
      <c r="A14" s="1" t="s">
        <v>78</v>
      </c>
      <c r="B14" s="119">
        <v>2018</v>
      </c>
      <c r="C14" s="120">
        <v>135043</v>
      </c>
      <c r="D14" s="121">
        <f t="shared" si="0"/>
        <v>-0.15583879779712828</v>
      </c>
    </row>
    <row r="15" spans="1:5" x14ac:dyDescent="0.25">
      <c r="A15" s="1" t="s">
        <v>80</v>
      </c>
      <c r="B15" s="119">
        <v>2017</v>
      </c>
      <c r="C15" s="120">
        <v>159973</v>
      </c>
      <c r="D15" s="121">
        <f t="shared" si="0"/>
        <v>-2.5837920787255775E-2</v>
      </c>
    </row>
    <row r="16" spans="1:5" x14ac:dyDescent="0.25">
      <c r="A16" s="1" t="s">
        <v>82</v>
      </c>
      <c r="B16" s="119">
        <v>2016</v>
      </c>
      <c r="C16" s="120">
        <v>164216</v>
      </c>
      <c r="D16" s="121">
        <f>C16/C17-1</f>
        <v>6.7557728312876986E-2</v>
      </c>
    </row>
    <row r="17" spans="1:4" x14ac:dyDescent="0.25">
      <c r="A17" s="1" t="s">
        <v>84</v>
      </c>
      <c r="B17" s="119">
        <v>2015</v>
      </c>
      <c r="C17" s="120">
        <v>153824</v>
      </c>
      <c r="D17" s="121">
        <f t="shared" si="0"/>
        <v>0.17402288147882428</v>
      </c>
    </row>
    <row r="18" spans="1:4" x14ac:dyDescent="0.25">
      <c r="A18" s="1" t="s">
        <v>86</v>
      </c>
      <c r="B18" s="119">
        <v>2014</v>
      </c>
      <c r="C18" s="120">
        <v>131023</v>
      </c>
      <c r="D18" s="121">
        <f t="shared" si="0"/>
        <v>0.10748307369809051</v>
      </c>
    </row>
    <row r="19" spans="1:4" x14ac:dyDescent="0.25">
      <c r="A19" s="1" t="s">
        <v>88</v>
      </c>
      <c r="B19" s="119">
        <v>2013</v>
      </c>
      <c r="C19" s="120">
        <v>118307</v>
      </c>
      <c r="D19" s="121">
        <f t="shared" si="0"/>
        <v>-3.5794899437388006E-3</v>
      </c>
    </row>
    <row r="20" spans="1:4" x14ac:dyDescent="0.25">
      <c r="A20" s="1" t="s">
        <v>90</v>
      </c>
      <c r="B20" s="119">
        <v>2012</v>
      </c>
      <c r="C20" s="120">
        <v>118732</v>
      </c>
      <c r="D20" s="121">
        <f>C20/C21-1</f>
        <v>-7.0066887012641188E-2</v>
      </c>
    </row>
    <row r="21" spans="1:4" x14ac:dyDescent="0.25">
      <c r="A21" s="1" t="s">
        <v>92</v>
      </c>
      <c r="B21" s="119">
        <v>2011</v>
      </c>
      <c r="C21" s="120">
        <v>127678</v>
      </c>
      <c r="D21" s="121">
        <f t="shared" si="0"/>
        <v>-5.2025095593421722E-2</v>
      </c>
    </row>
    <row r="22" spans="1:4" x14ac:dyDescent="0.25">
      <c r="A22" s="1" t="s">
        <v>94</v>
      </c>
      <c r="B22" s="119">
        <v>2010</v>
      </c>
      <c r="C22" s="120">
        <v>134685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FE2FF-18F2-4AE0-BAD0-087692C54B1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316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209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80773</v>
      </c>
      <c r="D8" s="121">
        <f t="shared" ref="D8:D21" si="0">C8/C9-1</f>
        <v>5.7776836967213807E-3</v>
      </c>
    </row>
    <row r="9" spans="1:5" x14ac:dyDescent="0.25">
      <c r="A9" s="1"/>
      <c r="B9" s="119">
        <v>2023</v>
      </c>
      <c r="C9" s="120">
        <v>80309</v>
      </c>
      <c r="D9" s="121">
        <f t="shared" si="0"/>
        <v>0.23512403684963323</v>
      </c>
    </row>
    <row r="10" spans="1:5" x14ac:dyDescent="0.25">
      <c r="A10" s="1"/>
      <c r="B10" s="119">
        <v>2022</v>
      </c>
      <c r="C10" s="120">
        <v>65021</v>
      </c>
      <c r="D10" s="121">
        <f t="shared" si="0"/>
        <v>0.26721886571818354</v>
      </c>
    </row>
    <row r="11" spans="1:5" x14ac:dyDescent="0.25">
      <c r="A11" s="1"/>
      <c r="B11" s="119">
        <v>2021</v>
      </c>
      <c r="C11" s="120">
        <v>51310</v>
      </c>
      <c r="D11" s="121">
        <f t="shared" si="0"/>
        <v>0.51894612196566015</v>
      </c>
    </row>
    <row r="12" spans="1:5" x14ac:dyDescent="0.25">
      <c r="A12" s="1" t="s">
        <v>74</v>
      </c>
      <c r="B12" s="119">
        <v>2020</v>
      </c>
      <c r="C12" s="120">
        <v>33780</v>
      </c>
      <c r="D12" s="121">
        <f t="shared" si="0"/>
        <v>-0.42809738258896823</v>
      </c>
    </row>
    <row r="13" spans="1:5" x14ac:dyDescent="0.25">
      <c r="A13" s="1" t="s">
        <v>76</v>
      </c>
      <c r="B13" s="119">
        <v>2019</v>
      </c>
      <c r="C13" s="120">
        <v>59066</v>
      </c>
      <c r="D13" s="121">
        <f t="shared" si="0"/>
        <v>-1.2307280692953393E-2</v>
      </c>
    </row>
    <row r="14" spans="1:5" x14ac:dyDescent="0.25">
      <c r="A14" s="1" t="s">
        <v>78</v>
      </c>
      <c r="B14" s="119">
        <v>2018</v>
      </c>
      <c r="C14" s="120">
        <v>59802</v>
      </c>
      <c r="D14" s="121">
        <f t="shared" si="0"/>
        <v>-9.2919548598471069E-2</v>
      </c>
    </row>
    <row r="15" spans="1:5" x14ac:dyDescent="0.25">
      <c r="A15" s="1" t="s">
        <v>80</v>
      </c>
      <c r="B15" s="119">
        <v>2017</v>
      </c>
      <c r="C15" s="120">
        <v>65928</v>
      </c>
      <c r="D15" s="121">
        <f>C15/C16-1</f>
        <v>-6.8168647792964054E-2</v>
      </c>
    </row>
    <row r="16" spans="1:5" x14ac:dyDescent="0.25">
      <c r="A16" s="1" t="s">
        <v>82</v>
      </c>
      <c r="B16" s="119">
        <v>2016</v>
      </c>
      <c r="C16" s="120">
        <v>70751</v>
      </c>
      <c r="D16" s="121">
        <f>C16/C17-1</f>
        <v>0.2092741039533732</v>
      </c>
    </row>
    <row r="17" spans="1:4" x14ac:dyDescent="0.25">
      <c r="A17" s="1" t="s">
        <v>84</v>
      </c>
      <c r="B17" s="119">
        <v>2015</v>
      </c>
      <c r="C17" s="120">
        <v>58507</v>
      </c>
      <c r="D17" s="121">
        <f t="shared" si="0"/>
        <v>0.30616390953943706</v>
      </c>
    </row>
    <row r="18" spans="1:4" x14ac:dyDescent="0.25">
      <c r="A18" s="1" t="s">
        <v>86</v>
      </c>
      <c r="B18" s="119">
        <v>2014</v>
      </c>
      <c r="C18" s="120">
        <v>44793</v>
      </c>
      <c r="D18" s="121">
        <f t="shared" si="0"/>
        <v>-0.16617647058823526</v>
      </c>
    </row>
    <row r="19" spans="1:4" x14ac:dyDescent="0.25">
      <c r="A19" s="1" t="s">
        <v>88</v>
      </c>
      <c r="B19" s="119">
        <v>2013</v>
      </c>
      <c r="C19" s="120">
        <v>53720</v>
      </c>
      <c r="D19" s="121">
        <f t="shared" si="0"/>
        <v>-0.10682517249979218</v>
      </c>
    </row>
    <row r="20" spans="1:4" x14ac:dyDescent="0.25">
      <c r="A20" s="1" t="s">
        <v>90</v>
      </c>
      <c r="B20" s="119">
        <v>2012</v>
      </c>
      <c r="C20" s="120">
        <v>60145</v>
      </c>
      <c r="D20" s="121">
        <f>C20/C21-1</f>
        <v>-8.7010641043156145E-2</v>
      </c>
    </row>
    <row r="21" spans="1:4" x14ac:dyDescent="0.25">
      <c r="A21" s="1" t="s">
        <v>92</v>
      </c>
      <c r="B21" s="119">
        <v>2011</v>
      </c>
      <c r="C21" s="120">
        <v>65877</v>
      </c>
      <c r="D21" s="121">
        <f t="shared" si="0"/>
        <v>-0.1162550474222932</v>
      </c>
    </row>
    <row r="22" spans="1:4" x14ac:dyDescent="0.25">
      <c r="A22" s="1" t="s">
        <v>94</v>
      </c>
      <c r="B22" s="119">
        <v>2010</v>
      </c>
      <c r="C22" s="120">
        <v>74543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524DA-FDE5-4AB9-BAEF-4C110B87E5A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317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75793</v>
      </c>
      <c r="D8" s="121">
        <f t="shared" ref="D8:D21" si="0">C8/C9-1</f>
        <v>0.14627727953297742</v>
      </c>
    </row>
    <row r="9" spans="1:5" x14ac:dyDescent="0.25">
      <c r="A9" s="1"/>
      <c r="B9" s="119">
        <v>2023</v>
      </c>
      <c r="C9" s="120">
        <v>66121</v>
      </c>
      <c r="D9" s="121">
        <f t="shared" si="0"/>
        <v>-5.3589064624633198E-2</v>
      </c>
    </row>
    <row r="10" spans="1:5" x14ac:dyDescent="0.25">
      <c r="A10" s="1"/>
      <c r="B10" s="119">
        <v>2022</v>
      </c>
      <c r="C10" s="120">
        <v>69865</v>
      </c>
      <c r="D10" s="121">
        <f t="shared" si="0"/>
        <v>0.31209270005821921</v>
      </c>
    </row>
    <row r="11" spans="1:5" x14ac:dyDescent="0.25">
      <c r="A11" s="1"/>
      <c r="B11" s="119">
        <v>2021</v>
      </c>
      <c r="C11" s="120">
        <v>53247</v>
      </c>
      <c r="D11" s="121">
        <f t="shared" si="0"/>
        <v>0.91597999352308301</v>
      </c>
    </row>
    <row r="12" spans="1:5" x14ac:dyDescent="0.25">
      <c r="A12" s="1" t="s">
        <v>74</v>
      </c>
      <c r="B12" s="119">
        <v>2020</v>
      </c>
      <c r="C12" s="120">
        <v>27791</v>
      </c>
      <c r="D12" s="121">
        <f t="shared" si="0"/>
        <v>-0.5449767502783418</v>
      </c>
    </row>
    <row r="13" spans="1:5" x14ac:dyDescent="0.25">
      <c r="A13" s="1" t="s">
        <v>76</v>
      </c>
      <c r="B13" s="119">
        <v>2019</v>
      </c>
      <c r="C13" s="120">
        <v>61076</v>
      </c>
      <c r="D13" s="121">
        <f t="shared" si="0"/>
        <v>-0.18826171900958255</v>
      </c>
    </row>
    <row r="14" spans="1:5" x14ac:dyDescent="0.25">
      <c r="A14" s="1" t="s">
        <v>78</v>
      </c>
      <c r="B14" s="119">
        <v>2018</v>
      </c>
      <c r="C14" s="120">
        <v>75241</v>
      </c>
      <c r="D14" s="121">
        <f t="shared" si="0"/>
        <v>-0.19994683396246482</v>
      </c>
    </row>
    <row r="15" spans="1:5" x14ac:dyDescent="0.25">
      <c r="A15" s="1" t="s">
        <v>80</v>
      </c>
      <c r="B15" s="119">
        <v>2017</v>
      </c>
      <c r="C15" s="120">
        <v>94045</v>
      </c>
      <c r="D15" s="121">
        <f>C15/C16-1</f>
        <v>6.2055314823730168E-3</v>
      </c>
    </row>
    <row r="16" spans="1:5" x14ac:dyDescent="0.25">
      <c r="A16" s="1" t="s">
        <v>82</v>
      </c>
      <c r="B16" s="119">
        <v>2016</v>
      </c>
      <c r="C16" s="120">
        <v>93465</v>
      </c>
      <c r="D16" s="121">
        <f>C16/C17-1</f>
        <v>-1.942990232592301E-2</v>
      </c>
    </row>
    <row r="17" spans="1:4" x14ac:dyDescent="0.25">
      <c r="A17" s="1" t="s">
        <v>84</v>
      </c>
      <c r="B17" s="119">
        <v>2015</v>
      </c>
      <c r="C17" s="120">
        <v>95317</v>
      </c>
      <c r="D17" s="121">
        <f t="shared" si="0"/>
        <v>0.10538095790328184</v>
      </c>
    </row>
    <row r="18" spans="1:4" x14ac:dyDescent="0.25">
      <c r="A18" s="1" t="s">
        <v>86</v>
      </c>
      <c r="B18" s="119">
        <v>2014</v>
      </c>
      <c r="C18" s="120">
        <v>86230</v>
      </c>
      <c r="D18" s="121">
        <f t="shared" si="0"/>
        <v>0.33509839441373646</v>
      </c>
    </row>
    <row r="19" spans="1:4" x14ac:dyDescent="0.25">
      <c r="A19" s="1" t="s">
        <v>88</v>
      </c>
      <c r="B19" s="119">
        <v>2013</v>
      </c>
      <c r="C19" s="120">
        <v>64587</v>
      </c>
      <c r="D19" s="121">
        <f t="shared" si="0"/>
        <v>0.10241179783911103</v>
      </c>
    </row>
    <row r="20" spans="1:4" x14ac:dyDescent="0.25">
      <c r="A20" s="1" t="s">
        <v>90</v>
      </c>
      <c r="B20" s="119">
        <v>2012</v>
      </c>
      <c r="C20" s="120">
        <v>58587</v>
      </c>
      <c r="D20" s="121">
        <f>C20/C21-1</f>
        <v>-5.2005630976845074E-2</v>
      </c>
    </row>
    <row r="21" spans="1:4" x14ac:dyDescent="0.25">
      <c r="A21" s="1" t="s">
        <v>92</v>
      </c>
      <c r="B21" s="119">
        <v>2011</v>
      </c>
      <c r="C21" s="120">
        <v>61801</v>
      </c>
      <c r="D21" s="121">
        <f t="shared" si="0"/>
        <v>2.7584716171726864E-2</v>
      </c>
    </row>
    <row r="22" spans="1:4" x14ac:dyDescent="0.25">
      <c r="A22" s="1" t="s">
        <v>94</v>
      </c>
      <c r="B22" s="119">
        <v>2010</v>
      </c>
      <c r="C22" s="120">
        <v>60142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A3C1E-8C34-4856-8D6C-EF4440C82ED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50241</v>
      </c>
      <c r="O7" s="94">
        <v>125504</v>
      </c>
      <c r="P7" s="94">
        <v>125206</v>
      </c>
      <c r="Q7" s="94">
        <v>126945</v>
      </c>
      <c r="R7" s="94">
        <v>124624</v>
      </c>
      <c r="S7" s="95">
        <f t="shared" ref="S7:S52" si="4">IFERROR(R7/Q7-1,"-")</f>
        <v>-1.8283508606089294E-2</v>
      </c>
      <c r="T7" s="95">
        <f t="shared" ref="T7:T52" si="5">IFERROR(R7/N7-1,"-")</f>
        <v>1.4805238749228717</v>
      </c>
      <c r="U7" s="94">
        <f t="shared" ref="U7:U52" si="6">IFERROR(R7-Q7,"-")</f>
        <v>-2321</v>
      </c>
      <c r="V7" s="94">
        <f t="shared" ref="V7:V52" si="7">IFERROR(R7-N7,"-")</f>
        <v>74383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29595</v>
      </c>
      <c r="O8" s="97">
        <v>91337</v>
      </c>
      <c r="P8" s="97">
        <v>88734</v>
      </c>
      <c r="Q8" s="97">
        <v>90959</v>
      </c>
      <c r="R8" s="97">
        <v>88588</v>
      </c>
      <c r="S8" s="98">
        <f t="shared" si="4"/>
        <v>-2.606668938752621E-2</v>
      </c>
      <c r="T8" s="98">
        <f t="shared" si="5"/>
        <v>1.9933434701807737</v>
      </c>
      <c r="U8" s="97">
        <f t="shared" si="6"/>
        <v>-2371</v>
      </c>
      <c r="V8" s="97">
        <f t="shared" si="7"/>
        <v>58993</v>
      </c>
      <c r="W8" s="98">
        <f>R8/R7</f>
        <v>0.71084221337784059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23061</v>
      </c>
      <c r="O9" s="53">
        <v>72753</v>
      </c>
      <c r="P9" s="53">
        <v>71742</v>
      </c>
      <c r="Q9" s="53">
        <v>74240</v>
      </c>
      <c r="R9" s="53">
        <v>73071</v>
      </c>
      <c r="S9" s="100">
        <f t="shared" si="4"/>
        <v>-1.574622844827589E-2</v>
      </c>
      <c r="T9" s="100">
        <f t="shared" si="5"/>
        <v>2.1685963314687133</v>
      </c>
      <c r="U9" s="53">
        <f t="shared" si="6"/>
        <v>-1169</v>
      </c>
      <c r="V9" s="53">
        <f t="shared" si="7"/>
        <v>50010</v>
      </c>
      <c r="W9" s="100">
        <f>R9/R7</f>
        <v>0.58633168571061756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6534</v>
      </c>
      <c r="O10" s="53">
        <v>18584</v>
      </c>
      <c r="P10" s="53">
        <v>16992</v>
      </c>
      <c r="Q10" s="53">
        <v>16719</v>
      </c>
      <c r="R10" s="53">
        <v>15517</v>
      </c>
      <c r="S10" s="100">
        <f t="shared" si="4"/>
        <v>-7.1894252048567475E-2</v>
      </c>
      <c r="T10" s="100">
        <f t="shared" si="5"/>
        <v>1.374808692990511</v>
      </c>
      <c r="U10" s="53">
        <f t="shared" si="6"/>
        <v>-1202</v>
      </c>
      <c r="V10" s="53">
        <f t="shared" si="7"/>
        <v>8983</v>
      </c>
      <c r="W10" s="100">
        <f>R10/R7</f>
        <v>0.12451052766722301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20646</v>
      </c>
      <c r="O11" s="97">
        <v>34167</v>
      </c>
      <c r="P11" s="97">
        <v>36472</v>
      </c>
      <c r="Q11" s="97">
        <v>35986</v>
      </c>
      <c r="R11" s="97">
        <v>36036</v>
      </c>
      <c r="S11" s="98">
        <f t="shared" si="4"/>
        <v>1.3894292224754246E-3</v>
      </c>
      <c r="T11" s="98">
        <f t="shared" si="5"/>
        <v>0.7454228421970357</v>
      </c>
      <c r="U11" s="97">
        <f t="shared" si="6"/>
        <v>50</v>
      </c>
      <c r="V11" s="97">
        <f t="shared" si="7"/>
        <v>15390</v>
      </c>
      <c r="W11" s="98">
        <f>R11/R7</f>
        <v>0.28915778662215946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16751</v>
      </c>
      <c r="O12" s="101">
        <v>45246</v>
      </c>
      <c r="P12" s="101">
        <v>45736</v>
      </c>
      <c r="Q12" s="101">
        <v>46121</v>
      </c>
      <c r="R12" s="101">
        <v>44735</v>
      </c>
      <c r="S12" s="102">
        <f t="shared" si="4"/>
        <v>-3.0051386570109084E-2</v>
      </c>
      <c r="T12" s="102">
        <f t="shared" si="5"/>
        <v>1.6705868306369771</v>
      </c>
      <c r="U12" s="101">
        <f t="shared" si="6"/>
        <v>-1386</v>
      </c>
      <c r="V12" s="101">
        <f t="shared" si="7"/>
        <v>27984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12020</v>
      </c>
      <c r="O13" s="97">
        <v>35491</v>
      </c>
      <c r="P13" s="97">
        <v>34658</v>
      </c>
      <c r="Q13" s="97">
        <v>35012</v>
      </c>
      <c r="R13" s="97">
        <v>33098</v>
      </c>
      <c r="S13" s="98">
        <f t="shared" si="4"/>
        <v>-5.4666971324117464E-2</v>
      </c>
      <c r="T13" s="98">
        <f t="shared" si="5"/>
        <v>1.753577371048253</v>
      </c>
      <c r="U13" s="97">
        <f t="shared" si="6"/>
        <v>-1914</v>
      </c>
      <c r="V13" s="97">
        <f t="shared" si="7"/>
        <v>21078</v>
      </c>
      <c r="W13" s="98">
        <f>R13/R12</f>
        <v>0.73986811221638538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10502</v>
      </c>
      <c r="O14" s="53">
        <v>30479</v>
      </c>
      <c r="P14" s="53">
        <v>30333</v>
      </c>
      <c r="Q14" s="53">
        <v>30875</v>
      </c>
      <c r="R14" s="53">
        <v>29093</v>
      </c>
      <c r="S14" s="100">
        <f t="shared" si="4"/>
        <v>-5.771659919028338E-2</v>
      </c>
      <c r="T14" s="100">
        <f t="shared" si="5"/>
        <v>1.7702342410969338</v>
      </c>
      <c r="U14" s="53">
        <f t="shared" si="6"/>
        <v>-1782</v>
      </c>
      <c r="V14" s="53">
        <f t="shared" si="7"/>
        <v>18591</v>
      </c>
      <c r="W14" s="100">
        <f>R14/R12</f>
        <v>0.65034089638985138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4137</v>
      </c>
      <c r="R15" s="53">
        <v>4005</v>
      </c>
      <c r="S15" s="100">
        <f t="shared" si="4"/>
        <v>-3.1907179115300943E-2</v>
      </c>
      <c r="T15" s="100">
        <f t="shared" si="5"/>
        <v>1.6383399209486167</v>
      </c>
      <c r="U15" s="53">
        <f t="shared" si="6"/>
        <v>-132</v>
      </c>
      <c r="V15" s="53">
        <f t="shared" si="7"/>
        <v>2487</v>
      </c>
      <c r="W15" s="100">
        <f>R15/R12</f>
        <v>8.9527215826534029E-2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4731</v>
      </c>
      <c r="O16" s="97">
        <v>9755</v>
      </c>
      <c r="P16" s="97">
        <v>11078</v>
      </c>
      <c r="Q16" s="97">
        <v>11109</v>
      </c>
      <c r="R16" s="97">
        <v>11637</v>
      </c>
      <c r="S16" s="98">
        <f t="shared" si="4"/>
        <v>4.7529030515798043E-2</v>
      </c>
      <c r="T16" s="98">
        <f t="shared" si="5"/>
        <v>1.4597336715282183</v>
      </c>
      <c r="U16" s="97">
        <f t="shared" si="6"/>
        <v>528</v>
      </c>
      <c r="V16" s="97">
        <f t="shared" si="7"/>
        <v>6906</v>
      </c>
      <c r="W16" s="98">
        <f>R16/R12</f>
        <v>0.26013188778361462</v>
      </c>
    </row>
    <row r="17" spans="2:23" x14ac:dyDescent="0.25">
      <c r="B17" s="93" t="s">
        <v>53</v>
      </c>
      <c r="C17" s="101">
        <v>2690</v>
      </c>
      <c r="D17" s="101">
        <v>1526</v>
      </c>
      <c r="E17" s="101">
        <v>2270</v>
      </c>
      <c r="F17" s="101">
        <v>2680</v>
      </c>
      <c r="G17" s="101">
        <v>2774</v>
      </c>
      <c r="H17" s="101">
        <v>2714</v>
      </c>
      <c r="I17" s="102">
        <f t="shared" si="0"/>
        <v>-2.1629416005767843E-2</v>
      </c>
      <c r="J17" s="102">
        <f t="shared" si="1"/>
        <v>0.77850589777195278</v>
      </c>
      <c r="K17" s="101">
        <f t="shared" si="2"/>
        <v>-60</v>
      </c>
      <c r="L17" s="101">
        <f t="shared" si="3"/>
        <v>1188</v>
      </c>
      <c r="M17" s="95">
        <f>H17/H17</f>
        <v>1</v>
      </c>
      <c r="N17" s="101">
        <v>2378</v>
      </c>
      <c r="O17" s="101">
        <v>2637</v>
      </c>
      <c r="P17" s="101">
        <v>2855</v>
      </c>
      <c r="Q17" s="101">
        <v>2773</v>
      </c>
      <c r="R17" s="101">
        <v>2679</v>
      </c>
      <c r="S17" s="102">
        <f t="shared" si="4"/>
        <v>-3.3898305084745783E-2</v>
      </c>
      <c r="T17" s="102">
        <f t="shared" si="5"/>
        <v>0.12657695542472669</v>
      </c>
      <c r="U17" s="101">
        <f t="shared" si="6"/>
        <v>-94</v>
      </c>
      <c r="V17" s="101">
        <f t="shared" si="7"/>
        <v>301</v>
      </c>
      <c r="W17" s="95">
        <f>R17/R17</f>
        <v>1</v>
      </c>
    </row>
    <row r="18" spans="2:23" x14ac:dyDescent="0.25">
      <c r="B18" s="96" t="s">
        <v>62</v>
      </c>
      <c r="C18" s="97">
        <v>2690</v>
      </c>
      <c r="D18" s="97">
        <v>1526</v>
      </c>
      <c r="E18" s="97">
        <v>2270</v>
      </c>
      <c r="F18" s="97">
        <v>2680</v>
      </c>
      <c r="G18" s="97">
        <v>2774</v>
      </c>
      <c r="H18" s="97">
        <v>2714</v>
      </c>
      <c r="I18" s="98">
        <f t="shared" si="0"/>
        <v>-2.1629416005767843E-2</v>
      </c>
      <c r="J18" s="98">
        <f t="shared" si="1"/>
        <v>0.77850589777195278</v>
      </c>
      <c r="K18" s="97">
        <f t="shared" si="2"/>
        <v>-60</v>
      </c>
      <c r="L18" s="97">
        <f t="shared" si="3"/>
        <v>1188</v>
      </c>
      <c r="M18" s="98">
        <f>H18/H17</f>
        <v>1</v>
      </c>
      <c r="N18" s="97">
        <v>2378</v>
      </c>
      <c r="O18" s="97">
        <v>2637</v>
      </c>
      <c r="P18" s="97">
        <v>2855</v>
      </c>
      <c r="Q18" s="97">
        <v>2773</v>
      </c>
      <c r="R18" s="97">
        <v>2679</v>
      </c>
      <c r="S18" s="98">
        <f t="shared" si="4"/>
        <v>-3.3898305084745783E-2</v>
      </c>
      <c r="T18" s="98">
        <f t="shared" si="5"/>
        <v>0.12657695542472669</v>
      </c>
      <c r="U18" s="97">
        <f t="shared" si="6"/>
        <v>-94</v>
      </c>
      <c r="V18" s="97">
        <f t="shared" si="7"/>
        <v>301</v>
      </c>
      <c r="W18" s="98">
        <f>R18/R17</f>
        <v>1</v>
      </c>
    </row>
    <row r="19" spans="2:23" x14ac:dyDescent="0.25">
      <c r="B19" s="99" t="s">
        <v>63</v>
      </c>
      <c r="C19" s="53">
        <v>1381</v>
      </c>
      <c r="D19" s="53">
        <v>846</v>
      </c>
      <c r="E19" s="53">
        <v>1514</v>
      </c>
      <c r="F19" s="53">
        <v>1660</v>
      </c>
      <c r="G19" s="53">
        <v>1674</v>
      </c>
      <c r="H19" s="53">
        <v>1711</v>
      </c>
      <c r="I19" s="100">
        <f t="shared" si="0"/>
        <v>2.2102747909199527E-2</v>
      </c>
      <c r="J19" s="100">
        <f t="shared" si="1"/>
        <v>1.0224586288416075</v>
      </c>
      <c r="K19" s="53">
        <f t="shared" si="2"/>
        <v>37</v>
      </c>
      <c r="L19" s="53">
        <f t="shared" si="3"/>
        <v>865</v>
      </c>
      <c r="M19" s="100">
        <f>H19/H17</f>
        <v>0.63043478260869568</v>
      </c>
      <c r="N19" s="53">
        <v>1658</v>
      </c>
      <c r="O19" s="53">
        <v>1666</v>
      </c>
      <c r="P19" s="53">
        <v>1674</v>
      </c>
      <c r="Q19" s="53">
        <v>1681</v>
      </c>
      <c r="R19" s="53">
        <v>1847</v>
      </c>
      <c r="S19" s="100">
        <f t="shared" si="4"/>
        <v>9.8750743604997027E-2</v>
      </c>
      <c r="T19" s="100">
        <f t="shared" si="5"/>
        <v>0.11399276236429423</v>
      </c>
      <c r="U19" s="53">
        <f t="shared" si="6"/>
        <v>166</v>
      </c>
      <c r="V19" s="53">
        <f t="shared" si="7"/>
        <v>189</v>
      </c>
      <c r="W19" s="100">
        <f>R19/R17</f>
        <v>0.68943635684957072</v>
      </c>
    </row>
    <row r="20" spans="2:23" x14ac:dyDescent="0.25">
      <c r="B20" s="99" t="s">
        <v>64</v>
      </c>
      <c r="C20" s="53">
        <v>1309</v>
      </c>
      <c r="D20" s="53">
        <v>680</v>
      </c>
      <c r="E20" s="53">
        <v>756</v>
      </c>
      <c r="F20" s="53">
        <v>1020</v>
      </c>
      <c r="G20" s="53">
        <v>1100</v>
      </c>
      <c r="H20" s="53">
        <v>1003</v>
      </c>
      <c r="I20" s="100">
        <f t="shared" si="0"/>
        <v>-8.8181818181818139E-2</v>
      </c>
      <c r="J20" s="100">
        <f t="shared" si="1"/>
        <v>0.47500000000000009</v>
      </c>
      <c r="K20" s="53">
        <f t="shared" si="2"/>
        <v>-97</v>
      </c>
      <c r="L20" s="53">
        <f t="shared" si="3"/>
        <v>323</v>
      </c>
      <c r="M20" s="100">
        <f>H20/H17</f>
        <v>0.36956521739130432</v>
      </c>
      <c r="N20" s="53">
        <v>720</v>
      </c>
      <c r="O20" s="53">
        <v>971</v>
      </c>
      <c r="P20" s="53">
        <v>1181</v>
      </c>
      <c r="Q20" s="53">
        <v>1092</v>
      </c>
      <c r="R20" s="53">
        <v>832</v>
      </c>
      <c r="S20" s="100">
        <f t="shared" si="4"/>
        <v>-0.23809523809523814</v>
      </c>
      <c r="T20" s="100">
        <f t="shared" si="5"/>
        <v>0.15555555555555545</v>
      </c>
      <c r="U20" s="53">
        <f t="shared" si="6"/>
        <v>-260</v>
      </c>
      <c r="V20" s="53">
        <f t="shared" si="7"/>
        <v>112</v>
      </c>
      <c r="W20" s="100">
        <f>R20/R17</f>
        <v>0.31056364315042928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231</v>
      </c>
      <c r="O21" s="97" t="s">
        <v>231</v>
      </c>
      <c r="P21" s="97" t="s">
        <v>231</v>
      </c>
      <c r="Q21" s="97" t="s">
        <v>231</v>
      </c>
      <c r="R21" s="97" t="s">
        <v>231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4562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3862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5546</v>
      </c>
      <c r="O29" s="101">
        <v>18878</v>
      </c>
      <c r="P29" s="101">
        <v>19226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2.5241615578795527</v>
      </c>
      <c r="U29" s="101">
        <f t="shared" si="6"/>
        <v>-595</v>
      </c>
      <c r="V29" s="101">
        <f t="shared" si="7"/>
        <v>13999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14793</v>
      </c>
      <c r="P30" s="97">
        <v>14879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12357</v>
      </c>
      <c r="P31" s="53">
        <v>12807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2436</v>
      </c>
      <c r="P32" s="53">
        <v>2072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2127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1.0935590032910203</v>
      </c>
      <c r="U33" s="97">
        <f t="shared" si="6"/>
        <v>90</v>
      </c>
      <c r="V33" s="97">
        <f t="shared" si="7"/>
        <v>2326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1992</v>
      </c>
      <c r="O36" s="101">
        <v>4653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1.4412650602409638</v>
      </c>
      <c r="U36" s="101">
        <f t="shared" si="6"/>
        <v>66</v>
      </c>
      <c r="V36" s="101">
        <f t="shared" si="7"/>
        <v>2871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1948</v>
      </c>
      <c r="O37" s="97">
        <v>3809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1.0436344969199181</v>
      </c>
      <c r="U37" s="97">
        <f t="shared" si="6"/>
        <v>66</v>
      </c>
      <c r="V37" s="97">
        <f t="shared" si="7"/>
        <v>2033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2637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2637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1666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971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2661</v>
      </c>
      <c r="O48" s="101">
        <v>3493</v>
      </c>
      <c r="P48" s="101">
        <v>3081</v>
      </c>
      <c r="Q48" s="101">
        <v>3110</v>
      </c>
      <c r="R48" s="101">
        <v>3085</v>
      </c>
      <c r="S48" s="102">
        <f t="shared" si="4"/>
        <v>-8.0385852090032461E-3</v>
      </c>
      <c r="T48" s="102">
        <f t="shared" si="5"/>
        <v>0.15933859451334076</v>
      </c>
      <c r="U48" s="101">
        <f t="shared" si="6"/>
        <v>-25</v>
      </c>
      <c r="V48" s="101">
        <f t="shared" si="7"/>
        <v>424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2631</v>
      </c>
      <c r="O49" s="97">
        <v>3289</v>
      </c>
      <c r="P49" s="97">
        <v>2667</v>
      </c>
      <c r="Q49" s="97">
        <v>2722</v>
      </c>
      <c r="R49" s="97">
        <v>2697</v>
      </c>
      <c r="S49" s="98">
        <f t="shared" si="4"/>
        <v>-9.1844232182218821E-3</v>
      </c>
      <c r="T49" s="98">
        <f t="shared" si="5"/>
        <v>2.5085518814139007E-2</v>
      </c>
      <c r="U49" s="97">
        <f t="shared" si="6"/>
        <v>-25</v>
      </c>
      <c r="V49" s="97">
        <f t="shared" si="7"/>
        <v>66</v>
      </c>
      <c r="W49" s="98">
        <f>R49/R48</f>
        <v>0.87423014586709891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2465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0.66547811993517014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669</v>
      </c>
      <c r="R51" s="53">
        <v>644</v>
      </c>
      <c r="S51" s="100">
        <f t="shared" si="4"/>
        <v>-3.7369207772795177E-2</v>
      </c>
      <c r="T51" s="100">
        <f t="shared" si="5"/>
        <v>9.8976109215016983E-2</v>
      </c>
      <c r="U51" s="53">
        <f t="shared" si="6"/>
        <v>-25</v>
      </c>
      <c r="V51" s="53">
        <f t="shared" si="7"/>
        <v>58</v>
      </c>
      <c r="W51" s="100">
        <f>R51/R48</f>
        <v>0.20875202593192868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0.35267423014586707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63BA5-F3AD-4378-A8FE-5B31446C5D63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132</v>
      </c>
      <c r="M7" s="94">
        <v>296</v>
      </c>
      <c r="N7" s="94">
        <v>308</v>
      </c>
      <c r="O7" s="94">
        <v>322</v>
      </c>
      <c r="P7" s="94">
        <v>322</v>
      </c>
      <c r="Q7" s="95">
        <f t="shared" ref="Q7:Q52" si="0">IFERROR(P7/O7-1,"-")</f>
        <v>0</v>
      </c>
      <c r="R7" s="94">
        <f t="shared" ref="R7:R52" si="1">IFERROR(P7-O7,"-")</f>
        <v>0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76</v>
      </c>
      <c r="M8" s="97">
        <v>197</v>
      </c>
      <c r="N8" s="97">
        <v>197</v>
      </c>
      <c r="O8" s="97">
        <v>211</v>
      </c>
      <c r="P8" s="97">
        <v>209</v>
      </c>
      <c r="Q8" s="98">
        <f t="shared" si="0"/>
        <v>-9.4786729857819774E-3</v>
      </c>
      <c r="R8" s="97">
        <f t="shared" si="1"/>
        <v>-2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48</v>
      </c>
      <c r="M9" s="53">
        <v>130</v>
      </c>
      <c r="N9" s="53">
        <v>129</v>
      </c>
      <c r="O9" s="53">
        <v>135</v>
      </c>
      <c r="P9" s="53">
        <v>136</v>
      </c>
      <c r="Q9" s="100">
        <f t="shared" si="0"/>
        <v>7.4074074074073071E-3</v>
      </c>
      <c r="R9" s="53">
        <f t="shared" si="1"/>
        <v>1</v>
      </c>
      <c r="S9" s="100">
        <f>P9/P7</f>
        <v>0.42236024844720499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28</v>
      </c>
      <c r="M10" s="53">
        <v>67</v>
      </c>
      <c r="N10" s="53">
        <v>68</v>
      </c>
      <c r="O10" s="53">
        <v>76</v>
      </c>
      <c r="P10" s="53">
        <v>73</v>
      </c>
      <c r="Q10" s="100">
        <f t="shared" si="0"/>
        <v>-3.9473684210526327E-2</v>
      </c>
      <c r="R10" s="53">
        <f t="shared" si="1"/>
        <v>-3</v>
      </c>
      <c r="S10" s="100">
        <f>P10/P7</f>
        <v>0.2267080745341615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56</v>
      </c>
      <c r="M11" s="97">
        <v>99</v>
      </c>
      <c r="N11" s="97">
        <v>111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36</v>
      </c>
      <c r="M12" s="101">
        <v>85</v>
      </c>
      <c r="N12" s="101">
        <v>91</v>
      </c>
      <c r="O12" s="101">
        <v>93</v>
      </c>
      <c r="P12" s="101">
        <v>92</v>
      </c>
      <c r="Q12" s="102">
        <f t="shared" si="0"/>
        <v>-1.0752688172043001E-2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22</v>
      </c>
      <c r="M13" s="97">
        <v>61</v>
      </c>
      <c r="N13" s="97">
        <v>61</v>
      </c>
      <c r="O13" s="97">
        <v>63</v>
      </c>
      <c r="P13" s="97">
        <v>60</v>
      </c>
      <c r="Q13" s="98">
        <f t="shared" si="0"/>
        <v>-4.7619047619047672E-2</v>
      </c>
      <c r="R13" s="97">
        <f t="shared" si="1"/>
        <v>-3</v>
      </c>
      <c r="S13" s="98">
        <f>P13/P12</f>
        <v>0.65217391304347827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19</v>
      </c>
      <c r="M14" s="53">
        <v>49</v>
      </c>
      <c r="N14" s="53">
        <v>50</v>
      </c>
      <c r="O14" s="53">
        <v>51</v>
      </c>
      <c r="P14" s="53">
        <v>49</v>
      </c>
      <c r="Q14" s="100">
        <f t="shared" si="0"/>
        <v>-3.9215686274509776E-2</v>
      </c>
      <c r="R14" s="53">
        <f t="shared" si="1"/>
        <v>-2</v>
      </c>
      <c r="S14" s="100">
        <f>P14/P12</f>
        <v>0.53260869565217395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12</v>
      </c>
      <c r="P15" s="53">
        <v>11</v>
      </c>
      <c r="Q15" s="100">
        <f t="shared" si="0"/>
        <v>-8.333333333333337E-2</v>
      </c>
      <c r="R15" s="53">
        <f t="shared" si="1"/>
        <v>-1</v>
      </c>
      <c r="S15" s="100">
        <f>P15/P12</f>
        <v>0.11956521739130435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14</v>
      </c>
      <c r="M16" s="97">
        <v>24</v>
      </c>
      <c r="N16" s="97">
        <v>30</v>
      </c>
      <c r="O16" s="97">
        <v>30</v>
      </c>
      <c r="P16" s="97">
        <v>32</v>
      </c>
      <c r="Q16" s="98">
        <f t="shared" si="0"/>
        <v>6.6666666666666652E-2</v>
      </c>
      <c r="R16" s="97">
        <f t="shared" si="1"/>
        <v>2</v>
      </c>
      <c r="S16" s="98">
        <f>P16/P12</f>
        <v>0.34782608695652173</v>
      </c>
    </row>
    <row r="17" spans="2:19" x14ac:dyDescent="0.25">
      <c r="B17" s="93" t="s">
        <v>53</v>
      </c>
      <c r="C17" s="101">
        <v>23</v>
      </c>
      <c r="D17" s="101">
        <v>11</v>
      </c>
      <c r="E17" s="101">
        <v>12</v>
      </c>
      <c r="F17" s="101">
        <v>17</v>
      </c>
      <c r="G17" s="101">
        <v>19</v>
      </c>
      <c r="H17" s="101">
        <v>20</v>
      </c>
      <c r="I17" s="102">
        <f t="shared" si="2"/>
        <v>5.2631578947368363E-2</v>
      </c>
      <c r="J17" s="101">
        <f t="shared" si="3"/>
        <v>1</v>
      </c>
      <c r="K17" s="95">
        <f>H17/H17</f>
        <v>1</v>
      </c>
      <c r="L17" s="101">
        <v>12</v>
      </c>
      <c r="M17" s="101">
        <v>16</v>
      </c>
      <c r="N17" s="101">
        <v>19</v>
      </c>
      <c r="O17" s="101">
        <v>20</v>
      </c>
      <c r="P17" s="101">
        <v>20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23</v>
      </c>
      <c r="D18" s="97">
        <v>11</v>
      </c>
      <c r="E18" s="97">
        <v>12</v>
      </c>
      <c r="F18" s="97">
        <v>17</v>
      </c>
      <c r="G18" s="97">
        <v>19</v>
      </c>
      <c r="H18" s="97">
        <v>20</v>
      </c>
      <c r="I18" s="98">
        <f t="shared" si="2"/>
        <v>5.2631578947368363E-2</v>
      </c>
      <c r="J18" s="97">
        <f t="shared" si="3"/>
        <v>1</v>
      </c>
      <c r="K18" s="98">
        <f>H18/H17</f>
        <v>1</v>
      </c>
      <c r="L18" s="97">
        <v>12</v>
      </c>
      <c r="M18" s="97">
        <v>16</v>
      </c>
      <c r="N18" s="97">
        <v>19</v>
      </c>
      <c r="O18" s="97">
        <v>20</v>
      </c>
      <c r="P18" s="97">
        <v>20</v>
      </c>
      <c r="Q18" s="98">
        <f t="shared" si="0"/>
        <v>0</v>
      </c>
      <c r="R18" s="97">
        <f t="shared" si="1"/>
        <v>0</v>
      </c>
      <c r="S18" s="98">
        <f>P18/P17</f>
        <v>1</v>
      </c>
    </row>
    <row r="19" spans="2:19" x14ac:dyDescent="0.25">
      <c r="B19" s="99" t="s">
        <v>63</v>
      </c>
      <c r="C19" s="53">
        <v>5</v>
      </c>
      <c r="D19" s="53">
        <v>4</v>
      </c>
      <c r="E19" s="53">
        <v>7</v>
      </c>
      <c r="F19" s="53">
        <v>7</v>
      </c>
      <c r="G19" s="53">
        <v>7</v>
      </c>
      <c r="H19" s="53">
        <v>7</v>
      </c>
      <c r="I19" s="100">
        <f t="shared" si="2"/>
        <v>0</v>
      </c>
      <c r="J19" s="53">
        <f t="shared" si="3"/>
        <v>0</v>
      </c>
      <c r="K19" s="100">
        <f>H19/H17</f>
        <v>0.35</v>
      </c>
      <c r="L19" s="53">
        <v>7</v>
      </c>
      <c r="M19" s="53">
        <v>7</v>
      </c>
      <c r="N19" s="53">
        <v>7</v>
      </c>
      <c r="O19" s="53">
        <v>7</v>
      </c>
      <c r="P19" s="53">
        <v>8</v>
      </c>
      <c r="Q19" s="100">
        <f t="shared" si="0"/>
        <v>0.14285714285714279</v>
      </c>
      <c r="R19" s="53">
        <f t="shared" si="1"/>
        <v>1</v>
      </c>
      <c r="S19" s="100">
        <f>P19/P17</f>
        <v>0.4</v>
      </c>
    </row>
    <row r="20" spans="2:19" x14ac:dyDescent="0.25">
      <c r="B20" s="99" t="s">
        <v>64</v>
      </c>
      <c r="C20" s="53">
        <v>18</v>
      </c>
      <c r="D20" s="53">
        <v>7</v>
      </c>
      <c r="E20" s="53">
        <v>6</v>
      </c>
      <c r="F20" s="53">
        <v>10</v>
      </c>
      <c r="G20" s="53">
        <v>12</v>
      </c>
      <c r="H20" s="53">
        <v>13</v>
      </c>
      <c r="I20" s="100">
        <f t="shared" si="2"/>
        <v>8.3333333333333259E-2</v>
      </c>
      <c r="J20" s="53">
        <f t="shared" si="3"/>
        <v>1</v>
      </c>
      <c r="K20" s="100">
        <f>H20/H17</f>
        <v>0.65</v>
      </c>
      <c r="L20" s="53">
        <v>5</v>
      </c>
      <c r="M20" s="53">
        <v>9</v>
      </c>
      <c r="N20" s="53">
        <v>12</v>
      </c>
      <c r="O20" s="53">
        <v>13</v>
      </c>
      <c r="P20" s="53">
        <v>12</v>
      </c>
      <c r="Q20" s="100">
        <f t="shared" si="0"/>
        <v>-7.6923076923076872E-2</v>
      </c>
      <c r="R20" s="53">
        <f t="shared" si="1"/>
        <v>-1</v>
      </c>
      <c r="S20" s="100">
        <f>P20/P17</f>
        <v>0.6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231</v>
      </c>
      <c r="M21" s="97" t="s">
        <v>231</v>
      </c>
      <c r="N21" s="97" t="s">
        <v>231</v>
      </c>
      <c r="O21" s="97" t="s">
        <v>231</v>
      </c>
      <c r="P21" s="97" t="s">
        <v>231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5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4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21</v>
      </c>
      <c r="M29" s="101">
        <v>61</v>
      </c>
      <c r="N29" s="101">
        <v>62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43</v>
      </c>
      <c r="N30" s="97">
        <v>43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25</v>
      </c>
      <c r="N31" s="53">
        <v>26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18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9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11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12</v>
      </c>
      <c r="M48" s="101">
        <v>17</v>
      </c>
      <c r="N48" s="101">
        <v>16</v>
      </c>
      <c r="O48" s="101">
        <v>19</v>
      </c>
      <c r="P48" s="101">
        <v>18</v>
      </c>
      <c r="Q48" s="102">
        <f t="shared" si="0"/>
        <v>-5.2631578947368474E-2</v>
      </c>
      <c r="R48" s="101">
        <f t="shared" si="1"/>
        <v>-1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11</v>
      </c>
      <c r="M49" s="97">
        <v>15</v>
      </c>
      <c r="N49" s="97">
        <v>13</v>
      </c>
      <c r="O49" s="97">
        <v>16</v>
      </c>
      <c r="P49" s="97">
        <v>15</v>
      </c>
      <c r="Q49" s="98">
        <f t="shared" si="0"/>
        <v>-6.25E-2</v>
      </c>
      <c r="R49" s="97">
        <f t="shared" si="1"/>
        <v>-1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9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8</v>
      </c>
      <c r="P51" s="53">
        <v>7</v>
      </c>
      <c r="Q51" s="100">
        <f t="shared" si="0"/>
        <v>-0.125</v>
      </c>
      <c r="R51" s="53">
        <f t="shared" si="1"/>
        <v>-1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E6FD2-3CD8-4EB5-B4DF-DA7C7C0A75DB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F0D0A-BA98-428A-AA7A-467D73558269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237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20553</v>
      </c>
      <c r="D9" s="121">
        <v>0</v>
      </c>
      <c r="E9" s="120">
        <v>4767</v>
      </c>
      <c r="F9" s="121">
        <f t="shared" ref="F9:L21" si="0">IFERROR(E9/C9-1,"-")</f>
        <v>-0.76806305648810391</v>
      </c>
      <c r="G9" s="120">
        <v>14146</v>
      </c>
      <c r="H9" s="121">
        <f>IFERROR(G9/E9-1,"-")</f>
        <v>1.9674847912733373</v>
      </c>
      <c r="I9" s="120">
        <v>23609</v>
      </c>
      <c r="J9" s="121">
        <f t="shared" si="0"/>
        <v>0.66895235402233855</v>
      </c>
      <c r="K9" s="120">
        <v>23867</v>
      </c>
      <c r="L9" s="121">
        <f t="shared" si="0"/>
        <v>1.0928035918505552E-2</v>
      </c>
      <c r="M9" s="120">
        <v>24602</v>
      </c>
      <c r="N9" s="121">
        <f>IFERROR(M9/K9-1,"-")</f>
        <v>3.0795659278501697E-2</v>
      </c>
    </row>
    <row r="10" spans="1:15" x14ac:dyDescent="0.25">
      <c r="A10" s="1" t="s">
        <v>74</v>
      </c>
      <c r="B10" s="119" t="s">
        <v>75</v>
      </c>
      <c r="C10" s="120">
        <v>23364</v>
      </c>
      <c r="D10" s="121">
        <v>0.11634574036026568</v>
      </c>
      <c r="E10" s="120">
        <v>8041</v>
      </c>
      <c r="F10" s="121">
        <f t="shared" si="0"/>
        <v>-0.65583804143126179</v>
      </c>
      <c r="G10" s="120">
        <v>17059</v>
      </c>
      <c r="H10" s="121">
        <f t="shared" si="0"/>
        <v>1.1215023007088671</v>
      </c>
      <c r="I10" s="120">
        <v>22775</v>
      </c>
      <c r="J10" s="121">
        <f t="shared" si="0"/>
        <v>0.33507239580280213</v>
      </c>
      <c r="K10" s="120">
        <v>22625</v>
      </c>
      <c r="L10" s="121">
        <f t="shared" si="0"/>
        <v>-6.5861690450055299E-3</v>
      </c>
      <c r="M10" s="120">
        <v>24926</v>
      </c>
      <c r="N10" s="121">
        <f>IFERROR(M10/K10-1,"-")</f>
        <v>0.10170165745856363</v>
      </c>
    </row>
    <row r="11" spans="1:15" x14ac:dyDescent="0.25">
      <c r="A11" s="1" t="s">
        <v>76</v>
      </c>
      <c r="B11" s="119" t="s">
        <v>77</v>
      </c>
      <c r="C11" s="120">
        <v>8936</v>
      </c>
      <c r="D11" s="121">
        <v>-0.58969649662518941</v>
      </c>
      <c r="E11" s="120">
        <v>10312</v>
      </c>
      <c r="F11" s="121">
        <f t="shared" si="0"/>
        <v>0.15398388540734098</v>
      </c>
      <c r="G11" s="120">
        <v>20054</v>
      </c>
      <c r="H11" s="121">
        <f t="shared" si="0"/>
        <v>0.94472459270752518</v>
      </c>
      <c r="I11" s="120">
        <v>25174</v>
      </c>
      <c r="J11" s="121">
        <f t="shared" si="0"/>
        <v>0.25531066121472024</v>
      </c>
      <c r="K11" s="120">
        <v>22971</v>
      </c>
      <c r="L11" s="121">
        <f t="shared" si="0"/>
        <v>-8.7510923969174592E-2</v>
      </c>
      <c r="M11" s="120">
        <v>26883</v>
      </c>
      <c r="N11" s="121">
        <f>IFERROR(M11/K11-1,"-")</f>
        <v>0.17030168473292417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9597</v>
      </c>
      <c r="F12" s="121" t="str">
        <f t="shared" si="0"/>
        <v>-</v>
      </c>
      <c r="G12" s="120">
        <v>17340</v>
      </c>
      <c r="H12" s="121">
        <f t="shared" si="0"/>
        <v>0.8068146295717411</v>
      </c>
      <c r="I12" s="120">
        <v>19154</v>
      </c>
      <c r="J12" s="121">
        <f t="shared" si="0"/>
        <v>0.10461361014994242</v>
      </c>
      <c r="K12" s="120">
        <v>19029</v>
      </c>
      <c r="L12" s="121">
        <f t="shared" si="0"/>
        <v>-6.5260519995823385E-3</v>
      </c>
      <c r="M12" s="120">
        <v>20857</v>
      </c>
      <c r="N12" s="121">
        <f>IFERROR(M12/K12-1,"-")</f>
        <v>9.6063902464659234E-2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12545</v>
      </c>
      <c r="F13" s="121" t="str">
        <f t="shared" si="0"/>
        <v>-</v>
      </c>
      <c r="G13" s="120">
        <v>18214</v>
      </c>
      <c r="H13" s="121">
        <f t="shared" si="0"/>
        <v>0.45189318453567151</v>
      </c>
      <c r="I13" s="120">
        <v>17881</v>
      </c>
      <c r="J13" s="121">
        <f t="shared" si="0"/>
        <v>-1.828263972768196E-2</v>
      </c>
      <c r="K13" s="120">
        <v>17439</v>
      </c>
      <c r="L13" s="121">
        <f t="shared" si="0"/>
        <v>-2.4718975448800418E-2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13541</v>
      </c>
      <c r="F14" s="121" t="str">
        <f t="shared" si="0"/>
        <v>-</v>
      </c>
      <c r="G14" s="120">
        <v>17608</v>
      </c>
      <c r="H14" s="121">
        <f t="shared" si="0"/>
        <v>0.30034709401078197</v>
      </c>
      <c r="I14" s="120">
        <v>17983</v>
      </c>
      <c r="J14" s="121">
        <f t="shared" si="0"/>
        <v>2.1297137664697763E-2</v>
      </c>
      <c r="K14" s="120">
        <v>19479</v>
      </c>
      <c r="L14" s="121">
        <f t="shared" si="0"/>
        <v>8.3189679141411288E-2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14398</v>
      </c>
      <c r="F15" s="121" t="str">
        <f t="shared" si="0"/>
        <v>-</v>
      </c>
      <c r="G15" s="120">
        <v>18083</v>
      </c>
      <c r="H15" s="121">
        <f t="shared" si="0"/>
        <v>0.25593832476732881</v>
      </c>
      <c r="I15" s="120">
        <v>16810</v>
      </c>
      <c r="J15" s="121">
        <f t="shared" si="0"/>
        <v>-7.0397611015871275E-2</v>
      </c>
      <c r="K15" s="120">
        <v>21632</v>
      </c>
      <c r="L15" s="121">
        <f t="shared" si="0"/>
        <v>0.28685306365258767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6776</v>
      </c>
      <c r="D16" s="121">
        <v>-0.50873631552236642</v>
      </c>
      <c r="E16" s="120">
        <v>13925</v>
      </c>
      <c r="F16" s="121">
        <f t="shared" si="0"/>
        <v>1.0550472255017711</v>
      </c>
      <c r="G16" s="120">
        <v>15520</v>
      </c>
      <c r="H16" s="121">
        <f t="shared" si="0"/>
        <v>0.1145421903052064</v>
      </c>
      <c r="I16" s="120">
        <v>14993</v>
      </c>
      <c r="J16" s="121">
        <f t="shared" si="0"/>
        <v>-3.39561855670103E-2</v>
      </c>
      <c r="K16" s="120">
        <v>15201</v>
      </c>
      <c r="L16" s="121">
        <f t="shared" si="0"/>
        <v>1.3873140799039563E-2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7423</v>
      </c>
      <c r="D17" s="121">
        <v>-0.53583041520760388</v>
      </c>
      <c r="E17" s="120">
        <v>16473</v>
      </c>
      <c r="F17" s="121">
        <f t="shared" si="0"/>
        <v>1.2191836184830929</v>
      </c>
      <c r="G17" s="120">
        <v>19959</v>
      </c>
      <c r="H17" s="121">
        <f t="shared" si="0"/>
        <v>0.21161901293024954</v>
      </c>
      <c r="I17" s="120">
        <v>15933</v>
      </c>
      <c r="J17" s="121">
        <f t="shared" si="0"/>
        <v>-0.2017135127010371</v>
      </c>
      <c r="K17" s="120">
        <v>19577</v>
      </c>
      <c r="L17" s="121">
        <f t="shared" si="0"/>
        <v>0.22870771355049269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9298</v>
      </c>
      <c r="D18" s="121">
        <v>-0.50216844246934733</v>
      </c>
      <c r="E18" s="120">
        <v>19721</v>
      </c>
      <c r="F18" s="121">
        <f t="shared" si="0"/>
        <v>1.1209937620993764</v>
      </c>
      <c r="G18" s="120">
        <v>21932</v>
      </c>
      <c r="H18" s="121">
        <f t="shared" si="0"/>
        <v>0.11211399016277057</v>
      </c>
      <c r="I18" s="120">
        <v>20553</v>
      </c>
      <c r="J18" s="121">
        <f t="shared" si="0"/>
        <v>-6.2876162684661674E-2</v>
      </c>
      <c r="K18" s="120">
        <v>19337</v>
      </c>
      <c r="L18" s="121">
        <f t="shared" si="0"/>
        <v>-5.9164112295042037E-2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8104</v>
      </c>
      <c r="D19" s="121">
        <v>-0.62628545077242337</v>
      </c>
      <c r="E19" s="120">
        <v>22740</v>
      </c>
      <c r="F19" s="121">
        <f t="shared" si="0"/>
        <v>1.8060217176702862</v>
      </c>
      <c r="G19" s="120">
        <v>25251</v>
      </c>
      <c r="H19" s="121">
        <f t="shared" si="0"/>
        <v>0.11042216358839041</v>
      </c>
      <c r="I19" s="120">
        <v>23667</v>
      </c>
      <c r="J19" s="121">
        <f t="shared" si="0"/>
        <v>-6.2730188903409756E-2</v>
      </c>
      <c r="K19" s="120">
        <v>25085</v>
      </c>
      <c r="L19" s="121">
        <f t="shared" si="0"/>
        <v>5.9914649089449545E-2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6962</v>
      </c>
      <c r="D20" s="121">
        <v>-0.66725612961812364</v>
      </c>
      <c r="E20" s="120">
        <v>18198</v>
      </c>
      <c r="F20" s="121">
        <f t="shared" si="0"/>
        <v>1.6139040505601838</v>
      </c>
      <c r="G20" s="120">
        <v>23965</v>
      </c>
      <c r="H20" s="121">
        <f t="shared" si="0"/>
        <v>0.3169029563688317</v>
      </c>
      <c r="I20" s="120">
        <v>20577</v>
      </c>
      <c r="J20" s="121">
        <f t="shared" si="0"/>
        <v>-0.14137283538493639</v>
      </c>
      <c r="K20" s="120">
        <v>24629</v>
      </c>
      <c r="L20" s="121">
        <f t="shared" si="0"/>
        <v>0.19691889002284113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103516</v>
      </c>
      <c r="D21" s="124">
        <v>-0.53035864165324509</v>
      </c>
      <c r="E21" s="123">
        <v>164258</v>
      </c>
      <c r="F21" s="124">
        <f t="shared" si="0"/>
        <v>0.58678851578499946</v>
      </c>
      <c r="G21" s="123">
        <v>229131</v>
      </c>
      <c r="H21" s="124">
        <f t="shared" si="0"/>
        <v>0.39494575606667559</v>
      </c>
      <c r="I21" s="123">
        <v>239109</v>
      </c>
      <c r="J21" s="124">
        <f t="shared" si="0"/>
        <v>4.3547141155059865E-2</v>
      </c>
      <c r="K21" s="123">
        <v>250871</v>
      </c>
      <c r="L21" s="124">
        <f t="shared" si="0"/>
        <v>4.9190954752853289E-2</v>
      </c>
      <c r="M21" s="123">
        <v>97268</v>
      </c>
      <c r="N21" s="124">
        <v>9.9172806581385942E-2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238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9789</v>
      </c>
      <c r="D31" s="121">
        <v>7.9034391534391624E-2</v>
      </c>
      <c r="E31" s="120">
        <v>2598</v>
      </c>
      <c r="F31" s="121">
        <f t="shared" ref="F31:L43" si="1">IFERROR(E31/C31-1,"-")</f>
        <v>-0.73460006129328836</v>
      </c>
      <c r="G31" s="120">
        <v>6573</v>
      </c>
      <c r="H31" s="121">
        <f t="shared" si="1"/>
        <v>1.5300230946882216</v>
      </c>
      <c r="I31" s="120">
        <v>10452</v>
      </c>
      <c r="J31" s="121">
        <f t="shared" si="1"/>
        <v>0.59014148790506615</v>
      </c>
      <c r="K31" s="120">
        <v>11900</v>
      </c>
      <c r="L31" s="121">
        <f t="shared" si="1"/>
        <v>0.1385380788365862</v>
      </c>
      <c r="M31" s="120">
        <v>11916</v>
      </c>
      <c r="N31" s="121">
        <f t="shared" ref="N31" si="2">IFERROR(M31/K31-1,"-")</f>
        <v>1.3445378151260012E-3</v>
      </c>
    </row>
    <row r="32" spans="1:15" x14ac:dyDescent="0.25">
      <c r="B32" s="119" t="s">
        <v>75</v>
      </c>
      <c r="C32" s="120">
        <v>12212</v>
      </c>
      <c r="D32" s="121">
        <v>0.22034575796942146</v>
      </c>
      <c r="E32" s="120">
        <v>5069</v>
      </c>
      <c r="F32" s="121">
        <f t="shared" si="1"/>
        <v>-0.58491647559777271</v>
      </c>
      <c r="G32" s="120">
        <v>8995</v>
      </c>
      <c r="H32" s="121">
        <f t="shared" si="1"/>
        <v>0.77451173801538764</v>
      </c>
      <c r="I32" s="120">
        <v>12083</v>
      </c>
      <c r="J32" s="121">
        <f t="shared" si="1"/>
        <v>0.3433018343524179</v>
      </c>
      <c r="K32" s="120">
        <v>11880</v>
      </c>
      <c r="L32" s="121">
        <f t="shared" si="1"/>
        <v>-1.680046346106101E-2</v>
      </c>
      <c r="M32" s="120">
        <v>13464</v>
      </c>
      <c r="N32" s="121">
        <f>IFERROR(M32/K32-1,"-")</f>
        <v>0.1333333333333333</v>
      </c>
    </row>
    <row r="33" spans="2:15" x14ac:dyDescent="0.25">
      <c r="B33" s="119" t="s">
        <v>77</v>
      </c>
      <c r="C33" s="120">
        <v>4939</v>
      </c>
      <c r="D33" s="121">
        <v>-0.53082549634273768</v>
      </c>
      <c r="E33" s="120">
        <v>6171</v>
      </c>
      <c r="F33" s="121">
        <f t="shared" si="1"/>
        <v>0.24944320712694878</v>
      </c>
      <c r="G33" s="120">
        <v>11575</v>
      </c>
      <c r="H33" s="121">
        <f t="shared" si="1"/>
        <v>0.8757089612704585</v>
      </c>
      <c r="I33" s="120">
        <v>15380</v>
      </c>
      <c r="J33" s="121">
        <f t="shared" si="1"/>
        <v>0.32872570194384454</v>
      </c>
      <c r="K33" s="120">
        <v>12803</v>
      </c>
      <c r="L33" s="121">
        <f t="shared" si="1"/>
        <v>-0.16755526657997399</v>
      </c>
      <c r="M33" s="120">
        <v>15642</v>
      </c>
      <c r="N33" s="121">
        <f>IFERROR(M33/K33-1,"-")</f>
        <v>0.22174490353823328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6233</v>
      </c>
      <c r="F34" s="121" t="str">
        <f t="shared" si="1"/>
        <v>-</v>
      </c>
      <c r="G34" s="120">
        <v>10703</v>
      </c>
      <c r="H34" s="121">
        <f t="shared" si="1"/>
        <v>0.7171506497673672</v>
      </c>
      <c r="I34" s="120">
        <v>12270</v>
      </c>
      <c r="J34" s="121">
        <f t="shared" si="1"/>
        <v>0.14640754928524702</v>
      </c>
      <c r="K34" s="120">
        <v>11832</v>
      </c>
      <c r="L34" s="121">
        <f t="shared" si="1"/>
        <v>-3.5696821515892374E-2</v>
      </c>
      <c r="M34" s="120">
        <v>12892</v>
      </c>
      <c r="N34" s="121">
        <f>IFERROR(M34/K34-1,"-")</f>
        <v>8.9587559161595776E-2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8659</v>
      </c>
      <c r="F35" s="121" t="str">
        <f t="shared" si="1"/>
        <v>-</v>
      </c>
      <c r="G35" s="120">
        <v>12721</v>
      </c>
      <c r="H35" s="121">
        <f t="shared" si="1"/>
        <v>0.4691072872156139</v>
      </c>
      <c r="I35" s="120">
        <v>13214</v>
      </c>
      <c r="J35" s="121">
        <f t="shared" si="1"/>
        <v>3.8754814873044552E-2</v>
      </c>
      <c r="K35" s="120">
        <v>12647</v>
      </c>
      <c r="L35" s="121">
        <f t="shared" si="1"/>
        <v>-4.2909035871045886E-2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9924</v>
      </c>
      <c r="F36" s="121" t="str">
        <f t="shared" si="1"/>
        <v>-</v>
      </c>
      <c r="G36" s="120">
        <v>12409</v>
      </c>
      <c r="H36" s="121">
        <f t="shared" si="1"/>
        <v>0.25040306328093509</v>
      </c>
      <c r="I36" s="120">
        <v>13066</v>
      </c>
      <c r="J36" s="121">
        <f t="shared" si="1"/>
        <v>5.2945442823757016E-2</v>
      </c>
      <c r="K36" s="120">
        <v>14875</v>
      </c>
      <c r="L36" s="121">
        <f t="shared" si="1"/>
        <v>0.13845094137455982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9928</v>
      </c>
      <c r="F37" s="121" t="str">
        <f t="shared" si="1"/>
        <v>-</v>
      </c>
      <c r="G37" s="120">
        <v>12525</v>
      </c>
      <c r="H37" s="121">
        <f t="shared" si="1"/>
        <v>0.26158340048348117</v>
      </c>
      <c r="I37" s="120">
        <v>11727</v>
      </c>
      <c r="J37" s="121">
        <f t="shared" si="1"/>
        <v>-6.3712574850299353E-2</v>
      </c>
      <c r="K37" s="120">
        <v>16297</v>
      </c>
      <c r="L37" s="121">
        <f t="shared" si="1"/>
        <v>0.38969898524771884</v>
      </c>
      <c r="M37" s="120"/>
      <c r="N37" s="121"/>
    </row>
    <row r="38" spans="2:15" x14ac:dyDescent="0.25">
      <c r="B38" s="119" t="s">
        <v>87</v>
      </c>
      <c r="C38" s="120">
        <v>4192</v>
      </c>
      <c r="D38" s="121">
        <v>-0.48310727496917383</v>
      </c>
      <c r="E38" s="120">
        <v>9185</v>
      </c>
      <c r="F38" s="121">
        <f t="shared" si="1"/>
        <v>1.1910782442748094</v>
      </c>
      <c r="G38" s="120">
        <v>8882</v>
      </c>
      <c r="H38" s="121">
        <f t="shared" si="1"/>
        <v>-3.2988568317909639E-2</v>
      </c>
      <c r="I38" s="120">
        <v>8822</v>
      </c>
      <c r="J38" s="121">
        <f t="shared" si="1"/>
        <v>-6.7552353073632165E-3</v>
      </c>
      <c r="K38" s="120">
        <v>9303</v>
      </c>
      <c r="L38" s="121">
        <f t="shared" si="1"/>
        <v>5.4522783949217946E-2</v>
      </c>
      <c r="M38" s="120"/>
      <c r="N38" s="121"/>
    </row>
    <row r="39" spans="2:15" x14ac:dyDescent="0.25">
      <c r="B39" s="119" t="s">
        <v>89</v>
      </c>
      <c r="C39" s="120">
        <v>5198</v>
      </c>
      <c r="D39" s="121">
        <v>-0.43981032438840395</v>
      </c>
      <c r="E39" s="120">
        <v>11073</v>
      </c>
      <c r="F39" s="121">
        <f t="shared" si="1"/>
        <v>1.1302424009234322</v>
      </c>
      <c r="G39" s="120">
        <v>12859</v>
      </c>
      <c r="H39" s="121">
        <f t="shared" si="1"/>
        <v>0.16129323579878996</v>
      </c>
      <c r="I39" s="120">
        <v>11310</v>
      </c>
      <c r="J39" s="121">
        <f t="shared" si="1"/>
        <v>-0.12046037794540787</v>
      </c>
      <c r="K39" s="120">
        <v>14314</v>
      </c>
      <c r="L39" s="121">
        <f t="shared" si="1"/>
        <v>0.26560565870910691</v>
      </c>
      <c r="M39" s="120"/>
      <c r="N39" s="121"/>
    </row>
    <row r="40" spans="2:15" x14ac:dyDescent="0.25">
      <c r="B40" s="119" t="s">
        <v>91</v>
      </c>
      <c r="C40" s="120">
        <v>6718</v>
      </c>
      <c r="D40" s="121">
        <v>-0.38366972477064221</v>
      </c>
      <c r="E40" s="120">
        <v>12642</v>
      </c>
      <c r="F40" s="121">
        <f t="shared" si="1"/>
        <v>0.88181006251860672</v>
      </c>
      <c r="G40" s="120">
        <v>13163</v>
      </c>
      <c r="H40" s="121">
        <f t="shared" si="1"/>
        <v>4.1211833570637513E-2</v>
      </c>
      <c r="I40" s="120">
        <v>13962</v>
      </c>
      <c r="J40" s="121">
        <f t="shared" si="1"/>
        <v>6.0700448226088222E-2</v>
      </c>
      <c r="K40" s="120">
        <v>12735</v>
      </c>
      <c r="L40" s="121">
        <f t="shared" si="1"/>
        <v>-8.7881392350666054E-2</v>
      </c>
      <c r="M40" s="120"/>
      <c r="N40" s="121"/>
    </row>
    <row r="41" spans="2:15" x14ac:dyDescent="0.25">
      <c r="B41" s="119" t="s">
        <v>93</v>
      </c>
      <c r="C41" s="120">
        <v>5458</v>
      </c>
      <c r="D41" s="121">
        <v>-0.52427438333478604</v>
      </c>
      <c r="E41" s="120">
        <v>13326</v>
      </c>
      <c r="F41" s="121">
        <f t="shared" si="1"/>
        <v>1.4415536826676436</v>
      </c>
      <c r="G41" s="120">
        <v>13787</v>
      </c>
      <c r="H41" s="121">
        <f t="shared" si="1"/>
        <v>3.4594026714693138E-2</v>
      </c>
      <c r="I41" s="120">
        <v>13695</v>
      </c>
      <c r="J41" s="121">
        <f t="shared" si="1"/>
        <v>-6.6729527816058454E-3</v>
      </c>
      <c r="K41" s="120">
        <v>14871</v>
      </c>
      <c r="L41" s="121">
        <f t="shared" si="1"/>
        <v>8.5870755750273808E-2</v>
      </c>
      <c r="M41" s="120"/>
      <c r="N41" s="121"/>
    </row>
    <row r="42" spans="2:15" x14ac:dyDescent="0.25">
      <c r="B42" s="119" t="s">
        <v>95</v>
      </c>
      <c r="C42" s="120">
        <v>4373</v>
      </c>
      <c r="D42" s="121">
        <v>-0.57357386640663099</v>
      </c>
      <c r="E42" s="120">
        <v>9749</v>
      </c>
      <c r="F42" s="121">
        <f t="shared" si="1"/>
        <v>1.2293619940544249</v>
      </c>
      <c r="G42" s="120">
        <v>10694</v>
      </c>
      <c r="H42" s="121">
        <f t="shared" si="1"/>
        <v>9.6933018771156121E-2</v>
      </c>
      <c r="I42" s="120">
        <v>10449</v>
      </c>
      <c r="J42" s="121">
        <f t="shared" si="1"/>
        <v>-2.2910043014774617E-2</v>
      </c>
      <c r="K42" s="120">
        <v>13109</v>
      </c>
      <c r="L42" s="121">
        <f t="shared" si="1"/>
        <v>0.25456981529332956</v>
      </c>
      <c r="M42" s="120"/>
      <c r="N42" s="121"/>
    </row>
    <row r="43" spans="2:15" ht="15.75" x14ac:dyDescent="0.25">
      <c r="B43" s="122" t="s">
        <v>32</v>
      </c>
      <c r="C43" s="123">
        <v>61571</v>
      </c>
      <c r="D43" s="124">
        <v>-0.48751477418388245</v>
      </c>
      <c r="E43" s="123">
        <v>104557</v>
      </c>
      <c r="F43" s="124">
        <f t="shared" si="1"/>
        <v>0.69815335141543899</v>
      </c>
      <c r="G43" s="123">
        <v>134886</v>
      </c>
      <c r="H43" s="124">
        <f t="shared" si="1"/>
        <v>0.29007144428397913</v>
      </c>
      <c r="I43" s="123">
        <v>146430</v>
      </c>
      <c r="J43" s="124">
        <f t="shared" si="1"/>
        <v>8.5583381522174262E-2</v>
      </c>
      <c r="K43" s="123">
        <v>156566</v>
      </c>
      <c r="L43" s="124">
        <f t="shared" si="1"/>
        <v>6.9220788089872309E-2</v>
      </c>
      <c r="M43" s="123">
        <v>53914</v>
      </c>
      <c r="N43" s="124">
        <v>0.1135805019105649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239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4747</v>
      </c>
      <c r="D53" s="121">
        <v>1.2655557899177161E-3</v>
      </c>
      <c r="E53" s="120">
        <v>1412</v>
      </c>
      <c r="F53" s="121">
        <f>IFERROR(E53/C53-1,"-")</f>
        <v>-0.70254897830208551</v>
      </c>
      <c r="G53" s="120">
        <v>3917</v>
      </c>
      <c r="H53" s="121">
        <f>IFERROR(G53/E53-1,"-")</f>
        <v>1.7740793201133145</v>
      </c>
      <c r="I53" s="120">
        <v>5450</v>
      </c>
      <c r="J53" s="121">
        <f>IFERROR(I53/G53-1,"-")</f>
        <v>0.39137094715343368</v>
      </c>
      <c r="K53" s="120">
        <v>6504</v>
      </c>
      <c r="L53" s="121">
        <f>IFERROR(K53/I53-1,"-")</f>
        <v>0.19339449541284415</v>
      </c>
      <c r="M53" s="120">
        <v>7025</v>
      </c>
      <c r="N53" s="121">
        <f t="shared" ref="N53:N56" si="3">IFERROR(M53/K53-1,"-")</f>
        <v>8.0104551045510508E-2</v>
      </c>
    </row>
    <row r="54" spans="1:15" x14ac:dyDescent="0.25">
      <c r="A54" s="1">
        <v>2</v>
      </c>
      <c r="B54" s="119" t="s">
        <v>75</v>
      </c>
      <c r="C54" s="120">
        <v>5951</v>
      </c>
      <c r="D54" s="121">
        <v>0.10326288468668898</v>
      </c>
      <c r="E54" s="120">
        <v>2193</v>
      </c>
      <c r="F54" s="121">
        <f t="shared" ref="F54:L65" si="4">IFERROR(E54/C54-1,"-")</f>
        <v>-0.631490505797345</v>
      </c>
      <c r="G54" s="120">
        <v>4988</v>
      </c>
      <c r="H54" s="121">
        <f t="shared" si="4"/>
        <v>1.2745098039215685</v>
      </c>
      <c r="I54" s="120">
        <v>6445</v>
      </c>
      <c r="J54" s="121">
        <f t="shared" si="4"/>
        <v>0.29210104250200475</v>
      </c>
      <c r="K54" s="120">
        <v>6868</v>
      </c>
      <c r="L54" s="121">
        <f t="shared" si="4"/>
        <v>6.5632273079906822E-2</v>
      </c>
      <c r="M54" s="120">
        <v>7367</v>
      </c>
      <c r="N54" s="121">
        <f t="shared" si="3"/>
        <v>7.2655794991263845E-2</v>
      </c>
    </row>
    <row r="55" spans="1:15" x14ac:dyDescent="0.25">
      <c r="A55" s="1">
        <v>3</v>
      </c>
      <c r="B55" s="119" t="s">
        <v>77</v>
      </c>
      <c r="C55" s="120">
        <v>2527</v>
      </c>
      <c r="D55" s="121">
        <v>-0.57104057036156841</v>
      </c>
      <c r="E55" s="120">
        <v>2697</v>
      </c>
      <c r="F55" s="121">
        <f t="shared" si="4"/>
        <v>6.7273446774831713E-2</v>
      </c>
      <c r="G55" s="120">
        <v>6328</v>
      </c>
      <c r="H55" s="121">
        <f t="shared" si="4"/>
        <v>1.346310715609937</v>
      </c>
      <c r="I55" s="120">
        <v>8798</v>
      </c>
      <c r="J55" s="121">
        <f t="shared" si="4"/>
        <v>0.3903286978508218</v>
      </c>
      <c r="K55" s="120">
        <v>6861</v>
      </c>
      <c r="L55" s="121">
        <f t="shared" si="4"/>
        <v>-0.22016367356217326</v>
      </c>
      <c r="M55" s="120">
        <v>7666</v>
      </c>
      <c r="N55" s="121">
        <f t="shared" si="3"/>
        <v>0.11732983530097663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3163</v>
      </c>
      <c r="F56" s="121" t="str">
        <f t="shared" si="4"/>
        <v>-</v>
      </c>
      <c r="G56" s="120">
        <v>4470</v>
      </c>
      <c r="H56" s="121">
        <f t="shared" si="4"/>
        <v>0.41321530192854894</v>
      </c>
      <c r="I56" s="120">
        <v>6595</v>
      </c>
      <c r="J56" s="121">
        <f t="shared" si="4"/>
        <v>0.47539149888143184</v>
      </c>
      <c r="K56" s="120">
        <v>7072</v>
      </c>
      <c r="L56" s="121">
        <f t="shared" si="4"/>
        <v>7.232752084912808E-2</v>
      </c>
      <c r="M56" s="120">
        <v>6138</v>
      </c>
      <c r="N56" s="121">
        <f t="shared" si="3"/>
        <v>-0.13207013574660631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3929</v>
      </c>
      <c r="F57" s="121" t="str">
        <f t="shared" si="4"/>
        <v>-</v>
      </c>
      <c r="G57" s="120">
        <v>6157</v>
      </c>
      <c r="H57" s="121">
        <f t="shared" si="4"/>
        <v>0.56706541104606778</v>
      </c>
      <c r="I57" s="120">
        <v>6899</v>
      </c>
      <c r="J57" s="121">
        <f t="shared" si="4"/>
        <v>0.12051323696605487</v>
      </c>
      <c r="K57" s="120">
        <v>6981</v>
      </c>
      <c r="L57" s="121">
        <f t="shared" si="4"/>
        <v>1.1885780547905567E-2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4399</v>
      </c>
      <c r="F58" s="121" t="str">
        <f t="shared" si="4"/>
        <v>-</v>
      </c>
      <c r="G58" s="120">
        <v>5602</v>
      </c>
      <c r="H58" s="121">
        <f t="shared" si="4"/>
        <v>0.27347124346442375</v>
      </c>
      <c r="I58" s="120">
        <v>6717</v>
      </c>
      <c r="J58" s="121">
        <f t="shared" si="4"/>
        <v>0.19903605855051776</v>
      </c>
      <c r="K58" s="120">
        <v>7542</v>
      </c>
      <c r="L58" s="121">
        <f t="shared" si="4"/>
        <v>0.12282268870031254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5325</v>
      </c>
      <c r="F59" s="121" t="str">
        <f t="shared" si="4"/>
        <v>-</v>
      </c>
      <c r="G59" s="120">
        <v>5240</v>
      </c>
      <c r="H59" s="121">
        <f t="shared" si="4"/>
        <v>-1.5962441314554043E-2</v>
      </c>
      <c r="I59" s="120">
        <v>7240</v>
      </c>
      <c r="J59" s="121">
        <f t="shared" si="4"/>
        <v>0.38167938931297707</v>
      </c>
      <c r="K59" s="120">
        <v>6419</v>
      </c>
      <c r="L59" s="121">
        <f t="shared" si="4"/>
        <v>-0.11339779005524864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2986</v>
      </c>
      <c r="D60" s="121">
        <v>-4.2641872394998392E-2</v>
      </c>
      <c r="E60" s="120">
        <v>5031</v>
      </c>
      <c r="F60" s="121">
        <f t="shared" si="4"/>
        <v>0.68486269256530474</v>
      </c>
      <c r="G60" s="120">
        <v>3658</v>
      </c>
      <c r="H60" s="121">
        <f t="shared" si="4"/>
        <v>-0.27290797058238914</v>
      </c>
      <c r="I60" s="120">
        <v>4888</v>
      </c>
      <c r="J60" s="121">
        <f t="shared" si="4"/>
        <v>0.33624931656642976</v>
      </c>
      <c r="K60" s="120">
        <v>3964</v>
      </c>
      <c r="L60" s="121">
        <f t="shared" si="4"/>
        <v>-0.18903436988543376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3428</v>
      </c>
      <c r="D61" s="121">
        <v>-0.26406182911120657</v>
      </c>
      <c r="E61" s="120">
        <v>5743</v>
      </c>
      <c r="F61" s="121">
        <f t="shared" si="4"/>
        <v>0.67532088681446911</v>
      </c>
      <c r="G61" s="120">
        <v>6176</v>
      </c>
      <c r="H61" s="121">
        <f t="shared" si="4"/>
        <v>7.539613442451687E-2</v>
      </c>
      <c r="I61" s="120">
        <v>6477</v>
      </c>
      <c r="J61" s="121">
        <f t="shared" si="4"/>
        <v>4.8737046632124414E-2</v>
      </c>
      <c r="K61" s="120">
        <v>6205</v>
      </c>
      <c r="L61" s="121">
        <f t="shared" si="4"/>
        <v>-4.1994750656167978E-2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3924</v>
      </c>
      <c r="D62" s="121">
        <v>-0.24813182602031036</v>
      </c>
      <c r="E62" s="120">
        <v>6087</v>
      </c>
      <c r="F62" s="121">
        <f t="shared" si="4"/>
        <v>0.55122324159021407</v>
      </c>
      <c r="G62" s="120">
        <v>6564</v>
      </c>
      <c r="H62" s="121">
        <f t="shared" si="4"/>
        <v>7.8363725973385812E-2</v>
      </c>
      <c r="I62" s="120">
        <v>7061</v>
      </c>
      <c r="J62" s="121">
        <f t="shared" si="4"/>
        <v>7.5716026812918891E-2</v>
      </c>
      <c r="K62" s="120">
        <v>7713</v>
      </c>
      <c r="L62" s="121">
        <f t="shared" si="4"/>
        <v>9.2338195722985406E-2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3089</v>
      </c>
      <c r="D63" s="121">
        <v>-0.50757213454487493</v>
      </c>
      <c r="E63" s="120">
        <v>6920</v>
      </c>
      <c r="F63" s="121">
        <f t="shared" si="4"/>
        <v>1.2402071867918418</v>
      </c>
      <c r="G63" s="120">
        <v>6965</v>
      </c>
      <c r="H63" s="121">
        <f t="shared" si="4"/>
        <v>6.502890173410325E-3</v>
      </c>
      <c r="I63" s="120">
        <v>8507</v>
      </c>
      <c r="J63" s="121">
        <f t="shared" si="4"/>
        <v>0.22139267767408466</v>
      </c>
      <c r="K63" s="120">
        <v>8717</v>
      </c>
      <c r="L63" s="121">
        <f t="shared" si="4"/>
        <v>2.4685553073939159E-2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2151</v>
      </c>
      <c r="D64" s="121">
        <v>-0.5010438413361169</v>
      </c>
      <c r="E64" s="120">
        <v>4411</v>
      </c>
      <c r="F64" s="121">
        <f t="shared" si="4"/>
        <v>1.0506741050674107</v>
      </c>
      <c r="G64" s="120">
        <v>4956</v>
      </c>
      <c r="H64" s="121">
        <f t="shared" si="4"/>
        <v>0.12355474948991163</v>
      </c>
      <c r="I64" s="120">
        <v>5232</v>
      </c>
      <c r="J64" s="121">
        <f t="shared" si="4"/>
        <v>5.5690072639225097E-2</v>
      </c>
      <c r="K64" s="120">
        <v>5927</v>
      </c>
      <c r="L64" s="121">
        <f t="shared" si="4"/>
        <v>0.13283639143730896</v>
      </c>
      <c r="M64" s="120"/>
      <c r="N64" s="121"/>
    </row>
    <row r="65" spans="1:15" ht="15.75" x14ac:dyDescent="0.25">
      <c r="B65" s="122" t="s">
        <v>32</v>
      </c>
      <c r="C65" s="123">
        <v>33780</v>
      </c>
      <c r="D65" s="124">
        <v>-0.42809738258896823</v>
      </c>
      <c r="E65" s="123">
        <v>51310</v>
      </c>
      <c r="F65" s="124">
        <f t="shared" si="4"/>
        <v>0.51894612196566015</v>
      </c>
      <c r="G65" s="123">
        <v>65021</v>
      </c>
      <c r="H65" s="124">
        <f t="shared" si="4"/>
        <v>0.26721886571818354</v>
      </c>
      <c r="I65" s="123">
        <v>80309</v>
      </c>
      <c r="J65" s="124">
        <f t="shared" si="4"/>
        <v>0.23512403684963323</v>
      </c>
      <c r="K65" s="123">
        <v>80773</v>
      </c>
      <c r="L65" s="124">
        <f t="shared" si="4"/>
        <v>5.7776836967213807E-3</v>
      </c>
      <c r="M65" s="123">
        <v>28196</v>
      </c>
      <c r="N65" s="124">
        <v>3.2631386193004985E-2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5042</v>
      </c>
      <c r="D75" s="121">
        <v>0.16416531978757787</v>
      </c>
      <c r="E75" s="120">
        <v>1186</v>
      </c>
      <c r="F75" s="121">
        <f>IFERROR(E75/C75-1,"-")</f>
        <v>-0.76477588258627527</v>
      </c>
      <c r="G75" s="120">
        <v>2656</v>
      </c>
      <c r="H75" s="121">
        <f>IFERROR(G75/E75-1,"-")</f>
        <v>1.2394603709949408</v>
      </c>
      <c r="I75" s="120">
        <v>5002</v>
      </c>
      <c r="J75" s="121">
        <f>IFERROR(I75/G75-1,"-")</f>
        <v>0.88328313253012047</v>
      </c>
      <c r="K75" s="120">
        <v>5396</v>
      </c>
      <c r="L75" s="121">
        <f>IFERROR(K75/I75-1,"-")</f>
        <v>7.8768492602958817E-2</v>
      </c>
      <c r="M75" s="120">
        <v>4891</v>
      </c>
      <c r="N75" s="121">
        <f t="shared" ref="N75:N78" si="5">IFERROR(M75/K75-1,"-")</f>
        <v>-9.3587842846552971E-2</v>
      </c>
    </row>
    <row r="76" spans="1:15" x14ac:dyDescent="0.25">
      <c r="A76" s="1">
        <v>2</v>
      </c>
      <c r="B76" s="119" t="s">
        <v>75</v>
      </c>
      <c r="C76" s="120">
        <v>6261</v>
      </c>
      <c r="D76" s="121">
        <v>0.35725124647734674</v>
      </c>
      <c r="E76" s="120">
        <v>2876</v>
      </c>
      <c r="F76" s="121">
        <f t="shared" ref="F76:L87" si="6">IFERROR(E76/C76-1,"-")</f>
        <v>-0.54064845871266565</v>
      </c>
      <c r="G76" s="120">
        <v>4007</v>
      </c>
      <c r="H76" s="121">
        <f t="shared" si="6"/>
        <v>0.39325452016689844</v>
      </c>
      <c r="I76" s="120">
        <v>5638</v>
      </c>
      <c r="J76" s="121">
        <f t="shared" si="6"/>
        <v>0.40703768405290752</v>
      </c>
      <c r="K76" s="120">
        <v>5012</v>
      </c>
      <c r="L76" s="121">
        <f t="shared" si="6"/>
        <v>-0.11103228095069173</v>
      </c>
      <c r="M76" s="120">
        <v>6097</v>
      </c>
      <c r="N76" s="121">
        <f t="shared" si="5"/>
        <v>0.21648044692737423</v>
      </c>
    </row>
    <row r="77" spans="1:15" x14ac:dyDescent="0.25">
      <c r="A77" s="1">
        <v>3</v>
      </c>
      <c r="B77" s="119" t="s">
        <v>77</v>
      </c>
      <c r="C77" s="120">
        <v>2412</v>
      </c>
      <c r="D77" s="121">
        <v>-0.47972389991371878</v>
      </c>
      <c r="E77" s="120">
        <v>3474</v>
      </c>
      <c r="F77" s="121">
        <f t="shared" si="6"/>
        <v>0.44029850746268662</v>
      </c>
      <c r="G77" s="120">
        <v>5247</v>
      </c>
      <c r="H77" s="121">
        <f t="shared" si="6"/>
        <v>0.51036269430051817</v>
      </c>
      <c r="I77" s="120">
        <v>6582</v>
      </c>
      <c r="J77" s="121">
        <f t="shared" si="6"/>
        <v>0.25443110348770737</v>
      </c>
      <c r="K77" s="120">
        <v>5942</v>
      </c>
      <c r="L77" s="121">
        <f t="shared" si="6"/>
        <v>-9.7234883014281404E-2</v>
      </c>
      <c r="M77" s="120">
        <v>7976</v>
      </c>
      <c r="N77" s="121">
        <f t="shared" si="5"/>
        <v>0.34230898687310662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3070</v>
      </c>
      <c r="F78" s="121" t="str">
        <f t="shared" si="6"/>
        <v>-</v>
      </c>
      <c r="G78" s="120">
        <v>6233</v>
      </c>
      <c r="H78" s="121">
        <f t="shared" si="6"/>
        <v>1.0302931596091205</v>
      </c>
      <c r="I78" s="120">
        <v>5675</v>
      </c>
      <c r="J78" s="121">
        <f t="shared" si="6"/>
        <v>-8.9523503930691528E-2</v>
      </c>
      <c r="K78" s="120">
        <v>4760</v>
      </c>
      <c r="L78" s="121">
        <f t="shared" si="6"/>
        <v>-0.16123348017621142</v>
      </c>
      <c r="M78" s="120">
        <v>6754</v>
      </c>
      <c r="N78" s="121">
        <f t="shared" si="5"/>
        <v>0.41890756302521015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4730</v>
      </c>
      <c r="F79" s="121" t="str">
        <f t="shared" si="6"/>
        <v>-</v>
      </c>
      <c r="G79" s="120">
        <v>6564</v>
      </c>
      <c r="H79" s="121">
        <f t="shared" si="6"/>
        <v>0.38773784355179708</v>
      </c>
      <c r="I79" s="120">
        <v>6315</v>
      </c>
      <c r="J79" s="121">
        <f t="shared" si="6"/>
        <v>-3.7934186471663578E-2</v>
      </c>
      <c r="K79" s="120">
        <v>5666</v>
      </c>
      <c r="L79" s="121">
        <f t="shared" si="6"/>
        <v>-0.10277117973079963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5525</v>
      </c>
      <c r="F80" s="121" t="str">
        <f t="shared" si="6"/>
        <v>-</v>
      </c>
      <c r="G80" s="120">
        <v>6807</v>
      </c>
      <c r="H80" s="121">
        <f t="shared" si="6"/>
        <v>0.2320361990950226</v>
      </c>
      <c r="I80" s="120">
        <v>6349</v>
      </c>
      <c r="J80" s="121">
        <f t="shared" si="6"/>
        <v>-6.7283678566181893E-2</v>
      </c>
      <c r="K80" s="120">
        <v>7333</v>
      </c>
      <c r="L80" s="121">
        <f t="shared" si="6"/>
        <v>0.15498503701370292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4603</v>
      </c>
      <c r="F81" s="121" t="str">
        <f t="shared" si="6"/>
        <v>-</v>
      </c>
      <c r="G81" s="120">
        <v>7285</v>
      </c>
      <c r="H81" s="121">
        <f t="shared" si="6"/>
        <v>0.58266348033890947</v>
      </c>
      <c r="I81" s="120">
        <v>4487</v>
      </c>
      <c r="J81" s="121">
        <f t="shared" si="6"/>
        <v>-0.38407687028140014</v>
      </c>
      <c r="K81" s="120">
        <v>9878</v>
      </c>
      <c r="L81" s="121">
        <f t="shared" si="6"/>
        <v>1.2014709159794963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1206</v>
      </c>
      <c r="D82" s="121">
        <v>-0.75836505710278501</v>
      </c>
      <c r="E82" s="120">
        <v>4154</v>
      </c>
      <c r="F82" s="121">
        <f t="shared" si="6"/>
        <v>2.4444444444444446</v>
      </c>
      <c r="G82" s="120">
        <v>5224</v>
      </c>
      <c r="H82" s="121">
        <f t="shared" si="6"/>
        <v>0.25758305247953772</v>
      </c>
      <c r="I82" s="120">
        <v>3934</v>
      </c>
      <c r="J82" s="121">
        <f t="shared" si="6"/>
        <v>-0.24693721286370596</v>
      </c>
      <c r="K82" s="120">
        <v>5339</v>
      </c>
      <c r="L82" s="121">
        <f t="shared" si="6"/>
        <v>0.35714285714285721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1770</v>
      </c>
      <c r="D83" s="121">
        <v>-0.61696602466998485</v>
      </c>
      <c r="E83" s="120">
        <v>5330</v>
      </c>
      <c r="F83" s="121">
        <f t="shared" si="6"/>
        <v>2.0112994350282487</v>
      </c>
      <c r="G83" s="120">
        <v>6683</v>
      </c>
      <c r="H83" s="121">
        <f t="shared" si="6"/>
        <v>0.25384615384615383</v>
      </c>
      <c r="I83" s="120">
        <v>4833</v>
      </c>
      <c r="J83" s="121">
        <f t="shared" si="6"/>
        <v>-0.27682178662277424</v>
      </c>
      <c r="K83" s="120">
        <v>8109</v>
      </c>
      <c r="L83" s="121">
        <f t="shared" si="6"/>
        <v>0.67783985102420852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2794</v>
      </c>
      <c r="D84" s="121">
        <v>-0.50818517866572788</v>
      </c>
      <c r="E84" s="120">
        <v>6555</v>
      </c>
      <c r="F84" s="121">
        <f t="shared" si="6"/>
        <v>1.3460987831066573</v>
      </c>
      <c r="G84" s="120">
        <v>6599</v>
      </c>
      <c r="H84" s="121">
        <f t="shared" si="6"/>
        <v>6.7124332570556167E-3</v>
      </c>
      <c r="I84" s="120">
        <v>6901</v>
      </c>
      <c r="J84" s="121">
        <f t="shared" si="6"/>
        <v>4.5764509774208317E-2</v>
      </c>
      <c r="K84" s="120">
        <v>5022</v>
      </c>
      <c r="L84" s="121">
        <f t="shared" si="6"/>
        <v>-0.27227937980002903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2369</v>
      </c>
      <c r="D85" s="121">
        <v>-0.5444230769230769</v>
      </c>
      <c r="E85" s="120">
        <v>6406</v>
      </c>
      <c r="F85" s="121">
        <f t="shared" si="6"/>
        <v>1.7040945546644153</v>
      </c>
      <c r="G85" s="120">
        <v>6822</v>
      </c>
      <c r="H85" s="121">
        <f t="shared" si="6"/>
        <v>6.4939119575398108E-2</v>
      </c>
      <c r="I85" s="120">
        <v>5188</v>
      </c>
      <c r="J85" s="121">
        <f t="shared" si="6"/>
        <v>-0.23951920257988857</v>
      </c>
      <c r="K85" s="120">
        <v>6154</v>
      </c>
      <c r="L85" s="121">
        <f t="shared" si="6"/>
        <v>0.18619892058596754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2222</v>
      </c>
      <c r="D86" s="121">
        <v>-0.62617765814266479</v>
      </c>
      <c r="E86" s="120">
        <v>5338</v>
      </c>
      <c r="F86" s="121">
        <f t="shared" si="6"/>
        <v>1.4023402340234021</v>
      </c>
      <c r="G86" s="120">
        <v>5738</v>
      </c>
      <c r="H86" s="121">
        <f t="shared" si="6"/>
        <v>7.4934432371674742E-2</v>
      </c>
      <c r="I86" s="120">
        <v>5217</v>
      </c>
      <c r="J86" s="121">
        <f t="shared" si="6"/>
        <v>-9.079818752178459E-2</v>
      </c>
      <c r="K86" s="120">
        <v>7182</v>
      </c>
      <c r="L86" s="121">
        <f t="shared" si="6"/>
        <v>0.37665324899367447</v>
      </c>
      <c r="M86" s="120"/>
      <c r="N86" s="121"/>
    </row>
    <row r="87" spans="1:15" ht="15.75" x14ac:dyDescent="0.25">
      <c r="B87" s="122" t="s">
        <v>32</v>
      </c>
      <c r="C87" s="123">
        <v>27791</v>
      </c>
      <c r="D87" s="124">
        <v>-0.5449767502783418</v>
      </c>
      <c r="E87" s="123">
        <v>53247</v>
      </c>
      <c r="F87" s="124">
        <f t="shared" si="6"/>
        <v>0.91597999352308301</v>
      </c>
      <c r="G87" s="123">
        <v>69865</v>
      </c>
      <c r="H87" s="124">
        <f t="shared" si="6"/>
        <v>0.31209270005821921</v>
      </c>
      <c r="I87" s="123">
        <v>66121</v>
      </c>
      <c r="J87" s="124">
        <f t="shared" si="6"/>
        <v>-5.3589064624633198E-2</v>
      </c>
      <c r="K87" s="123">
        <v>75793</v>
      </c>
      <c r="L87" s="124">
        <f t="shared" si="6"/>
        <v>0.14627727953297742</v>
      </c>
      <c r="M87" s="123">
        <v>25718</v>
      </c>
      <c r="N87" s="124">
        <v>0.21828517290383709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10764</v>
      </c>
      <c r="D97" s="121">
        <v>-6.2451006009929477E-2</v>
      </c>
      <c r="E97" s="120">
        <v>2169</v>
      </c>
      <c r="F97" s="121">
        <f t="shared" ref="F97:L109" si="7">IFERROR(E97/C97-1,"-")</f>
        <v>-0.79849498327759194</v>
      </c>
      <c r="G97" s="120">
        <v>7573</v>
      </c>
      <c r="H97" s="121">
        <f t="shared" si="7"/>
        <v>2.4914707238358691</v>
      </c>
      <c r="I97" s="120">
        <v>13157</v>
      </c>
      <c r="J97" s="121">
        <f t="shared" si="7"/>
        <v>0.73735639772877337</v>
      </c>
      <c r="K97" s="120">
        <v>11967</v>
      </c>
      <c r="L97" s="121">
        <f t="shared" si="7"/>
        <v>-9.0446150338223008E-2</v>
      </c>
      <c r="M97" s="120">
        <v>12686</v>
      </c>
      <c r="N97" s="121">
        <f t="shared" ref="N97:N100" si="8">IFERROR(M97/K97-1,"-")</f>
        <v>6.0081891869307347E-2</v>
      </c>
    </row>
    <row r="98" spans="2:14" x14ac:dyDescent="0.25">
      <c r="B98" s="119" t="s">
        <v>75</v>
      </c>
      <c r="C98" s="120">
        <v>11152</v>
      </c>
      <c r="D98" s="121">
        <v>2.1058414209851772E-2</v>
      </c>
      <c r="E98" s="120">
        <v>2972</v>
      </c>
      <c r="F98" s="121">
        <f t="shared" si="7"/>
        <v>-0.7335007173601148</v>
      </c>
      <c r="G98" s="120">
        <v>8064</v>
      </c>
      <c r="H98" s="121">
        <f t="shared" si="7"/>
        <v>1.7133243606998656</v>
      </c>
      <c r="I98" s="120">
        <v>10692</v>
      </c>
      <c r="J98" s="121">
        <f t="shared" si="7"/>
        <v>0.32589285714285721</v>
      </c>
      <c r="K98" s="120">
        <v>10745</v>
      </c>
      <c r="L98" s="121">
        <f t="shared" si="7"/>
        <v>4.9569771791992956E-3</v>
      </c>
      <c r="M98" s="120">
        <v>11462</v>
      </c>
      <c r="N98" s="121">
        <f t="shared" si="8"/>
        <v>6.6728711028385401E-2</v>
      </c>
    </row>
    <row r="99" spans="2:14" x14ac:dyDescent="0.25">
      <c r="B99" s="119" t="s">
        <v>77</v>
      </c>
      <c r="C99" s="120">
        <v>3997</v>
      </c>
      <c r="D99" s="121">
        <v>-0.64477426235335944</v>
      </c>
      <c r="E99" s="120">
        <v>4141</v>
      </c>
      <c r="F99" s="121">
        <f t="shared" si="7"/>
        <v>3.6027020265198884E-2</v>
      </c>
      <c r="G99" s="120">
        <v>8479</v>
      </c>
      <c r="H99" s="121">
        <f t="shared" si="7"/>
        <v>1.0475730499879257</v>
      </c>
      <c r="I99" s="120">
        <v>9794</v>
      </c>
      <c r="J99" s="121">
        <f t="shared" si="7"/>
        <v>0.15508904351928288</v>
      </c>
      <c r="K99" s="120">
        <v>10168</v>
      </c>
      <c r="L99" s="121">
        <f t="shared" si="7"/>
        <v>3.8186644884623311E-2</v>
      </c>
      <c r="M99" s="120">
        <v>11241</v>
      </c>
      <c r="N99" s="121">
        <f t="shared" si="8"/>
        <v>0.10552714398111718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3364</v>
      </c>
      <c r="F100" s="121" t="str">
        <f t="shared" si="7"/>
        <v>-</v>
      </c>
      <c r="G100" s="120">
        <v>6637</v>
      </c>
      <c r="H100" s="121">
        <f t="shared" si="7"/>
        <v>0.97294887039239009</v>
      </c>
      <c r="I100" s="120">
        <v>6884</v>
      </c>
      <c r="J100" s="121">
        <f t="shared" si="7"/>
        <v>3.7215609462106336E-2</v>
      </c>
      <c r="K100" s="120">
        <v>7197</v>
      </c>
      <c r="L100" s="121">
        <f t="shared" si="7"/>
        <v>4.5467751307379345E-2</v>
      </c>
      <c r="M100" s="120">
        <v>7965</v>
      </c>
      <c r="N100" s="121">
        <f t="shared" si="8"/>
        <v>0.10671112963734886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3886</v>
      </c>
      <c r="F101" s="121" t="str">
        <f t="shared" si="7"/>
        <v>-</v>
      </c>
      <c r="G101" s="120">
        <v>5493</v>
      </c>
      <c r="H101" s="121">
        <f t="shared" si="7"/>
        <v>0.4135357694287185</v>
      </c>
      <c r="I101" s="120">
        <v>4667</v>
      </c>
      <c r="J101" s="121">
        <f t="shared" si="7"/>
        <v>-0.15037320225741857</v>
      </c>
      <c r="K101" s="120">
        <v>4792</v>
      </c>
      <c r="L101" s="121">
        <f t="shared" si="7"/>
        <v>2.678380115706025E-2</v>
      </c>
      <c r="M101" s="120"/>
      <c r="N101" s="121"/>
    </row>
    <row r="102" spans="2:14" x14ac:dyDescent="0.25">
      <c r="B102" s="119" t="s">
        <v>83</v>
      </c>
      <c r="C102" s="120">
        <v>0</v>
      </c>
      <c r="D102" s="121">
        <v>-1</v>
      </c>
      <c r="E102" s="120">
        <v>3617</v>
      </c>
      <c r="F102" s="121" t="str">
        <f t="shared" si="7"/>
        <v>-</v>
      </c>
      <c r="G102" s="120">
        <v>5199</v>
      </c>
      <c r="H102" s="121">
        <f t="shared" si="7"/>
        <v>0.43737904340613776</v>
      </c>
      <c r="I102" s="120">
        <v>4917</v>
      </c>
      <c r="J102" s="121">
        <f t="shared" si="7"/>
        <v>-5.424120023081358E-2</v>
      </c>
      <c r="K102" s="120">
        <v>4604</v>
      </c>
      <c r="L102" s="121">
        <f t="shared" si="7"/>
        <v>-6.365670124059386E-2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4470</v>
      </c>
      <c r="F103" s="121" t="str">
        <f t="shared" si="7"/>
        <v>-</v>
      </c>
      <c r="G103" s="120">
        <v>5558</v>
      </c>
      <c r="H103" s="121">
        <f t="shared" si="7"/>
        <v>0.24340044742729305</v>
      </c>
      <c r="I103" s="120">
        <v>5083</v>
      </c>
      <c r="J103" s="121">
        <f t="shared" si="7"/>
        <v>-8.5462396545520014E-2</v>
      </c>
      <c r="K103" s="120">
        <v>5335</v>
      </c>
      <c r="L103" s="121">
        <f t="shared" si="7"/>
        <v>4.9577021444029201E-2</v>
      </c>
      <c r="M103" s="120"/>
      <c r="N103" s="121"/>
    </row>
    <row r="104" spans="2:14" x14ac:dyDescent="0.25">
      <c r="B104" s="119" t="s">
        <v>87</v>
      </c>
      <c r="C104" s="120">
        <v>2584</v>
      </c>
      <c r="D104" s="121">
        <v>-0.54531057540031669</v>
      </c>
      <c r="E104" s="120">
        <v>4740</v>
      </c>
      <c r="F104" s="121">
        <f t="shared" si="7"/>
        <v>0.83436532507739947</v>
      </c>
      <c r="G104" s="120">
        <v>6638</v>
      </c>
      <c r="H104" s="121">
        <f t="shared" si="7"/>
        <v>0.4004219409282701</v>
      </c>
      <c r="I104" s="120">
        <v>6171</v>
      </c>
      <c r="J104" s="121">
        <f t="shared" si="7"/>
        <v>-7.0352515818017491E-2</v>
      </c>
      <c r="K104" s="120">
        <v>5898</v>
      </c>
      <c r="L104" s="121">
        <f t="shared" si="7"/>
        <v>-4.4239183276616467E-2</v>
      </c>
      <c r="M104" s="120"/>
      <c r="N104" s="121"/>
    </row>
    <row r="105" spans="2:14" x14ac:dyDescent="0.25">
      <c r="B105" s="119" t="s">
        <v>89</v>
      </c>
      <c r="C105" s="120">
        <v>2225</v>
      </c>
      <c r="D105" s="121">
        <v>-0.66855355280798445</v>
      </c>
      <c r="E105" s="120">
        <v>5400</v>
      </c>
      <c r="F105" s="121">
        <f t="shared" si="7"/>
        <v>1.4269662921348316</v>
      </c>
      <c r="G105" s="120">
        <v>7100</v>
      </c>
      <c r="H105" s="121">
        <f t="shared" si="7"/>
        <v>0.31481481481481488</v>
      </c>
      <c r="I105" s="120">
        <v>4623</v>
      </c>
      <c r="J105" s="121">
        <f t="shared" si="7"/>
        <v>-0.34887323943661974</v>
      </c>
      <c r="K105" s="120">
        <v>5263</v>
      </c>
      <c r="L105" s="121">
        <f t="shared" si="7"/>
        <v>0.13843824356478485</v>
      </c>
      <c r="M105" s="120"/>
      <c r="N105" s="121"/>
    </row>
    <row r="106" spans="2:14" x14ac:dyDescent="0.25">
      <c r="B106" s="119" t="s">
        <v>91</v>
      </c>
      <c r="C106" s="120">
        <v>2580</v>
      </c>
      <c r="D106" s="121">
        <v>-0.66825253953966823</v>
      </c>
      <c r="E106" s="120">
        <v>7079</v>
      </c>
      <c r="F106" s="121">
        <f t="shared" si="7"/>
        <v>1.7437984496124033</v>
      </c>
      <c r="G106" s="120">
        <v>8769</v>
      </c>
      <c r="H106" s="121">
        <f t="shared" si="7"/>
        <v>0.23873428450346101</v>
      </c>
      <c r="I106" s="120">
        <v>6591</v>
      </c>
      <c r="J106" s="121">
        <f t="shared" si="7"/>
        <v>-0.24837495723571668</v>
      </c>
      <c r="K106" s="120">
        <v>6602</v>
      </c>
      <c r="L106" s="121">
        <f t="shared" si="7"/>
        <v>1.6689424973448386E-3</v>
      </c>
      <c r="M106" s="120"/>
      <c r="N106" s="121"/>
    </row>
    <row r="107" spans="2:14" x14ac:dyDescent="0.25">
      <c r="B107" s="119" t="s">
        <v>93</v>
      </c>
      <c r="C107" s="120">
        <v>2646</v>
      </c>
      <c r="D107" s="121">
        <v>-0.74089306698002355</v>
      </c>
      <c r="E107" s="120">
        <v>9414</v>
      </c>
      <c r="F107" s="121">
        <f t="shared" si="7"/>
        <v>2.5578231292517009</v>
      </c>
      <c r="G107" s="120">
        <v>11464</v>
      </c>
      <c r="H107" s="121">
        <f t="shared" si="7"/>
        <v>0.21776078181431902</v>
      </c>
      <c r="I107" s="120">
        <v>9972</v>
      </c>
      <c r="J107" s="121">
        <f t="shared" si="7"/>
        <v>-0.13014654570830431</v>
      </c>
      <c r="K107" s="120">
        <v>10214</v>
      </c>
      <c r="L107" s="121">
        <f t="shared" si="7"/>
        <v>2.4267950260730142E-2</v>
      </c>
      <c r="M107" s="120"/>
      <c r="N107" s="121"/>
    </row>
    <row r="108" spans="2:14" x14ac:dyDescent="0.25">
      <c r="B108" s="119" t="s">
        <v>95</v>
      </c>
      <c r="C108" s="120">
        <v>2589</v>
      </c>
      <c r="D108" s="121">
        <v>-0.75731158605174353</v>
      </c>
      <c r="E108" s="120">
        <v>8449</v>
      </c>
      <c r="F108" s="121">
        <f t="shared" si="7"/>
        <v>2.2634221707222868</v>
      </c>
      <c r="G108" s="120">
        <v>13271</v>
      </c>
      <c r="H108" s="121">
        <f t="shared" si="7"/>
        <v>0.57071842821635688</v>
      </c>
      <c r="I108" s="120">
        <v>10128</v>
      </c>
      <c r="J108" s="121">
        <f t="shared" si="7"/>
        <v>-0.23683219049054327</v>
      </c>
      <c r="K108" s="120">
        <v>11520</v>
      </c>
      <c r="L108" s="121">
        <f t="shared" si="7"/>
        <v>0.13744075829383884</v>
      </c>
      <c r="M108" s="120"/>
      <c r="N108" s="121"/>
    </row>
    <row r="109" spans="2:14" ht="15.75" x14ac:dyDescent="0.25">
      <c r="B109" s="122" t="s">
        <v>32</v>
      </c>
      <c r="C109" s="123">
        <v>41945</v>
      </c>
      <c r="D109" s="124">
        <v>-0.58169198089216434</v>
      </c>
      <c r="E109" s="123">
        <v>59701</v>
      </c>
      <c r="F109" s="124">
        <f t="shared" si="7"/>
        <v>0.42331624746692098</v>
      </c>
      <c r="G109" s="123">
        <v>94245</v>
      </c>
      <c r="H109" s="124">
        <f t="shared" si="7"/>
        <v>0.57861677358838204</v>
      </c>
      <c r="I109" s="123">
        <v>92679</v>
      </c>
      <c r="J109" s="124">
        <f t="shared" si="7"/>
        <v>-1.6616266114913292E-2</v>
      </c>
      <c r="K109" s="123">
        <v>94305</v>
      </c>
      <c r="L109" s="124">
        <f t="shared" si="7"/>
        <v>1.7544427540219454E-2</v>
      </c>
      <c r="M109" s="123">
        <v>43354</v>
      </c>
      <c r="N109" s="124">
        <v>8.1767597375053125E-2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242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1289</v>
      </c>
      <c r="D119" s="121">
        <v>-2.4962178517397904E-2</v>
      </c>
      <c r="E119" s="120">
        <v>52</v>
      </c>
      <c r="F119" s="121">
        <f t="shared" ref="F119:L131" si="9">IFERROR(E119/C119-1,"-")</f>
        <v>-0.95965865011636931</v>
      </c>
      <c r="G119" s="120">
        <v>805</v>
      </c>
      <c r="H119" s="121">
        <f t="shared" si="9"/>
        <v>14.48076923076923</v>
      </c>
      <c r="I119" s="120">
        <v>1683</v>
      </c>
      <c r="J119" s="121">
        <f t="shared" si="9"/>
        <v>1.0906832298136644</v>
      </c>
      <c r="K119" s="120">
        <v>1569</v>
      </c>
      <c r="L119" s="121">
        <f t="shared" si="9"/>
        <v>-6.7736185383244218E-2</v>
      </c>
      <c r="M119" s="120">
        <v>1627</v>
      </c>
      <c r="N119" s="121">
        <f t="shared" ref="N119:N122" si="10">IFERROR(M119/K119-1,"-")</f>
        <v>3.696622052262577E-2</v>
      </c>
    </row>
    <row r="120" spans="1:15" x14ac:dyDescent="0.25">
      <c r="B120" s="119" t="s">
        <v>75</v>
      </c>
      <c r="C120" s="120">
        <v>1151</v>
      </c>
      <c r="D120" s="121">
        <v>-8.4327764518695281E-2</v>
      </c>
      <c r="E120" s="120">
        <v>71</v>
      </c>
      <c r="F120" s="121">
        <f t="shared" si="9"/>
        <v>-0.93831450912250214</v>
      </c>
      <c r="G120" s="120">
        <v>857</v>
      </c>
      <c r="H120" s="121">
        <f t="shared" si="9"/>
        <v>11.070422535211268</v>
      </c>
      <c r="I120" s="120">
        <v>1254</v>
      </c>
      <c r="J120" s="121">
        <f t="shared" si="9"/>
        <v>0.46324387397899658</v>
      </c>
      <c r="K120" s="120">
        <v>1571</v>
      </c>
      <c r="L120" s="121">
        <f t="shared" si="9"/>
        <v>0.25279106858054234</v>
      </c>
      <c r="M120" s="120">
        <v>1243</v>
      </c>
      <c r="N120" s="121">
        <f t="shared" si="10"/>
        <v>-0.2087842138765118</v>
      </c>
    </row>
    <row r="121" spans="1:15" x14ac:dyDescent="0.25">
      <c r="B121" s="119" t="s">
        <v>77</v>
      </c>
      <c r="C121" s="120">
        <v>370</v>
      </c>
      <c r="D121" s="121">
        <v>-0.67629046369203849</v>
      </c>
      <c r="E121" s="120">
        <v>143</v>
      </c>
      <c r="F121" s="121">
        <f t="shared" si="9"/>
        <v>-0.61351351351351346</v>
      </c>
      <c r="G121" s="120">
        <v>816</v>
      </c>
      <c r="H121" s="121">
        <f t="shared" si="9"/>
        <v>4.7062937062937067</v>
      </c>
      <c r="I121" s="120">
        <v>1157</v>
      </c>
      <c r="J121" s="121">
        <f t="shared" si="9"/>
        <v>0.41789215686274517</v>
      </c>
      <c r="K121" s="120">
        <v>1094</v>
      </c>
      <c r="L121" s="121">
        <f t="shared" si="9"/>
        <v>-5.4451166810717377E-2</v>
      </c>
      <c r="M121" s="120">
        <v>1052</v>
      </c>
      <c r="N121" s="121">
        <f t="shared" si="10"/>
        <v>-3.8391224862888484E-2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84</v>
      </c>
      <c r="F122" s="121" t="str">
        <f t="shared" si="9"/>
        <v>-</v>
      </c>
      <c r="G122" s="120">
        <v>609</v>
      </c>
      <c r="H122" s="121">
        <f t="shared" si="9"/>
        <v>6.25</v>
      </c>
      <c r="I122" s="120">
        <v>609</v>
      </c>
      <c r="J122" s="121">
        <f t="shared" si="9"/>
        <v>0</v>
      </c>
      <c r="K122" s="120">
        <v>736</v>
      </c>
      <c r="L122" s="121">
        <f t="shared" si="9"/>
        <v>0.20853858784893275</v>
      </c>
      <c r="M122" s="120">
        <v>732</v>
      </c>
      <c r="N122" s="121">
        <f t="shared" si="10"/>
        <v>-5.4347826086956763E-3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134</v>
      </c>
      <c r="F123" s="121" t="str">
        <f t="shared" si="9"/>
        <v>-</v>
      </c>
      <c r="G123" s="120">
        <v>466</v>
      </c>
      <c r="H123" s="121">
        <f t="shared" si="9"/>
        <v>2.4776119402985075</v>
      </c>
      <c r="I123" s="120">
        <v>455</v>
      </c>
      <c r="J123" s="121">
        <f t="shared" si="9"/>
        <v>-2.3605150214592308E-2</v>
      </c>
      <c r="K123" s="120">
        <v>385</v>
      </c>
      <c r="L123" s="121">
        <f t="shared" si="9"/>
        <v>-0.15384615384615385</v>
      </c>
      <c r="M123" s="120"/>
      <c r="N123" s="121"/>
    </row>
    <row r="124" spans="1:15" x14ac:dyDescent="0.25">
      <c r="B124" s="119" t="s">
        <v>83</v>
      </c>
      <c r="C124" s="120">
        <v>0</v>
      </c>
      <c r="D124" s="121">
        <v>-1</v>
      </c>
      <c r="E124" s="120">
        <v>131</v>
      </c>
      <c r="F124" s="121" t="str">
        <f t="shared" si="9"/>
        <v>-</v>
      </c>
      <c r="G124" s="120">
        <v>513</v>
      </c>
      <c r="H124" s="121">
        <f t="shared" si="9"/>
        <v>2.9160305343511452</v>
      </c>
      <c r="I124" s="120">
        <v>875</v>
      </c>
      <c r="J124" s="121">
        <f t="shared" si="9"/>
        <v>0.7056530214424952</v>
      </c>
      <c r="K124" s="120">
        <v>683</v>
      </c>
      <c r="L124" s="121">
        <f t="shared" si="9"/>
        <v>-0.21942857142857142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174</v>
      </c>
      <c r="F125" s="121" t="str">
        <f t="shared" si="9"/>
        <v>-</v>
      </c>
      <c r="G125" s="120">
        <v>730</v>
      </c>
      <c r="H125" s="121">
        <f t="shared" si="9"/>
        <v>3.195402298850575</v>
      </c>
      <c r="I125" s="120">
        <v>662</v>
      </c>
      <c r="J125" s="121">
        <f t="shared" si="9"/>
        <v>-9.31506849315068E-2</v>
      </c>
      <c r="K125" s="120">
        <v>605</v>
      </c>
      <c r="L125" s="121">
        <f t="shared" si="9"/>
        <v>-8.6102719033232633E-2</v>
      </c>
      <c r="M125" s="120"/>
      <c r="N125" s="121"/>
    </row>
    <row r="126" spans="1:15" x14ac:dyDescent="0.25">
      <c r="B126" s="119" t="s">
        <v>87</v>
      </c>
      <c r="C126" s="120">
        <v>104</v>
      </c>
      <c r="D126" s="121">
        <v>-0.78775510204081634</v>
      </c>
      <c r="E126" s="120">
        <v>250</v>
      </c>
      <c r="F126" s="121">
        <f t="shared" si="9"/>
        <v>1.4038461538461537</v>
      </c>
      <c r="G126" s="120">
        <v>825</v>
      </c>
      <c r="H126" s="121">
        <f t="shared" si="9"/>
        <v>2.2999999999999998</v>
      </c>
      <c r="I126" s="120">
        <v>1478</v>
      </c>
      <c r="J126" s="121">
        <f t="shared" si="9"/>
        <v>0.7915151515151515</v>
      </c>
      <c r="K126" s="120">
        <v>532</v>
      </c>
      <c r="L126" s="121">
        <f t="shared" si="9"/>
        <v>-0.64005412719891752</v>
      </c>
      <c r="M126" s="120"/>
      <c r="N126" s="121"/>
    </row>
    <row r="127" spans="1:15" x14ac:dyDescent="0.25">
      <c r="B127" s="119" t="s">
        <v>89</v>
      </c>
      <c r="C127" s="120">
        <v>105</v>
      </c>
      <c r="D127" s="121">
        <v>-0.88697524219590962</v>
      </c>
      <c r="E127" s="120">
        <v>297</v>
      </c>
      <c r="F127" s="121">
        <f t="shared" si="9"/>
        <v>1.8285714285714287</v>
      </c>
      <c r="G127" s="120">
        <v>1068</v>
      </c>
      <c r="H127" s="121">
        <f t="shared" si="9"/>
        <v>2.595959595959596</v>
      </c>
      <c r="I127" s="120">
        <v>508</v>
      </c>
      <c r="J127" s="121">
        <f t="shared" si="9"/>
        <v>-0.52434456928838946</v>
      </c>
      <c r="K127" s="120">
        <v>623</v>
      </c>
      <c r="L127" s="121">
        <f t="shared" si="9"/>
        <v>0.22637795275590555</v>
      </c>
      <c r="M127" s="120"/>
      <c r="N127" s="121"/>
    </row>
    <row r="128" spans="1:15" x14ac:dyDescent="0.25">
      <c r="A128" s="125"/>
      <c r="B128" s="119" t="s">
        <v>91</v>
      </c>
      <c r="C128" s="120">
        <v>148</v>
      </c>
      <c r="D128" s="121">
        <v>-0.77404580152671754</v>
      </c>
      <c r="E128" s="120">
        <v>599</v>
      </c>
      <c r="F128" s="121">
        <f t="shared" si="9"/>
        <v>3.0472972972972974</v>
      </c>
      <c r="G128" s="120">
        <v>998</v>
      </c>
      <c r="H128" s="121">
        <f t="shared" si="9"/>
        <v>0.666110183639399</v>
      </c>
      <c r="I128" s="120">
        <v>765</v>
      </c>
      <c r="J128" s="121">
        <f t="shared" si="9"/>
        <v>-0.23346693386773543</v>
      </c>
      <c r="K128" s="120">
        <v>620</v>
      </c>
      <c r="L128" s="121">
        <f t="shared" si="9"/>
        <v>-0.18954248366013071</v>
      </c>
      <c r="M128" s="120"/>
      <c r="N128" s="121"/>
    </row>
    <row r="129" spans="2:15" x14ac:dyDescent="0.25">
      <c r="B129" s="119" t="s">
        <v>93</v>
      </c>
      <c r="C129" s="120">
        <v>294</v>
      </c>
      <c r="D129" s="121">
        <v>-0.71260997067448684</v>
      </c>
      <c r="E129" s="120">
        <v>715</v>
      </c>
      <c r="F129" s="121">
        <f t="shared" si="9"/>
        <v>1.4319727891156462</v>
      </c>
      <c r="G129" s="120">
        <v>917</v>
      </c>
      <c r="H129" s="121">
        <f t="shared" si="9"/>
        <v>0.28251748251748254</v>
      </c>
      <c r="I129" s="120">
        <v>1068</v>
      </c>
      <c r="J129" s="121">
        <f t="shared" si="9"/>
        <v>0.16466739367502736</v>
      </c>
      <c r="K129" s="120">
        <v>1066</v>
      </c>
      <c r="L129" s="121">
        <f t="shared" si="9"/>
        <v>-1.8726591760299671E-3</v>
      </c>
      <c r="M129" s="120"/>
      <c r="N129" s="121"/>
    </row>
    <row r="130" spans="2:15" x14ac:dyDescent="0.25">
      <c r="B130" s="119" t="s">
        <v>95</v>
      </c>
      <c r="C130" s="120">
        <v>245</v>
      </c>
      <c r="D130" s="121">
        <v>-0.78260869565217395</v>
      </c>
      <c r="E130" s="120">
        <v>686</v>
      </c>
      <c r="F130" s="121">
        <f t="shared" si="9"/>
        <v>1.7999999999999998</v>
      </c>
      <c r="G130" s="120">
        <v>1313</v>
      </c>
      <c r="H130" s="121">
        <f t="shared" si="9"/>
        <v>0.9139941690962099</v>
      </c>
      <c r="I130" s="120">
        <v>1132</v>
      </c>
      <c r="J130" s="121">
        <f t="shared" si="9"/>
        <v>-0.1378522467631379</v>
      </c>
      <c r="K130" s="120">
        <v>1172</v>
      </c>
      <c r="L130" s="121">
        <f t="shared" si="9"/>
        <v>3.5335689045936425E-2</v>
      </c>
      <c r="M130" s="120"/>
      <c r="N130" s="121"/>
    </row>
    <row r="131" spans="2:15" ht="15.75" x14ac:dyDescent="0.25">
      <c r="B131" s="122" t="s">
        <v>32</v>
      </c>
      <c r="C131" s="123">
        <v>3941</v>
      </c>
      <c r="D131" s="124">
        <v>-0.62323135755258119</v>
      </c>
      <c r="E131" s="123">
        <v>3336</v>
      </c>
      <c r="F131" s="124">
        <f t="shared" si="9"/>
        <v>-0.15351433646282664</v>
      </c>
      <c r="G131" s="123">
        <v>9917</v>
      </c>
      <c r="H131" s="124">
        <f t="shared" si="9"/>
        <v>1.9727218225419665</v>
      </c>
      <c r="I131" s="123">
        <v>11646</v>
      </c>
      <c r="J131" s="124">
        <f t="shared" si="9"/>
        <v>0.17434708077039418</v>
      </c>
      <c r="K131" s="123">
        <v>10656</v>
      </c>
      <c r="L131" s="124">
        <f t="shared" si="9"/>
        <v>-8.5007727975270453E-2</v>
      </c>
      <c r="M131" s="123">
        <v>4654</v>
      </c>
      <c r="N131" s="124">
        <v>-6.3581488933601604E-2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243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1281</v>
      </c>
      <c r="D141" s="121">
        <v>-0.15779092702169628</v>
      </c>
      <c r="E141" s="120">
        <v>234</v>
      </c>
      <c r="F141" s="121">
        <f t="shared" ref="F141:L153" si="11">IFERROR(E141/C141-1,"-")</f>
        <v>-0.81733021077283374</v>
      </c>
      <c r="G141" s="120">
        <v>951</v>
      </c>
      <c r="H141" s="121">
        <f t="shared" si="11"/>
        <v>3.0641025641025639</v>
      </c>
      <c r="I141" s="120">
        <v>2175</v>
      </c>
      <c r="J141" s="121">
        <f t="shared" si="11"/>
        <v>1.2870662460567823</v>
      </c>
      <c r="K141" s="120">
        <v>1964</v>
      </c>
      <c r="L141" s="121">
        <f t="shared" si="11"/>
        <v>-9.7011494252873587E-2</v>
      </c>
      <c r="M141" s="120">
        <v>2299</v>
      </c>
      <c r="N141" s="121">
        <f t="shared" ref="N141:N144" si="12">IFERROR(M141/K141-1,"-")</f>
        <v>0.17057026476578407</v>
      </c>
    </row>
    <row r="142" spans="2:15" x14ac:dyDescent="0.25">
      <c r="B142" s="119" t="s">
        <v>75</v>
      </c>
      <c r="C142" s="120">
        <v>1141</v>
      </c>
      <c r="D142" s="121">
        <v>2.0572450805008913E-2</v>
      </c>
      <c r="E142" s="120">
        <v>336</v>
      </c>
      <c r="F142" s="121">
        <f t="shared" si="11"/>
        <v>-0.70552147239263796</v>
      </c>
      <c r="G142" s="120">
        <v>938</v>
      </c>
      <c r="H142" s="121">
        <f t="shared" si="11"/>
        <v>1.7916666666666665</v>
      </c>
      <c r="I142" s="120">
        <v>1580</v>
      </c>
      <c r="J142" s="121">
        <f t="shared" si="11"/>
        <v>0.68443496801705761</v>
      </c>
      <c r="K142" s="120">
        <v>1621</v>
      </c>
      <c r="L142" s="121">
        <f t="shared" si="11"/>
        <v>2.5949367088607511E-2</v>
      </c>
      <c r="M142" s="120">
        <v>1849</v>
      </c>
      <c r="N142" s="121">
        <f t="shared" si="12"/>
        <v>0.14065391733497834</v>
      </c>
    </row>
    <row r="143" spans="2:15" x14ac:dyDescent="0.25">
      <c r="B143" s="119" t="s">
        <v>77</v>
      </c>
      <c r="C143" s="120">
        <v>472</v>
      </c>
      <c r="D143" s="121">
        <v>-0.61904761904761907</v>
      </c>
      <c r="E143" s="120">
        <v>488</v>
      </c>
      <c r="F143" s="121">
        <f t="shared" si="11"/>
        <v>3.3898305084745672E-2</v>
      </c>
      <c r="G143" s="120">
        <v>1100</v>
      </c>
      <c r="H143" s="121">
        <f t="shared" si="11"/>
        <v>1.2540983606557377</v>
      </c>
      <c r="I143" s="120">
        <v>1761</v>
      </c>
      <c r="J143" s="121">
        <f t="shared" si="11"/>
        <v>0.60090909090909084</v>
      </c>
      <c r="K143" s="120">
        <v>1731</v>
      </c>
      <c r="L143" s="121">
        <f t="shared" si="11"/>
        <v>-1.7035775127768327E-2</v>
      </c>
      <c r="M143" s="120">
        <v>2042</v>
      </c>
      <c r="N143" s="121">
        <f t="shared" si="12"/>
        <v>0.1796649335644136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331</v>
      </c>
      <c r="F144" s="121" t="str">
        <f t="shared" si="11"/>
        <v>-</v>
      </c>
      <c r="G144" s="120">
        <v>852</v>
      </c>
      <c r="H144" s="121">
        <f t="shared" si="11"/>
        <v>1.5740181268882174</v>
      </c>
      <c r="I144" s="120">
        <v>1142</v>
      </c>
      <c r="J144" s="121">
        <f t="shared" si="11"/>
        <v>0.34037558685446001</v>
      </c>
      <c r="K144" s="120">
        <v>987</v>
      </c>
      <c r="L144" s="121">
        <f t="shared" si="11"/>
        <v>-0.13572679509632224</v>
      </c>
      <c r="M144" s="120">
        <v>2042</v>
      </c>
      <c r="N144" s="121">
        <f t="shared" si="12"/>
        <v>1.0688956433637284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354</v>
      </c>
      <c r="F145" s="121" t="str">
        <f t="shared" si="11"/>
        <v>-</v>
      </c>
      <c r="G145" s="120">
        <v>480</v>
      </c>
      <c r="H145" s="121">
        <f t="shared" si="11"/>
        <v>0.35593220338983045</v>
      </c>
      <c r="I145" s="120">
        <v>474</v>
      </c>
      <c r="J145" s="121">
        <f t="shared" si="11"/>
        <v>-1.2499999999999956E-2</v>
      </c>
      <c r="K145" s="120">
        <v>450</v>
      </c>
      <c r="L145" s="121">
        <f t="shared" si="11"/>
        <v>-5.0632911392405111E-2</v>
      </c>
      <c r="M145" s="120"/>
      <c r="N145" s="121"/>
    </row>
    <row r="146" spans="1:15" x14ac:dyDescent="0.25">
      <c r="B146" s="119" t="s">
        <v>83</v>
      </c>
      <c r="C146" s="120">
        <v>0</v>
      </c>
      <c r="D146" s="121">
        <v>-1</v>
      </c>
      <c r="E146" s="120">
        <v>380</v>
      </c>
      <c r="F146" s="121" t="str">
        <f t="shared" si="11"/>
        <v>-</v>
      </c>
      <c r="G146" s="120">
        <v>330</v>
      </c>
      <c r="H146" s="121">
        <f t="shared" si="11"/>
        <v>-0.13157894736842102</v>
      </c>
      <c r="I146" s="120">
        <v>472</v>
      </c>
      <c r="J146" s="121">
        <f t="shared" si="11"/>
        <v>0.43030303030303041</v>
      </c>
      <c r="K146" s="120">
        <v>414</v>
      </c>
      <c r="L146" s="121">
        <f t="shared" si="11"/>
        <v>-0.1228813559322034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460</v>
      </c>
      <c r="F147" s="121" t="str">
        <f t="shared" si="11"/>
        <v>-</v>
      </c>
      <c r="G147" s="120">
        <v>456</v>
      </c>
      <c r="H147" s="121">
        <f t="shared" si="11"/>
        <v>-8.6956521739129933E-3</v>
      </c>
      <c r="I147" s="120">
        <v>509</v>
      </c>
      <c r="J147" s="121">
        <f t="shared" si="11"/>
        <v>0.11622807017543857</v>
      </c>
      <c r="K147" s="120">
        <v>495</v>
      </c>
      <c r="L147" s="121">
        <f t="shared" si="11"/>
        <v>-2.7504911591355596E-2</v>
      </c>
      <c r="M147" s="120"/>
      <c r="N147" s="121"/>
    </row>
    <row r="148" spans="1:15" x14ac:dyDescent="0.25">
      <c r="B148" s="119" t="s">
        <v>87</v>
      </c>
      <c r="C148" s="120">
        <v>169</v>
      </c>
      <c r="D148" s="121">
        <v>-0.53314917127071826</v>
      </c>
      <c r="E148" s="120">
        <v>399</v>
      </c>
      <c r="F148" s="121">
        <f t="shared" si="11"/>
        <v>1.36094674556213</v>
      </c>
      <c r="G148" s="120">
        <v>554</v>
      </c>
      <c r="H148" s="121">
        <f t="shared" si="11"/>
        <v>0.38847117794486219</v>
      </c>
      <c r="I148" s="120">
        <v>557</v>
      </c>
      <c r="J148" s="121">
        <f t="shared" si="11"/>
        <v>5.4151624548737232E-3</v>
      </c>
      <c r="K148" s="120">
        <v>633</v>
      </c>
      <c r="L148" s="121">
        <f t="shared" si="11"/>
        <v>0.13644524236983835</v>
      </c>
      <c r="M148" s="120"/>
      <c r="N148" s="121"/>
    </row>
    <row r="149" spans="1:15" x14ac:dyDescent="0.25">
      <c r="B149" s="119" t="s">
        <v>89</v>
      </c>
      <c r="C149" s="120">
        <v>122</v>
      </c>
      <c r="D149" s="121">
        <v>-0.6737967914438503</v>
      </c>
      <c r="E149" s="120">
        <v>487</v>
      </c>
      <c r="F149" s="121">
        <f t="shared" si="11"/>
        <v>2.9918032786885247</v>
      </c>
      <c r="G149" s="120">
        <v>710</v>
      </c>
      <c r="H149" s="121">
        <f t="shared" si="11"/>
        <v>0.4579055441478439</v>
      </c>
      <c r="I149" s="120">
        <v>556</v>
      </c>
      <c r="J149" s="121">
        <f t="shared" si="11"/>
        <v>-0.21690140845070427</v>
      </c>
      <c r="K149" s="120">
        <v>520</v>
      </c>
      <c r="L149" s="121">
        <f t="shared" si="11"/>
        <v>-6.4748201438848962E-2</v>
      </c>
      <c r="M149" s="120"/>
      <c r="N149" s="121"/>
    </row>
    <row r="150" spans="1:15" x14ac:dyDescent="0.25">
      <c r="A150" s="125"/>
      <c r="B150" s="119" t="s">
        <v>91</v>
      </c>
      <c r="C150" s="120">
        <v>152</v>
      </c>
      <c r="D150" s="121">
        <v>-0.80310880829015541</v>
      </c>
      <c r="E150" s="120">
        <v>957</v>
      </c>
      <c r="F150" s="121">
        <f t="shared" si="11"/>
        <v>5.2960526315789478</v>
      </c>
      <c r="G150" s="120">
        <v>1127</v>
      </c>
      <c r="H150" s="121">
        <f t="shared" si="11"/>
        <v>0.17763845350052243</v>
      </c>
      <c r="I150" s="120">
        <v>849</v>
      </c>
      <c r="J150" s="121">
        <f t="shared" si="11"/>
        <v>-0.24667258207630882</v>
      </c>
      <c r="K150" s="120">
        <v>789</v>
      </c>
      <c r="L150" s="121">
        <f t="shared" si="11"/>
        <v>-7.0671378091872739E-2</v>
      </c>
      <c r="M150" s="120"/>
      <c r="N150" s="121"/>
    </row>
    <row r="151" spans="1:15" x14ac:dyDescent="0.25">
      <c r="B151" s="119" t="s">
        <v>93</v>
      </c>
      <c r="C151" s="120">
        <v>295</v>
      </c>
      <c r="D151" s="121">
        <v>-0.72300469483568075</v>
      </c>
      <c r="E151" s="120">
        <v>1541</v>
      </c>
      <c r="F151" s="121">
        <f t="shared" si="11"/>
        <v>4.2237288135593216</v>
      </c>
      <c r="G151" s="120">
        <v>1713</v>
      </c>
      <c r="H151" s="121">
        <f t="shared" si="11"/>
        <v>0.11161583387410778</v>
      </c>
      <c r="I151" s="120">
        <v>1379</v>
      </c>
      <c r="J151" s="121">
        <f t="shared" si="11"/>
        <v>-0.19497956800934035</v>
      </c>
      <c r="K151" s="120">
        <v>1624</v>
      </c>
      <c r="L151" s="121">
        <f t="shared" si="11"/>
        <v>0.17766497461928932</v>
      </c>
      <c r="M151" s="120"/>
      <c r="N151" s="121"/>
    </row>
    <row r="152" spans="1:15" x14ac:dyDescent="0.25">
      <c r="B152" s="119" t="s">
        <v>95</v>
      </c>
      <c r="C152" s="120">
        <v>244</v>
      </c>
      <c r="D152" s="121">
        <v>-0.79983593109105822</v>
      </c>
      <c r="E152" s="120">
        <v>1347</v>
      </c>
      <c r="F152" s="121">
        <f t="shared" si="11"/>
        <v>4.5204918032786887</v>
      </c>
      <c r="G152" s="120">
        <v>2050</v>
      </c>
      <c r="H152" s="121">
        <f t="shared" si="11"/>
        <v>0.52190051967334816</v>
      </c>
      <c r="I152" s="120">
        <v>1862</v>
      </c>
      <c r="J152" s="121">
        <f t="shared" si="11"/>
        <v>-9.1707317073170702E-2</v>
      </c>
      <c r="K152" s="120">
        <v>1899</v>
      </c>
      <c r="L152" s="121">
        <f t="shared" si="11"/>
        <v>1.9871106337271849E-2</v>
      </c>
      <c r="M152" s="120"/>
      <c r="N152" s="121"/>
    </row>
    <row r="153" spans="1:15" ht="15.75" x14ac:dyDescent="0.25">
      <c r="B153" s="122" t="s">
        <v>32</v>
      </c>
      <c r="C153" s="123">
        <v>4053</v>
      </c>
      <c r="D153" s="124">
        <v>-0.57560209424083775</v>
      </c>
      <c r="E153" s="123">
        <v>7314</v>
      </c>
      <c r="F153" s="124">
        <f t="shared" si="11"/>
        <v>0.80458919319022937</v>
      </c>
      <c r="G153" s="123">
        <v>11261</v>
      </c>
      <c r="H153" s="124">
        <f t="shared" si="11"/>
        <v>0.53964998632759098</v>
      </c>
      <c r="I153" s="123">
        <v>13316</v>
      </c>
      <c r="J153" s="124">
        <f t="shared" si="11"/>
        <v>0.18248823372702239</v>
      </c>
      <c r="K153" s="123">
        <v>13127</v>
      </c>
      <c r="L153" s="124">
        <f t="shared" si="11"/>
        <v>-1.4193451486932962E-2</v>
      </c>
      <c r="M153" s="123">
        <v>7181</v>
      </c>
      <c r="N153" s="124">
        <v>0.13929874662858954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244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701</v>
      </c>
      <c r="D163" s="121">
        <v>9.8746081504702099E-2</v>
      </c>
      <c r="E163" s="120">
        <v>254</v>
      </c>
      <c r="F163" s="121">
        <f t="shared" ref="F163:L175" si="13">IFERROR(E163/C163-1,"-")</f>
        <v>-0.63766048502139805</v>
      </c>
      <c r="G163" s="120">
        <v>659</v>
      </c>
      <c r="H163" s="121">
        <f t="shared" si="13"/>
        <v>1.5944881889763778</v>
      </c>
      <c r="I163" s="120">
        <v>1025</v>
      </c>
      <c r="J163" s="121">
        <f t="shared" si="13"/>
        <v>0.55538694992412752</v>
      </c>
      <c r="K163" s="120">
        <v>851</v>
      </c>
      <c r="L163" s="121">
        <f t="shared" si="13"/>
        <v>-0.16975609756097565</v>
      </c>
      <c r="M163" s="120">
        <v>858</v>
      </c>
      <c r="N163" s="121">
        <f t="shared" ref="N163:N166" si="14">IFERROR(M163/K163-1,"-")</f>
        <v>8.2256169212691077E-3</v>
      </c>
    </row>
    <row r="164" spans="2:14" x14ac:dyDescent="0.25">
      <c r="B164" s="119" t="s">
        <v>75</v>
      </c>
      <c r="C164" s="120">
        <v>860</v>
      </c>
      <c r="D164" s="121">
        <v>0.12565445026178002</v>
      </c>
      <c r="E164" s="120">
        <v>349</v>
      </c>
      <c r="F164" s="121">
        <f t="shared" si="13"/>
        <v>-0.59418604651162799</v>
      </c>
      <c r="G164" s="120">
        <v>884</v>
      </c>
      <c r="H164" s="121">
        <f t="shared" si="13"/>
        <v>1.5329512893982806</v>
      </c>
      <c r="I164" s="120">
        <v>854</v>
      </c>
      <c r="J164" s="121">
        <f t="shared" si="13"/>
        <v>-3.3936651583710398E-2</v>
      </c>
      <c r="K164" s="120">
        <v>776</v>
      </c>
      <c r="L164" s="121">
        <f t="shared" si="13"/>
        <v>-9.1334894613583129E-2</v>
      </c>
      <c r="M164" s="120">
        <v>1068</v>
      </c>
      <c r="N164" s="121">
        <f t="shared" si="14"/>
        <v>0.37628865979381443</v>
      </c>
    </row>
    <row r="165" spans="2:14" x14ac:dyDescent="0.25">
      <c r="B165" s="119" t="s">
        <v>77</v>
      </c>
      <c r="C165" s="120">
        <v>389</v>
      </c>
      <c r="D165" s="121">
        <v>-0.36229508196721316</v>
      </c>
      <c r="E165" s="120">
        <v>544</v>
      </c>
      <c r="F165" s="121">
        <f t="shared" si="13"/>
        <v>0.39845758354755789</v>
      </c>
      <c r="G165" s="120">
        <v>918</v>
      </c>
      <c r="H165" s="121">
        <f t="shared" si="13"/>
        <v>0.6875</v>
      </c>
      <c r="I165" s="120">
        <v>952</v>
      </c>
      <c r="J165" s="121">
        <f t="shared" si="13"/>
        <v>3.7037037037036979E-2</v>
      </c>
      <c r="K165" s="120">
        <v>929</v>
      </c>
      <c r="L165" s="121">
        <f t="shared" si="13"/>
        <v>-2.4159663865546244E-2</v>
      </c>
      <c r="M165" s="120">
        <v>747</v>
      </c>
      <c r="N165" s="121">
        <f t="shared" si="14"/>
        <v>-0.1959095801937567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552</v>
      </c>
      <c r="F166" s="121" t="str">
        <f t="shared" si="13"/>
        <v>-</v>
      </c>
      <c r="G166" s="120">
        <v>591</v>
      </c>
      <c r="H166" s="121">
        <f t="shared" si="13"/>
        <v>7.0652173913043459E-2</v>
      </c>
      <c r="I166" s="120">
        <v>615</v>
      </c>
      <c r="J166" s="121">
        <f t="shared" si="13"/>
        <v>4.0609137055837463E-2</v>
      </c>
      <c r="K166" s="120">
        <v>585</v>
      </c>
      <c r="L166" s="121">
        <f t="shared" si="13"/>
        <v>-4.8780487804878092E-2</v>
      </c>
      <c r="M166" s="120">
        <v>630</v>
      </c>
      <c r="N166" s="121">
        <f t="shared" si="14"/>
        <v>7.6923076923076872E-2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803</v>
      </c>
      <c r="F167" s="121" t="str">
        <f t="shared" si="13"/>
        <v>-</v>
      </c>
      <c r="G167" s="120">
        <v>585</v>
      </c>
      <c r="H167" s="121">
        <f t="shared" si="13"/>
        <v>-0.2714819427148194</v>
      </c>
      <c r="I167" s="120">
        <v>589</v>
      </c>
      <c r="J167" s="121">
        <f t="shared" si="13"/>
        <v>6.8376068376068133E-3</v>
      </c>
      <c r="K167" s="120">
        <v>640</v>
      </c>
      <c r="L167" s="121">
        <f t="shared" si="13"/>
        <v>8.6587436332767442E-2</v>
      </c>
      <c r="M167" s="120"/>
      <c r="N167" s="121"/>
    </row>
    <row r="168" spans="2:14" x14ac:dyDescent="0.25">
      <c r="B168" s="119" t="s">
        <v>83</v>
      </c>
      <c r="C168" s="120">
        <v>0</v>
      </c>
      <c r="D168" s="121">
        <v>-1</v>
      </c>
      <c r="E168" s="120">
        <v>396</v>
      </c>
      <c r="F168" s="121" t="str">
        <f t="shared" si="13"/>
        <v>-</v>
      </c>
      <c r="G168" s="120">
        <v>399</v>
      </c>
      <c r="H168" s="121">
        <f t="shared" si="13"/>
        <v>7.575757575757569E-3</v>
      </c>
      <c r="I168" s="120">
        <v>441</v>
      </c>
      <c r="J168" s="121">
        <f t="shared" si="13"/>
        <v>0.10526315789473695</v>
      </c>
      <c r="K168" s="120">
        <v>365</v>
      </c>
      <c r="L168" s="121">
        <f t="shared" si="13"/>
        <v>-0.17233560090702948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577</v>
      </c>
      <c r="F169" s="121" t="str">
        <f t="shared" si="13"/>
        <v>-</v>
      </c>
      <c r="G169" s="120">
        <v>405</v>
      </c>
      <c r="H169" s="121">
        <f t="shared" si="13"/>
        <v>-0.29809358752166382</v>
      </c>
      <c r="I169" s="120">
        <v>479</v>
      </c>
      <c r="J169" s="121">
        <f t="shared" si="13"/>
        <v>0.18271604938271602</v>
      </c>
      <c r="K169" s="120">
        <v>436</v>
      </c>
      <c r="L169" s="121">
        <f t="shared" si="13"/>
        <v>-8.9770354906054228E-2</v>
      </c>
      <c r="M169" s="120"/>
      <c r="N169" s="121"/>
    </row>
    <row r="170" spans="2:14" x14ac:dyDescent="0.25">
      <c r="B170" s="119" t="s">
        <v>87</v>
      </c>
      <c r="C170" s="120">
        <v>171</v>
      </c>
      <c r="D170" s="121">
        <v>-0.70967741935483875</v>
      </c>
      <c r="E170" s="120">
        <v>855</v>
      </c>
      <c r="F170" s="121">
        <f t="shared" si="13"/>
        <v>4</v>
      </c>
      <c r="G170" s="120">
        <v>879</v>
      </c>
      <c r="H170" s="121">
        <f t="shared" si="13"/>
        <v>2.8070175438596578E-2</v>
      </c>
      <c r="I170" s="120">
        <v>818</v>
      </c>
      <c r="J170" s="121">
        <f t="shared" si="13"/>
        <v>-6.9397042093287786E-2</v>
      </c>
      <c r="K170" s="120">
        <v>1062</v>
      </c>
      <c r="L170" s="121">
        <f t="shared" si="13"/>
        <v>0.29828850855745714</v>
      </c>
      <c r="M170" s="120"/>
      <c r="N170" s="121"/>
    </row>
    <row r="171" spans="2:14" x14ac:dyDescent="0.25">
      <c r="B171" s="119" t="s">
        <v>89</v>
      </c>
      <c r="C171" s="120">
        <v>103</v>
      </c>
      <c r="D171" s="121">
        <v>-0.78038379530916846</v>
      </c>
      <c r="E171" s="120">
        <v>553</v>
      </c>
      <c r="F171" s="121">
        <f t="shared" si="13"/>
        <v>4.3689320388349513</v>
      </c>
      <c r="G171" s="120">
        <v>557</v>
      </c>
      <c r="H171" s="121">
        <f t="shared" si="13"/>
        <v>7.2332730560578096E-3</v>
      </c>
      <c r="I171" s="120">
        <v>548</v>
      </c>
      <c r="J171" s="121">
        <f t="shared" si="13"/>
        <v>-1.6157989228007152E-2</v>
      </c>
      <c r="K171" s="120">
        <v>597</v>
      </c>
      <c r="L171" s="121">
        <f t="shared" si="13"/>
        <v>8.9416058394160558E-2</v>
      </c>
      <c r="M171" s="120"/>
      <c r="N171" s="121"/>
    </row>
    <row r="172" spans="2:14" x14ac:dyDescent="0.25">
      <c r="B172" s="119" t="s">
        <v>91</v>
      </c>
      <c r="C172" s="120">
        <v>199</v>
      </c>
      <c r="D172" s="121">
        <v>-0.64902998236331566</v>
      </c>
      <c r="E172" s="120">
        <v>633</v>
      </c>
      <c r="F172" s="121">
        <f t="shared" si="13"/>
        <v>2.1809045226130652</v>
      </c>
      <c r="G172" s="120">
        <v>660</v>
      </c>
      <c r="H172" s="121">
        <f t="shared" si="13"/>
        <v>4.2654028436019065E-2</v>
      </c>
      <c r="I172" s="120">
        <v>726</v>
      </c>
      <c r="J172" s="121">
        <f t="shared" si="13"/>
        <v>0.10000000000000009</v>
      </c>
      <c r="K172" s="120">
        <v>682</v>
      </c>
      <c r="L172" s="121">
        <f t="shared" si="13"/>
        <v>-6.0606060606060552E-2</v>
      </c>
      <c r="M172" s="120"/>
      <c r="N172" s="121"/>
    </row>
    <row r="173" spans="2:14" x14ac:dyDescent="0.25">
      <c r="B173" s="119" t="s">
        <v>93</v>
      </c>
      <c r="C173" s="120">
        <v>107</v>
      </c>
      <c r="D173" s="121">
        <v>-0.82343234323432346</v>
      </c>
      <c r="E173" s="120">
        <v>866</v>
      </c>
      <c r="F173" s="121">
        <f t="shared" si="13"/>
        <v>7.0934579439252339</v>
      </c>
      <c r="G173" s="120">
        <v>960</v>
      </c>
      <c r="H173" s="121">
        <f t="shared" si="13"/>
        <v>0.10854503464203225</v>
      </c>
      <c r="I173" s="120">
        <v>984</v>
      </c>
      <c r="J173" s="121">
        <f t="shared" si="13"/>
        <v>2.4999999999999911E-2</v>
      </c>
      <c r="K173" s="120">
        <v>797</v>
      </c>
      <c r="L173" s="121">
        <f t="shared" si="13"/>
        <v>-0.19004065040650409</v>
      </c>
      <c r="M173" s="120"/>
      <c r="N173" s="121"/>
    </row>
    <row r="174" spans="2:14" x14ac:dyDescent="0.25">
      <c r="B174" s="119" t="s">
        <v>95</v>
      </c>
      <c r="C174" s="120">
        <v>244</v>
      </c>
      <c r="D174" s="121">
        <v>-0.60453808752025928</v>
      </c>
      <c r="E174" s="120">
        <v>752</v>
      </c>
      <c r="F174" s="121">
        <f t="shared" si="13"/>
        <v>2.081967213114754</v>
      </c>
      <c r="G174" s="120">
        <v>1027</v>
      </c>
      <c r="H174" s="121">
        <f t="shared" si="13"/>
        <v>0.36569148936170204</v>
      </c>
      <c r="I174" s="120">
        <v>725</v>
      </c>
      <c r="J174" s="121">
        <f t="shared" si="13"/>
        <v>-0.29406037000973706</v>
      </c>
      <c r="K174" s="120">
        <v>847</v>
      </c>
      <c r="L174" s="121">
        <f t="shared" si="13"/>
        <v>0.1682758620689655</v>
      </c>
      <c r="M174" s="120"/>
      <c r="N174" s="121"/>
    </row>
    <row r="175" spans="2:14" ht="15.75" x14ac:dyDescent="0.25">
      <c r="B175" s="122" t="s">
        <v>32</v>
      </c>
      <c r="C175" s="123">
        <v>2906</v>
      </c>
      <c r="D175" s="124">
        <v>-0.56685049932925913</v>
      </c>
      <c r="E175" s="123">
        <v>7134</v>
      </c>
      <c r="F175" s="124">
        <f t="shared" si="13"/>
        <v>1.4549208534067448</v>
      </c>
      <c r="G175" s="123">
        <v>8524</v>
      </c>
      <c r="H175" s="124">
        <f t="shared" si="13"/>
        <v>0.19484160358844971</v>
      </c>
      <c r="I175" s="123">
        <v>8756</v>
      </c>
      <c r="J175" s="124">
        <f t="shared" si="13"/>
        <v>2.7217268887846036E-2</v>
      </c>
      <c r="K175" s="123">
        <v>8567</v>
      </c>
      <c r="L175" s="124">
        <f t="shared" si="13"/>
        <v>-2.1585198720877163E-2</v>
      </c>
      <c r="M175" s="123">
        <v>3303</v>
      </c>
      <c r="N175" s="124">
        <v>5.1575931232091587E-2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245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222</v>
      </c>
      <c r="D185" s="121">
        <v>0.53103448275862064</v>
      </c>
      <c r="E185" s="120">
        <v>43</v>
      </c>
      <c r="F185" s="121">
        <f t="shared" ref="F185:L197" si="15">IFERROR(E185/C185-1,"-")</f>
        <v>-0.80630630630630629</v>
      </c>
      <c r="G185" s="120">
        <v>170</v>
      </c>
      <c r="H185" s="121">
        <f t="shared" si="15"/>
        <v>2.9534883720930232</v>
      </c>
      <c r="I185" s="120">
        <v>239</v>
      </c>
      <c r="J185" s="121">
        <f t="shared" si="15"/>
        <v>0.40588235294117636</v>
      </c>
      <c r="K185" s="120">
        <v>277</v>
      </c>
      <c r="L185" s="121">
        <f t="shared" si="15"/>
        <v>0.15899581589958167</v>
      </c>
      <c r="M185" s="120">
        <v>323</v>
      </c>
      <c r="N185" s="121">
        <f t="shared" ref="N185:N188" si="16">IFERROR(M185/K185-1,"-")</f>
        <v>0.1660649819494584</v>
      </c>
    </row>
    <row r="186" spans="1:15" x14ac:dyDescent="0.25">
      <c r="B186" s="119" t="s">
        <v>75</v>
      </c>
      <c r="C186" s="120">
        <v>148</v>
      </c>
      <c r="D186" s="121">
        <v>7.2463768115942129E-2</v>
      </c>
      <c r="E186" s="120">
        <v>37</v>
      </c>
      <c r="F186" s="121">
        <f t="shared" si="15"/>
        <v>-0.75</v>
      </c>
      <c r="G186" s="120">
        <v>179</v>
      </c>
      <c r="H186" s="121">
        <f t="shared" si="15"/>
        <v>3.8378378378378377</v>
      </c>
      <c r="I186" s="120">
        <v>200</v>
      </c>
      <c r="J186" s="121">
        <f t="shared" si="15"/>
        <v>0.11731843575418988</v>
      </c>
      <c r="K186" s="120">
        <v>198</v>
      </c>
      <c r="L186" s="121">
        <f t="shared" si="15"/>
        <v>-1.0000000000000009E-2</v>
      </c>
      <c r="M186" s="120">
        <v>222</v>
      </c>
      <c r="N186" s="121">
        <f t="shared" si="16"/>
        <v>0.1212121212121211</v>
      </c>
    </row>
    <row r="187" spans="1:15" x14ac:dyDescent="0.25">
      <c r="B187" s="119" t="s">
        <v>77</v>
      </c>
      <c r="C187" s="120">
        <v>85</v>
      </c>
      <c r="D187" s="121">
        <v>-0.38405797101449279</v>
      </c>
      <c r="E187" s="120">
        <v>32</v>
      </c>
      <c r="F187" s="121">
        <f t="shared" si="15"/>
        <v>-0.62352941176470589</v>
      </c>
      <c r="G187" s="120">
        <v>197</v>
      </c>
      <c r="H187" s="121">
        <f t="shared" si="15"/>
        <v>5.15625</v>
      </c>
      <c r="I187" s="120">
        <v>206</v>
      </c>
      <c r="J187" s="121">
        <f t="shared" si="15"/>
        <v>4.5685279187817285E-2</v>
      </c>
      <c r="K187" s="120">
        <v>181</v>
      </c>
      <c r="L187" s="121">
        <f t="shared" si="15"/>
        <v>-0.12135922330097082</v>
      </c>
      <c r="M187" s="120">
        <v>183</v>
      </c>
      <c r="N187" s="121">
        <f t="shared" si="16"/>
        <v>1.1049723756906049E-2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31</v>
      </c>
      <c r="F188" s="121" t="str">
        <f t="shared" si="15"/>
        <v>-</v>
      </c>
      <c r="G188" s="120">
        <v>118</v>
      </c>
      <c r="H188" s="121">
        <f t="shared" si="15"/>
        <v>2.806451612903226</v>
      </c>
      <c r="I188" s="120">
        <v>119</v>
      </c>
      <c r="J188" s="121">
        <f t="shared" si="15"/>
        <v>8.4745762711864181E-3</v>
      </c>
      <c r="K188" s="120">
        <v>107</v>
      </c>
      <c r="L188" s="121">
        <f t="shared" si="15"/>
        <v>-0.10084033613445376</v>
      </c>
      <c r="M188" s="120">
        <v>135</v>
      </c>
      <c r="N188" s="121">
        <f t="shared" si="16"/>
        <v>0.26168224299065423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99</v>
      </c>
      <c r="F189" s="121" t="str">
        <f t="shared" si="15"/>
        <v>-</v>
      </c>
      <c r="G189" s="120">
        <v>117</v>
      </c>
      <c r="H189" s="121">
        <f t="shared" si="15"/>
        <v>0.18181818181818188</v>
      </c>
      <c r="I189" s="120">
        <v>90</v>
      </c>
      <c r="J189" s="121">
        <f t="shared" si="15"/>
        <v>-0.23076923076923073</v>
      </c>
      <c r="K189" s="120">
        <v>133</v>
      </c>
      <c r="L189" s="121">
        <f t="shared" si="15"/>
        <v>0.47777777777777786</v>
      </c>
      <c r="M189" s="120"/>
      <c r="N189" s="121"/>
    </row>
    <row r="190" spans="1:15" x14ac:dyDescent="0.25">
      <c r="B190" s="119" t="s">
        <v>122</v>
      </c>
      <c r="C190" s="120">
        <v>0</v>
      </c>
      <c r="D190" s="121">
        <v>-1</v>
      </c>
      <c r="E190" s="120">
        <v>63</v>
      </c>
      <c r="F190" s="121" t="str">
        <f t="shared" si="15"/>
        <v>-</v>
      </c>
      <c r="G190" s="120">
        <v>96</v>
      </c>
      <c r="H190" s="121">
        <f t="shared" si="15"/>
        <v>0.52380952380952372</v>
      </c>
      <c r="I190" s="120">
        <v>86</v>
      </c>
      <c r="J190" s="121">
        <f t="shared" si="15"/>
        <v>-0.10416666666666663</v>
      </c>
      <c r="K190" s="120">
        <v>117</v>
      </c>
      <c r="L190" s="121">
        <f t="shared" si="15"/>
        <v>0.36046511627906974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83</v>
      </c>
      <c r="F191" s="121" t="str">
        <f t="shared" si="15"/>
        <v>-</v>
      </c>
      <c r="G191" s="120">
        <v>109</v>
      </c>
      <c r="H191" s="121">
        <f t="shared" si="15"/>
        <v>0.31325301204819267</v>
      </c>
      <c r="I191" s="120">
        <v>135</v>
      </c>
      <c r="J191" s="121">
        <f t="shared" si="15"/>
        <v>0.23853211009174302</v>
      </c>
      <c r="K191" s="120">
        <v>123</v>
      </c>
      <c r="L191" s="121">
        <f t="shared" si="15"/>
        <v>-8.8888888888888906E-2</v>
      </c>
      <c r="M191" s="120"/>
      <c r="N191" s="121"/>
    </row>
    <row r="192" spans="1:15" x14ac:dyDescent="0.25">
      <c r="B192" s="119" t="s">
        <v>87</v>
      </c>
      <c r="C192" s="120">
        <v>49</v>
      </c>
      <c r="D192" s="121">
        <v>-0.38749999999999996</v>
      </c>
      <c r="E192" s="120">
        <v>103</v>
      </c>
      <c r="F192" s="121">
        <f t="shared" si="15"/>
        <v>1.1020408163265305</v>
      </c>
      <c r="G192" s="120">
        <v>180</v>
      </c>
      <c r="H192" s="121">
        <f t="shared" si="15"/>
        <v>0.74757281553398047</v>
      </c>
      <c r="I192" s="120">
        <v>119</v>
      </c>
      <c r="J192" s="121">
        <f t="shared" si="15"/>
        <v>-0.33888888888888891</v>
      </c>
      <c r="K192" s="120">
        <v>112</v>
      </c>
      <c r="L192" s="121">
        <f t="shared" si="15"/>
        <v>-5.8823529411764719E-2</v>
      </c>
      <c r="M192" s="120"/>
      <c r="N192" s="121"/>
    </row>
    <row r="193" spans="2:15" x14ac:dyDescent="0.25">
      <c r="B193" s="119" t="s">
        <v>89</v>
      </c>
      <c r="C193" s="120">
        <v>74</v>
      </c>
      <c r="D193" s="121">
        <v>-0.30841121495327106</v>
      </c>
      <c r="E193" s="120">
        <v>87</v>
      </c>
      <c r="F193" s="121">
        <f t="shared" si="15"/>
        <v>0.17567567567567566</v>
      </c>
      <c r="G193" s="120">
        <v>97</v>
      </c>
      <c r="H193" s="121">
        <f t="shared" si="15"/>
        <v>0.11494252873563227</v>
      </c>
      <c r="I193" s="120">
        <v>102</v>
      </c>
      <c r="J193" s="121">
        <f t="shared" si="15"/>
        <v>5.1546391752577359E-2</v>
      </c>
      <c r="K193" s="120">
        <v>143</v>
      </c>
      <c r="L193" s="121">
        <f t="shared" si="15"/>
        <v>0.40196078431372539</v>
      </c>
      <c r="M193" s="120"/>
      <c r="N193" s="121"/>
    </row>
    <row r="194" spans="2:15" x14ac:dyDescent="0.25">
      <c r="B194" s="119" t="s">
        <v>91</v>
      </c>
      <c r="C194" s="120">
        <v>47</v>
      </c>
      <c r="D194" s="121">
        <v>-0.53465346534653468</v>
      </c>
      <c r="E194" s="120">
        <v>177</v>
      </c>
      <c r="F194" s="121">
        <f t="shared" si="15"/>
        <v>2.7659574468085109</v>
      </c>
      <c r="G194" s="120">
        <v>110</v>
      </c>
      <c r="H194" s="121">
        <f t="shared" si="15"/>
        <v>-0.37853107344632764</v>
      </c>
      <c r="I194" s="120">
        <v>137</v>
      </c>
      <c r="J194" s="121">
        <f t="shared" si="15"/>
        <v>0.24545454545454537</v>
      </c>
      <c r="K194" s="120">
        <v>155</v>
      </c>
      <c r="L194" s="121">
        <f t="shared" si="15"/>
        <v>0.13138686131386867</v>
      </c>
      <c r="M194" s="120"/>
      <c r="N194" s="121"/>
    </row>
    <row r="195" spans="2:15" x14ac:dyDescent="0.25">
      <c r="B195" s="119" t="s">
        <v>93</v>
      </c>
      <c r="C195" s="120">
        <v>57</v>
      </c>
      <c r="D195" s="121">
        <v>-0.68852459016393441</v>
      </c>
      <c r="E195" s="120">
        <v>403</v>
      </c>
      <c r="F195" s="121">
        <f t="shared" si="15"/>
        <v>6.0701754385964914</v>
      </c>
      <c r="G195" s="120">
        <v>182</v>
      </c>
      <c r="H195" s="121">
        <f t="shared" si="15"/>
        <v>-0.54838709677419351</v>
      </c>
      <c r="I195" s="120">
        <v>273</v>
      </c>
      <c r="J195" s="121">
        <f t="shared" si="15"/>
        <v>0.5</v>
      </c>
      <c r="K195" s="120">
        <v>235</v>
      </c>
      <c r="L195" s="121">
        <f t="shared" si="15"/>
        <v>-0.13919413919413914</v>
      </c>
      <c r="M195" s="120"/>
      <c r="N195" s="121"/>
    </row>
    <row r="196" spans="2:15" x14ac:dyDescent="0.25">
      <c r="B196" s="119" t="s">
        <v>95</v>
      </c>
      <c r="C196" s="120">
        <v>74</v>
      </c>
      <c r="D196" s="121">
        <v>-0.55151515151515151</v>
      </c>
      <c r="E196" s="120">
        <v>199</v>
      </c>
      <c r="F196" s="121">
        <f t="shared" si="15"/>
        <v>1.689189189189189</v>
      </c>
      <c r="G196" s="120">
        <v>281</v>
      </c>
      <c r="H196" s="121">
        <f t="shared" si="15"/>
        <v>0.4120603015075377</v>
      </c>
      <c r="I196" s="120">
        <v>228</v>
      </c>
      <c r="J196" s="121">
        <f t="shared" si="15"/>
        <v>-0.18861209964412806</v>
      </c>
      <c r="K196" s="120">
        <v>310</v>
      </c>
      <c r="L196" s="121">
        <f t="shared" si="15"/>
        <v>0.35964912280701755</v>
      </c>
      <c r="M196" s="120"/>
      <c r="N196" s="121"/>
    </row>
    <row r="197" spans="2:15" ht="15.75" x14ac:dyDescent="0.25">
      <c r="B197" s="122" t="s">
        <v>32</v>
      </c>
      <c r="C197" s="123">
        <v>812</v>
      </c>
      <c r="D197" s="124">
        <v>-0.45283018867924529</v>
      </c>
      <c r="E197" s="123">
        <v>1357</v>
      </c>
      <c r="F197" s="124">
        <f t="shared" si="15"/>
        <v>0.67118226600985231</v>
      </c>
      <c r="G197" s="123">
        <v>1836</v>
      </c>
      <c r="H197" s="124">
        <f t="shared" si="15"/>
        <v>0.35298452468680908</v>
      </c>
      <c r="I197" s="123">
        <v>1934</v>
      </c>
      <c r="J197" s="124">
        <f t="shared" si="15"/>
        <v>5.3376906318082895E-2</v>
      </c>
      <c r="K197" s="123">
        <v>2091</v>
      </c>
      <c r="L197" s="124">
        <f t="shared" si="15"/>
        <v>8.1178903826266913E-2</v>
      </c>
      <c r="M197" s="123">
        <v>863</v>
      </c>
      <c r="N197" s="124">
        <v>0.13106159895150715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246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231</v>
      </c>
      <c r="D207" s="121">
        <v>-0.10465116279069764</v>
      </c>
      <c r="E207" s="120">
        <v>38</v>
      </c>
      <c r="F207" s="121">
        <f t="shared" ref="F207:L219" si="17">IFERROR(E207/C207-1,"-")</f>
        <v>-0.83549783549783552</v>
      </c>
      <c r="G207" s="120">
        <v>270</v>
      </c>
      <c r="H207" s="121">
        <f t="shared" si="17"/>
        <v>6.1052631578947372</v>
      </c>
      <c r="I207" s="120">
        <v>297</v>
      </c>
      <c r="J207" s="121">
        <f t="shared" si="17"/>
        <v>0.10000000000000009</v>
      </c>
      <c r="K207" s="120">
        <v>273</v>
      </c>
      <c r="L207" s="121">
        <f t="shared" si="17"/>
        <v>-8.0808080808080773E-2</v>
      </c>
      <c r="M207" s="120">
        <v>376</v>
      </c>
      <c r="N207" s="121">
        <f t="shared" ref="N207:N210" si="18">IFERROR(M207/K207-1,"-")</f>
        <v>0.37728937728937728</v>
      </c>
    </row>
    <row r="208" spans="2:15" x14ac:dyDescent="0.25">
      <c r="B208" s="119" t="s">
        <v>75</v>
      </c>
      <c r="C208" s="120">
        <v>215</v>
      </c>
      <c r="D208" s="121">
        <v>0.31901840490797539</v>
      </c>
      <c r="E208" s="120">
        <v>44</v>
      </c>
      <c r="F208" s="121">
        <f t="shared" si="17"/>
        <v>-0.79534883720930227</v>
      </c>
      <c r="G208" s="120">
        <v>270</v>
      </c>
      <c r="H208" s="121">
        <f t="shared" si="17"/>
        <v>5.1363636363636367</v>
      </c>
      <c r="I208" s="120">
        <v>263</v>
      </c>
      <c r="J208" s="121">
        <f t="shared" si="17"/>
        <v>-2.5925925925925908E-2</v>
      </c>
      <c r="K208" s="120">
        <v>326</v>
      </c>
      <c r="L208" s="121">
        <f t="shared" si="17"/>
        <v>0.23954372623574138</v>
      </c>
      <c r="M208" s="120">
        <v>304</v>
      </c>
      <c r="N208" s="121">
        <f t="shared" si="18"/>
        <v>-6.7484662576687171E-2</v>
      </c>
    </row>
    <row r="209" spans="2:15" x14ac:dyDescent="0.25">
      <c r="B209" s="119" t="s">
        <v>77</v>
      </c>
      <c r="C209" s="120">
        <v>81</v>
      </c>
      <c r="D209" s="121">
        <v>-0.61244019138755978</v>
      </c>
      <c r="E209" s="120">
        <v>46</v>
      </c>
      <c r="F209" s="121">
        <f t="shared" si="17"/>
        <v>-0.4320987654320988</v>
      </c>
      <c r="G209" s="120">
        <v>212</v>
      </c>
      <c r="H209" s="121">
        <f t="shared" si="17"/>
        <v>3.6086956521739131</v>
      </c>
      <c r="I209" s="120">
        <v>247</v>
      </c>
      <c r="J209" s="121">
        <f t="shared" si="17"/>
        <v>0.16509433962264142</v>
      </c>
      <c r="K209" s="120">
        <v>210</v>
      </c>
      <c r="L209" s="121">
        <f t="shared" si="17"/>
        <v>-0.1497975708502024</v>
      </c>
      <c r="M209" s="120">
        <v>251</v>
      </c>
      <c r="N209" s="121">
        <f t="shared" si="18"/>
        <v>0.19523809523809521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49</v>
      </c>
      <c r="F210" s="121" t="str">
        <f t="shared" si="17"/>
        <v>-</v>
      </c>
      <c r="G210" s="120">
        <v>157</v>
      </c>
      <c r="H210" s="121">
        <f t="shared" si="17"/>
        <v>2.204081632653061</v>
      </c>
      <c r="I210" s="120">
        <v>160</v>
      </c>
      <c r="J210" s="121">
        <f t="shared" si="17"/>
        <v>1.9108280254777066E-2</v>
      </c>
      <c r="K210" s="120">
        <v>191</v>
      </c>
      <c r="L210" s="121">
        <f t="shared" si="17"/>
        <v>0.19375000000000009</v>
      </c>
      <c r="M210" s="120">
        <v>133</v>
      </c>
      <c r="N210" s="121">
        <f t="shared" si="18"/>
        <v>-0.30366492146596857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58</v>
      </c>
      <c r="F211" s="121" t="str">
        <f t="shared" si="17"/>
        <v>-</v>
      </c>
      <c r="G211" s="120">
        <v>143</v>
      </c>
      <c r="H211" s="121">
        <f t="shared" si="17"/>
        <v>1.4655172413793105</v>
      </c>
      <c r="I211" s="120">
        <v>160</v>
      </c>
      <c r="J211" s="121">
        <f t="shared" si="17"/>
        <v>0.11888111888111896</v>
      </c>
      <c r="K211" s="120">
        <v>146</v>
      </c>
      <c r="L211" s="121">
        <f t="shared" si="17"/>
        <v>-8.7500000000000022E-2</v>
      </c>
      <c r="M211" s="120"/>
      <c r="N211" s="121"/>
    </row>
    <row r="212" spans="2:15" x14ac:dyDescent="0.25">
      <c r="B212" s="119" t="s">
        <v>83</v>
      </c>
      <c r="C212" s="120">
        <v>0</v>
      </c>
      <c r="D212" s="121">
        <v>-1</v>
      </c>
      <c r="E212" s="120">
        <v>76</v>
      </c>
      <c r="F212" s="121" t="str">
        <f t="shared" si="17"/>
        <v>-</v>
      </c>
      <c r="G212" s="120">
        <v>125</v>
      </c>
      <c r="H212" s="121">
        <f t="shared" si="17"/>
        <v>0.64473684210526305</v>
      </c>
      <c r="I212" s="120">
        <v>86</v>
      </c>
      <c r="J212" s="121">
        <f t="shared" si="17"/>
        <v>-0.31200000000000006</v>
      </c>
      <c r="K212" s="120">
        <v>103</v>
      </c>
      <c r="L212" s="121">
        <f t="shared" si="17"/>
        <v>0.19767441860465107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133</v>
      </c>
      <c r="F213" s="121" t="str">
        <f t="shared" si="17"/>
        <v>-</v>
      </c>
      <c r="G213" s="120">
        <v>98</v>
      </c>
      <c r="H213" s="121">
        <f t="shared" si="17"/>
        <v>-0.26315789473684215</v>
      </c>
      <c r="I213" s="120">
        <v>303</v>
      </c>
      <c r="J213" s="121">
        <f t="shared" si="17"/>
        <v>2.0918367346938775</v>
      </c>
      <c r="K213" s="120">
        <v>146</v>
      </c>
      <c r="L213" s="121">
        <f t="shared" si="17"/>
        <v>-0.51815181518151809</v>
      </c>
      <c r="M213" s="120"/>
      <c r="N213" s="121"/>
    </row>
    <row r="214" spans="2:15" x14ac:dyDescent="0.25">
      <c r="B214" s="119" t="s">
        <v>87</v>
      </c>
      <c r="C214" s="120">
        <v>48</v>
      </c>
      <c r="D214" s="121">
        <v>-0.54716981132075471</v>
      </c>
      <c r="E214" s="120">
        <v>100</v>
      </c>
      <c r="F214" s="121">
        <f t="shared" si="17"/>
        <v>1.0833333333333335</v>
      </c>
      <c r="G214" s="120">
        <v>369</v>
      </c>
      <c r="H214" s="121">
        <f t="shared" si="17"/>
        <v>2.69</v>
      </c>
      <c r="I214" s="120">
        <v>234</v>
      </c>
      <c r="J214" s="121">
        <f t="shared" si="17"/>
        <v>-0.36585365853658536</v>
      </c>
      <c r="K214" s="120">
        <v>193</v>
      </c>
      <c r="L214" s="121">
        <f t="shared" si="17"/>
        <v>-0.17521367521367526</v>
      </c>
      <c r="M214" s="120"/>
      <c r="N214" s="121"/>
    </row>
    <row r="215" spans="2:15" x14ac:dyDescent="0.25">
      <c r="B215" s="119" t="s">
        <v>89</v>
      </c>
      <c r="C215" s="120">
        <v>19</v>
      </c>
      <c r="D215" s="121">
        <v>-0.83898305084745761</v>
      </c>
      <c r="E215" s="120">
        <v>122</v>
      </c>
      <c r="F215" s="121">
        <f t="shared" si="17"/>
        <v>5.4210526315789478</v>
      </c>
      <c r="G215" s="120">
        <v>209</v>
      </c>
      <c r="H215" s="121">
        <f t="shared" si="17"/>
        <v>0.71311475409836067</v>
      </c>
      <c r="I215" s="120">
        <v>146</v>
      </c>
      <c r="J215" s="121">
        <f t="shared" si="17"/>
        <v>-0.30143540669856461</v>
      </c>
      <c r="K215" s="120">
        <v>101</v>
      </c>
      <c r="L215" s="121">
        <f t="shared" si="17"/>
        <v>-0.30821917808219179</v>
      </c>
      <c r="M215" s="120"/>
      <c r="N215" s="121"/>
    </row>
    <row r="216" spans="2:15" x14ac:dyDescent="0.25">
      <c r="B216" s="119" t="s">
        <v>91</v>
      </c>
      <c r="C216" s="120">
        <v>30</v>
      </c>
      <c r="D216" s="121">
        <v>-0.71962616822429903</v>
      </c>
      <c r="E216" s="120">
        <v>167</v>
      </c>
      <c r="F216" s="121">
        <f t="shared" si="17"/>
        <v>4.5666666666666664</v>
      </c>
      <c r="G216" s="120">
        <v>124</v>
      </c>
      <c r="H216" s="121">
        <f t="shared" si="17"/>
        <v>-0.25748502994011979</v>
      </c>
      <c r="I216" s="120">
        <v>156</v>
      </c>
      <c r="J216" s="121">
        <f t="shared" si="17"/>
        <v>0.25806451612903225</v>
      </c>
      <c r="K216" s="120">
        <v>124</v>
      </c>
      <c r="L216" s="121">
        <f t="shared" si="17"/>
        <v>-0.20512820512820518</v>
      </c>
      <c r="M216" s="120"/>
      <c r="N216" s="121"/>
    </row>
    <row r="217" spans="2:15" x14ac:dyDescent="0.25">
      <c r="B217" s="119" t="s">
        <v>93</v>
      </c>
      <c r="C217" s="120">
        <v>48</v>
      </c>
      <c r="D217" s="121">
        <v>-0.68421052631578949</v>
      </c>
      <c r="E217" s="120">
        <v>242</v>
      </c>
      <c r="F217" s="121">
        <f t="shared" si="17"/>
        <v>4.041666666666667</v>
      </c>
      <c r="G217" s="120">
        <v>302</v>
      </c>
      <c r="H217" s="121">
        <f t="shared" si="17"/>
        <v>0.24793388429752072</v>
      </c>
      <c r="I217" s="120">
        <v>294</v>
      </c>
      <c r="J217" s="121">
        <f t="shared" si="17"/>
        <v>-2.6490066225165587E-2</v>
      </c>
      <c r="K217" s="120">
        <v>296</v>
      </c>
      <c r="L217" s="121">
        <f t="shared" si="17"/>
        <v>6.8027210884353817E-3</v>
      </c>
      <c r="M217" s="120"/>
      <c r="N217" s="121"/>
    </row>
    <row r="218" spans="2:15" x14ac:dyDescent="0.25">
      <c r="B218" s="119" t="s">
        <v>95</v>
      </c>
      <c r="C218" s="120">
        <v>43</v>
      </c>
      <c r="D218" s="121">
        <v>-0.88917525773195871</v>
      </c>
      <c r="E218" s="120">
        <v>258</v>
      </c>
      <c r="F218" s="121">
        <f t="shared" si="17"/>
        <v>5</v>
      </c>
      <c r="G218" s="120">
        <v>294</v>
      </c>
      <c r="H218" s="121">
        <f t="shared" si="17"/>
        <v>0.13953488372093026</v>
      </c>
      <c r="I218" s="120">
        <v>291</v>
      </c>
      <c r="J218" s="121">
        <f t="shared" si="17"/>
        <v>-1.0204081632653073E-2</v>
      </c>
      <c r="K218" s="120">
        <v>247</v>
      </c>
      <c r="L218" s="121">
        <f t="shared" si="17"/>
        <v>-0.15120274914089349</v>
      </c>
      <c r="M218" s="120"/>
      <c r="N218" s="121"/>
    </row>
    <row r="219" spans="2:15" ht="15.75" x14ac:dyDescent="0.25">
      <c r="B219" s="122" t="s">
        <v>32</v>
      </c>
      <c r="C219" s="123">
        <v>784</v>
      </c>
      <c r="D219" s="124">
        <v>-0.57984994640943199</v>
      </c>
      <c r="E219" s="123">
        <v>1333</v>
      </c>
      <c r="F219" s="124">
        <f t="shared" si="17"/>
        <v>0.70025510204081631</v>
      </c>
      <c r="G219" s="123">
        <v>2573</v>
      </c>
      <c r="H219" s="124">
        <f t="shared" si="17"/>
        <v>0.93023255813953498</v>
      </c>
      <c r="I219" s="123">
        <v>2637</v>
      </c>
      <c r="J219" s="124">
        <f t="shared" si="17"/>
        <v>2.4873688301593422E-2</v>
      </c>
      <c r="K219" s="123">
        <v>2356</v>
      </c>
      <c r="L219" s="124">
        <f t="shared" si="17"/>
        <v>-0.10656048540007579</v>
      </c>
      <c r="M219" s="123">
        <v>1064</v>
      </c>
      <c r="N219" s="124">
        <v>6.4000000000000057E-2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245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222</v>
      </c>
      <c r="D229" s="121">
        <v>0.53103448275862064</v>
      </c>
      <c r="E229" s="120">
        <v>43</v>
      </c>
      <c r="F229" s="121">
        <f t="shared" ref="F229:L241" si="19">IFERROR(E229/C229-1,"-")</f>
        <v>-0.80630630630630629</v>
      </c>
      <c r="G229" s="120">
        <v>170</v>
      </c>
      <c r="H229" s="121">
        <f t="shared" si="19"/>
        <v>2.9534883720930232</v>
      </c>
      <c r="I229" s="120">
        <v>239</v>
      </c>
      <c r="J229" s="121">
        <f t="shared" si="19"/>
        <v>0.40588235294117636</v>
      </c>
      <c r="K229" s="120">
        <v>277</v>
      </c>
      <c r="L229" s="121">
        <f t="shared" si="19"/>
        <v>0.15899581589958167</v>
      </c>
      <c r="M229" s="120">
        <v>323</v>
      </c>
      <c r="N229" s="121">
        <f t="shared" ref="N229:N232" si="20">IFERROR(M229/K229-1,"-")</f>
        <v>0.1660649819494584</v>
      </c>
    </row>
    <row r="230" spans="2:15" x14ac:dyDescent="0.25">
      <c r="B230" s="119" t="s">
        <v>75</v>
      </c>
      <c r="C230" s="120">
        <v>148</v>
      </c>
      <c r="D230" s="121">
        <v>7.2463768115942129E-2</v>
      </c>
      <c r="E230" s="120">
        <v>37</v>
      </c>
      <c r="F230" s="121">
        <f t="shared" si="19"/>
        <v>-0.75</v>
      </c>
      <c r="G230" s="120">
        <v>179</v>
      </c>
      <c r="H230" s="121">
        <f t="shared" si="19"/>
        <v>3.8378378378378377</v>
      </c>
      <c r="I230" s="120">
        <v>200</v>
      </c>
      <c r="J230" s="121">
        <f t="shared" si="19"/>
        <v>0.11731843575418988</v>
      </c>
      <c r="K230" s="120">
        <v>198</v>
      </c>
      <c r="L230" s="121">
        <f t="shared" si="19"/>
        <v>-1.0000000000000009E-2</v>
      </c>
      <c r="M230" s="120">
        <v>222</v>
      </c>
      <c r="N230" s="121">
        <f t="shared" si="20"/>
        <v>0.1212121212121211</v>
      </c>
    </row>
    <row r="231" spans="2:15" x14ac:dyDescent="0.25">
      <c r="B231" s="119" t="s">
        <v>77</v>
      </c>
      <c r="C231" s="120">
        <v>85</v>
      </c>
      <c r="D231" s="121">
        <v>-0.38405797101449279</v>
      </c>
      <c r="E231" s="120">
        <v>32</v>
      </c>
      <c r="F231" s="121">
        <f t="shared" si="19"/>
        <v>-0.62352941176470589</v>
      </c>
      <c r="G231" s="120">
        <v>197</v>
      </c>
      <c r="H231" s="121">
        <f t="shared" si="19"/>
        <v>5.15625</v>
      </c>
      <c r="I231" s="120">
        <v>206</v>
      </c>
      <c r="J231" s="121">
        <f t="shared" si="19"/>
        <v>4.5685279187817285E-2</v>
      </c>
      <c r="K231" s="120">
        <v>181</v>
      </c>
      <c r="L231" s="121">
        <f t="shared" si="19"/>
        <v>-0.12135922330097082</v>
      </c>
      <c r="M231" s="120">
        <v>183</v>
      </c>
      <c r="N231" s="121">
        <f t="shared" si="20"/>
        <v>1.1049723756906049E-2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31</v>
      </c>
      <c r="F232" s="121" t="str">
        <f t="shared" si="19"/>
        <v>-</v>
      </c>
      <c r="G232" s="120">
        <v>118</v>
      </c>
      <c r="H232" s="121">
        <f t="shared" si="19"/>
        <v>2.806451612903226</v>
      </c>
      <c r="I232" s="120">
        <v>119</v>
      </c>
      <c r="J232" s="121">
        <f t="shared" si="19"/>
        <v>8.4745762711864181E-3</v>
      </c>
      <c r="K232" s="120">
        <v>107</v>
      </c>
      <c r="L232" s="121">
        <f t="shared" si="19"/>
        <v>-0.10084033613445376</v>
      </c>
      <c r="M232" s="120">
        <v>135</v>
      </c>
      <c r="N232" s="121">
        <f t="shared" si="20"/>
        <v>0.26168224299065423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99</v>
      </c>
      <c r="F233" s="121" t="str">
        <f t="shared" si="19"/>
        <v>-</v>
      </c>
      <c r="G233" s="120">
        <v>117</v>
      </c>
      <c r="H233" s="121">
        <f t="shared" si="19"/>
        <v>0.18181818181818188</v>
      </c>
      <c r="I233" s="120">
        <v>90</v>
      </c>
      <c r="J233" s="121">
        <f t="shared" si="19"/>
        <v>-0.23076923076923073</v>
      </c>
      <c r="K233" s="120">
        <v>133</v>
      </c>
      <c r="L233" s="121">
        <f t="shared" si="19"/>
        <v>0.47777777777777786</v>
      </c>
      <c r="M233" s="120"/>
      <c r="N233" s="121"/>
    </row>
    <row r="234" spans="2:15" x14ac:dyDescent="0.25">
      <c r="B234" s="119" t="s">
        <v>83</v>
      </c>
      <c r="C234" s="120">
        <v>0</v>
      </c>
      <c r="D234" s="121">
        <v>-1</v>
      </c>
      <c r="E234" s="120">
        <v>63</v>
      </c>
      <c r="F234" s="121" t="str">
        <f t="shared" si="19"/>
        <v>-</v>
      </c>
      <c r="G234" s="120">
        <v>96</v>
      </c>
      <c r="H234" s="121">
        <f t="shared" si="19"/>
        <v>0.52380952380952372</v>
      </c>
      <c r="I234" s="120">
        <v>86</v>
      </c>
      <c r="J234" s="121">
        <f t="shared" si="19"/>
        <v>-0.10416666666666663</v>
      </c>
      <c r="K234" s="120">
        <v>117</v>
      </c>
      <c r="L234" s="121">
        <f t="shared" si="19"/>
        <v>0.36046511627906974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83</v>
      </c>
      <c r="F235" s="121" t="str">
        <f t="shared" si="19"/>
        <v>-</v>
      </c>
      <c r="G235" s="120">
        <v>109</v>
      </c>
      <c r="H235" s="121">
        <f t="shared" si="19"/>
        <v>0.31325301204819267</v>
      </c>
      <c r="I235" s="120">
        <v>135</v>
      </c>
      <c r="J235" s="121">
        <f t="shared" si="19"/>
        <v>0.23853211009174302</v>
      </c>
      <c r="K235" s="120">
        <v>123</v>
      </c>
      <c r="L235" s="121">
        <f t="shared" si="19"/>
        <v>-8.8888888888888906E-2</v>
      </c>
      <c r="M235" s="120"/>
      <c r="N235" s="121"/>
    </row>
    <row r="236" spans="2:15" x14ac:dyDescent="0.25">
      <c r="B236" s="119" t="s">
        <v>87</v>
      </c>
      <c r="C236" s="120">
        <v>49</v>
      </c>
      <c r="D236" s="121">
        <v>-0.38749999999999996</v>
      </c>
      <c r="E236" s="120">
        <v>103</v>
      </c>
      <c r="F236" s="121">
        <f t="shared" si="19"/>
        <v>1.1020408163265305</v>
      </c>
      <c r="G236" s="120">
        <v>180</v>
      </c>
      <c r="H236" s="121">
        <f t="shared" si="19"/>
        <v>0.74757281553398047</v>
      </c>
      <c r="I236" s="120">
        <v>119</v>
      </c>
      <c r="J236" s="121">
        <f t="shared" si="19"/>
        <v>-0.33888888888888891</v>
      </c>
      <c r="K236" s="120">
        <v>112</v>
      </c>
      <c r="L236" s="121">
        <f t="shared" si="19"/>
        <v>-5.8823529411764719E-2</v>
      </c>
      <c r="M236" s="120"/>
      <c r="N236" s="121"/>
    </row>
    <row r="237" spans="2:15" x14ac:dyDescent="0.25">
      <c r="B237" s="119" t="s">
        <v>89</v>
      </c>
      <c r="C237" s="120">
        <v>74</v>
      </c>
      <c r="D237" s="121">
        <v>-0.30841121495327106</v>
      </c>
      <c r="E237" s="120">
        <v>87</v>
      </c>
      <c r="F237" s="121">
        <f t="shared" si="19"/>
        <v>0.17567567567567566</v>
      </c>
      <c r="G237" s="120">
        <v>97</v>
      </c>
      <c r="H237" s="121">
        <f t="shared" si="19"/>
        <v>0.11494252873563227</v>
      </c>
      <c r="I237" s="120">
        <v>102</v>
      </c>
      <c r="J237" s="121">
        <f t="shared" si="19"/>
        <v>5.1546391752577359E-2</v>
      </c>
      <c r="K237" s="120">
        <v>143</v>
      </c>
      <c r="L237" s="121">
        <f t="shared" si="19"/>
        <v>0.40196078431372539</v>
      </c>
      <c r="M237" s="120"/>
      <c r="N237" s="121"/>
    </row>
    <row r="238" spans="2:15" x14ac:dyDescent="0.25">
      <c r="B238" s="119" t="s">
        <v>91</v>
      </c>
      <c r="C238" s="120">
        <v>47</v>
      </c>
      <c r="D238" s="121">
        <v>-0.53465346534653468</v>
      </c>
      <c r="E238" s="120">
        <v>177</v>
      </c>
      <c r="F238" s="121">
        <f t="shared" si="19"/>
        <v>2.7659574468085109</v>
      </c>
      <c r="G238" s="120">
        <v>110</v>
      </c>
      <c r="H238" s="121">
        <f t="shared" si="19"/>
        <v>-0.37853107344632764</v>
      </c>
      <c r="I238" s="120">
        <v>137</v>
      </c>
      <c r="J238" s="121">
        <f t="shared" si="19"/>
        <v>0.24545454545454537</v>
      </c>
      <c r="K238" s="120">
        <v>155</v>
      </c>
      <c r="L238" s="121">
        <f t="shared" si="19"/>
        <v>0.13138686131386867</v>
      </c>
      <c r="M238" s="120"/>
      <c r="N238" s="121"/>
    </row>
    <row r="239" spans="2:15" x14ac:dyDescent="0.25">
      <c r="B239" s="119" t="s">
        <v>93</v>
      </c>
      <c r="C239" s="120">
        <v>57</v>
      </c>
      <c r="D239" s="121">
        <v>-0.68852459016393441</v>
      </c>
      <c r="E239" s="120">
        <v>403</v>
      </c>
      <c r="F239" s="121">
        <f t="shared" si="19"/>
        <v>6.0701754385964914</v>
      </c>
      <c r="G239" s="120">
        <v>182</v>
      </c>
      <c r="H239" s="121">
        <f t="shared" si="19"/>
        <v>-0.54838709677419351</v>
      </c>
      <c r="I239" s="120">
        <v>273</v>
      </c>
      <c r="J239" s="121">
        <f t="shared" si="19"/>
        <v>0.5</v>
      </c>
      <c r="K239" s="120">
        <v>235</v>
      </c>
      <c r="L239" s="121">
        <f t="shared" si="19"/>
        <v>-0.13919413919413914</v>
      </c>
      <c r="M239" s="120"/>
      <c r="N239" s="121"/>
    </row>
    <row r="240" spans="2:15" x14ac:dyDescent="0.25">
      <c r="B240" s="119" t="s">
        <v>95</v>
      </c>
      <c r="C240" s="120">
        <v>74</v>
      </c>
      <c r="D240" s="121">
        <v>-0.55151515151515151</v>
      </c>
      <c r="E240" s="120">
        <v>199</v>
      </c>
      <c r="F240" s="121">
        <f t="shared" si="19"/>
        <v>1.689189189189189</v>
      </c>
      <c r="G240" s="120">
        <v>281</v>
      </c>
      <c r="H240" s="121">
        <f t="shared" si="19"/>
        <v>0.4120603015075377</v>
      </c>
      <c r="I240" s="120">
        <v>228</v>
      </c>
      <c r="J240" s="121">
        <f t="shared" si="19"/>
        <v>-0.18861209964412806</v>
      </c>
      <c r="K240" s="120">
        <v>310</v>
      </c>
      <c r="L240" s="121">
        <f t="shared" si="19"/>
        <v>0.35964912280701755</v>
      </c>
      <c r="M240" s="120"/>
      <c r="N240" s="121"/>
    </row>
    <row r="241" spans="2:15" ht="15.75" x14ac:dyDescent="0.25">
      <c r="B241" s="122" t="s">
        <v>32</v>
      </c>
      <c r="C241" s="123">
        <v>812</v>
      </c>
      <c r="D241" s="124">
        <v>-0.45283018867924529</v>
      </c>
      <c r="E241" s="123">
        <v>1357</v>
      </c>
      <c r="F241" s="124">
        <f t="shared" si="19"/>
        <v>0.67118226600985231</v>
      </c>
      <c r="G241" s="123">
        <v>1836</v>
      </c>
      <c r="H241" s="124">
        <f t="shared" si="19"/>
        <v>0.35298452468680908</v>
      </c>
      <c r="I241" s="123">
        <v>1934</v>
      </c>
      <c r="J241" s="124">
        <f t="shared" si="19"/>
        <v>5.3376906318082895E-2</v>
      </c>
      <c r="K241" s="123">
        <v>2091</v>
      </c>
      <c r="L241" s="124">
        <f t="shared" si="19"/>
        <v>8.1178903826266913E-2</v>
      </c>
      <c r="M241" s="123">
        <v>863</v>
      </c>
      <c r="N241" s="124">
        <v>0.13106159895150715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247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301</v>
      </c>
      <c r="D251" s="121">
        <v>4.8780487804878092E-2</v>
      </c>
      <c r="E251" s="120">
        <v>2</v>
      </c>
      <c r="F251" s="121">
        <f t="shared" ref="F251:L263" si="21">IFERROR(E251/C251-1,"-")</f>
        <v>-0.99335548172757471</v>
      </c>
      <c r="G251" s="120">
        <v>168</v>
      </c>
      <c r="H251" s="121">
        <f t="shared" si="21"/>
        <v>83</v>
      </c>
      <c r="I251" s="120">
        <v>190</v>
      </c>
      <c r="J251" s="121">
        <f t="shared" si="21"/>
        <v>0.13095238095238093</v>
      </c>
      <c r="K251" s="120">
        <v>268</v>
      </c>
      <c r="L251" s="121">
        <f t="shared" si="21"/>
        <v>0.41052631578947363</v>
      </c>
      <c r="M251" s="120">
        <v>203</v>
      </c>
      <c r="N251" s="121">
        <f t="shared" ref="N251:N254" si="22">IFERROR(M251/K251-1,"-")</f>
        <v>-0.2425373134328358</v>
      </c>
    </row>
    <row r="252" spans="2:15" x14ac:dyDescent="0.25">
      <c r="B252" s="119" t="s">
        <v>75</v>
      </c>
      <c r="C252" s="120">
        <v>214</v>
      </c>
      <c r="D252" s="121">
        <v>4.3902439024390283E-2</v>
      </c>
      <c r="E252" s="120">
        <v>2</v>
      </c>
      <c r="F252" s="121">
        <f t="shared" si="21"/>
        <v>-0.99065420560747663</v>
      </c>
      <c r="G252" s="120">
        <v>110</v>
      </c>
      <c r="H252" s="121">
        <f t="shared" si="21"/>
        <v>54</v>
      </c>
      <c r="I252" s="120">
        <v>153</v>
      </c>
      <c r="J252" s="121">
        <f t="shared" si="21"/>
        <v>0.39090909090909087</v>
      </c>
      <c r="K252" s="120">
        <v>235</v>
      </c>
      <c r="L252" s="121">
        <f t="shared" si="21"/>
        <v>0.53594771241830075</v>
      </c>
      <c r="M252" s="120">
        <v>199</v>
      </c>
      <c r="N252" s="121">
        <f t="shared" si="22"/>
        <v>-0.15319148936170213</v>
      </c>
    </row>
    <row r="253" spans="2:15" x14ac:dyDescent="0.25">
      <c r="B253" s="119" t="s">
        <v>77</v>
      </c>
      <c r="C253" s="120">
        <v>115</v>
      </c>
      <c r="D253" s="121">
        <v>-0.62662337662337664</v>
      </c>
      <c r="E253" s="120">
        <v>4</v>
      </c>
      <c r="F253" s="121">
        <f t="shared" si="21"/>
        <v>-0.9652173913043478</v>
      </c>
      <c r="G253" s="120">
        <v>124</v>
      </c>
      <c r="H253" s="121">
        <f t="shared" si="21"/>
        <v>30</v>
      </c>
      <c r="I253" s="120">
        <v>264</v>
      </c>
      <c r="J253" s="121">
        <f t="shared" si="21"/>
        <v>1.129032258064516</v>
      </c>
      <c r="K253" s="120">
        <v>198</v>
      </c>
      <c r="L253" s="121">
        <f t="shared" si="21"/>
        <v>-0.25</v>
      </c>
      <c r="M253" s="120">
        <v>146</v>
      </c>
      <c r="N253" s="121">
        <f t="shared" si="22"/>
        <v>-0.26262626262626265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9</v>
      </c>
      <c r="F254" s="121" t="str">
        <f t="shared" si="21"/>
        <v>-</v>
      </c>
      <c r="G254" s="120">
        <v>101</v>
      </c>
      <c r="H254" s="121">
        <f t="shared" si="21"/>
        <v>10.222222222222221</v>
      </c>
      <c r="I254" s="120">
        <v>121</v>
      </c>
      <c r="J254" s="121">
        <f t="shared" si="21"/>
        <v>0.19801980198019797</v>
      </c>
      <c r="K254" s="120">
        <v>105</v>
      </c>
      <c r="L254" s="121">
        <f t="shared" si="21"/>
        <v>-0.13223140495867769</v>
      </c>
      <c r="M254" s="120">
        <v>82</v>
      </c>
      <c r="N254" s="121">
        <f t="shared" si="22"/>
        <v>-0.21904761904761905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14</v>
      </c>
      <c r="F255" s="121" t="str">
        <f t="shared" si="21"/>
        <v>-</v>
      </c>
      <c r="G255" s="120">
        <v>33</v>
      </c>
      <c r="H255" s="121">
        <f t="shared" si="21"/>
        <v>1.3571428571428572</v>
      </c>
      <c r="I255" s="120">
        <v>21</v>
      </c>
      <c r="J255" s="121">
        <f t="shared" si="21"/>
        <v>-0.36363636363636365</v>
      </c>
      <c r="K255" s="120">
        <v>13</v>
      </c>
      <c r="L255" s="121">
        <f t="shared" si="21"/>
        <v>-0.38095238095238093</v>
      </c>
      <c r="M255" s="120"/>
      <c r="N255" s="121"/>
    </row>
    <row r="256" spans="2:15" x14ac:dyDescent="0.25">
      <c r="B256" s="119" t="s">
        <v>83</v>
      </c>
      <c r="C256" s="120">
        <v>0</v>
      </c>
      <c r="D256" s="121">
        <v>-1</v>
      </c>
      <c r="E256" s="120">
        <v>3</v>
      </c>
      <c r="F256" s="121" t="str">
        <f t="shared" si="21"/>
        <v>-</v>
      </c>
      <c r="G256" s="120">
        <v>36</v>
      </c>
      <c r="H256" s="121">
        <f t="shared" si="21"/>
        <v>11</v>
      </c>
      <c r="I256" s="120">
        <v>26</v>
      </c>
      <c r="J256" s="121">
        <f t="shared" si="21"/>
        <v>-0.27777777777777779</v>
      </c>
      <c r="K256" s="120">
        <v>39</v>
      </c>
      <c r="L256" s="121">
        <f t="shared" si="21"/>
        <v>0.5</v>
      </c>
      <c r="M256" s="120"/>
      <c r="N256" s="121"/>
    </row>
    <row r="257" spans="2:15" x14ac:dyDescent="0.25">
      <c r="B257" s="119" t="s">
        <v>85</v>
      </c>
      <c r="C257" s="120">
        <v>0</v>
      </c>
      <c r="D257" s="121">
        <v>-1</v>
      </c>
      <c r="E257" s="120">
        <v>27</v>
      </c>
      <c r="F257" s="121" t="str">
        <f t="shared" si="21"/>
        <v>-</v>
      </c>
      <c r="G257" s="120">
        <v>30</v>
      </c>
      <c r="H257" s="121">
        <f t="shared" si="21"/>
        <v>0.11111111111111116</v>
      </c>
      <c r="I257" s="120">
        <v>25</v>
      </c>
      <c r="J257" s="121">
        <f t="shared" si="21"/>
        <v>-0.16666666666666663</v>
      </c>
      <c r="K257" s="120">
        <v>46</v>
      </c>
      <c r="L257" s="121">
        <f t="shared" si="21"/>
        <v>0.84000000000000008</v>
      </c>
      <c r="M257" s="120"/>
      <c r="N257" s="121"/>
    </row>
    <row r="258" spans="2:15" x14ac:dyDescent="0.25">
      <c r="B258" s="119" t="s">
        <v>87</v>
      </c>
      <c r="C258" s="120">
        <v>7</v>
      </c>
      <c r="D258" s="121">
        <v>-0.80555555555555558</v>
      </c>
      <c r="E258" s="120">
        <v>20</v>
      </c>
      <c r="F258" s="121">
        <f t="shared" si="21"/>
        <v>1.8571428571428572</v>
      </c>
      <c r="G258" s="120">
        <v>21</v>
      </c>
      <c r="H258" s="121">
        <f t="shared" si="21"/>
        <v>5.0000000000000044E-2</v>
      </c>
      <c r="I258" s="120">
        <v>33</v>
      </c>
      <c r="J258" s="121">
        <f t="shared" si="21"/>
        <v>0.5714285714285714</v>
      </c>
      <c r="K258" s="120">
        <v>18</v>
      </c>
      <c r="L258" s="121">
        <f t="shared" si="21"/>
        <v>-0.45454545454545459</v>
      </c>
      <c r="M258" s="120"/>
      <c r="N258" s="121"/>
    </row>
    <row r="259" spans="2:15" x14ac:dyDescent="0.25">
      <c r="B259" s="119" t="s">
        <v>89</v>
      </c>
      <c r="C259" s="120">
        <v>0</v>
      </c>
      <c r="D259" s="121">
        <v>-1</v>
      </c>
      <c r="E259" s="120">
        <v>17</v>
      </c>
      <c r="F259" s="121" t="str">
        <f t="shared" si="21"/>
        <v>-</v>
      </c>
      <c r="G259" s="120">
        <v>32</v>
      </c>
      <c r="H259" s="121">
        <f t="shared" si="21"/>
        <v>0.88235294117647056</v>
      </c>
      <c r="I259" s="120">
        <v>28</v>
      </c>
      <c r="J259" s="121">
        <f t="shared" si="21"/>
        <v>-0.125</v>
      </c>
      <c r="K259" s="120">
        <v>24</v>
      </c>
      <c r="L259" s="121">
        <f t="shared" si="21"/>
        <v>-0.1428571428571429</v>
      </c>
      <c r="M259" s="120"/>
      <c r="N259" s="121"/>
    </row>
    <row r="260" spans="2:15" x14ac:dyDescent="0.25">
      <c r="B260" s="119" t="s">
        <v>91</v>
      </c>
      <c r="C260" s="120">
        <v>15</v>
      </c>
      <c r="D260" s="121">
        <v>-0.85</v>
      </c>
      <c r="E260" s="120">
        <v>109</v>
      </c>
      <c r="F260" s="121">
        <f t="shared" si="21"/>
        <v>6.2666666666666666</v>
      </c>
      <c r="G260" s="120">
        <v>130</v>
      </c>
      <c r="H260" s="121">
        <f t="shared" si="21"/>
        <v>0.19266055045871555</v>
      </c>
      <c r="I260" s="120">
        <v>115</v>
      </c>
      <c r="J260" s="121">
        <f t="shared" si="21"/>
        <v>-0.11538461538461542</v>
      </c>
      <c r="K260" s="120">
        <v>112</v>
      </c>
      <c r="L260" s="121">
        <f t="shared" si="21"/>
        <v>-2.6086956521739091E-2</v>
      </c>
      <c r="M260" s="120"/>
      <c r="N260" s="121"/>
    </row>
    <row r="261" spans="2:15" x14ac:dyDescent="0.25">
      <c r="B261" s="119" t="s">
        <v>93</v>
      </c>
      <c r="C261" s="120">
        <v>11</v>
      </c>
      <c r="D261" s="121">
        <v>-0.93922651933701662</v>
      </c>
      <c r="E261" s="120">
        <v>167</v>
      </c>
      <c r="F261" s="121">
        <f t="shared" si="21"/>
        <v>14.181818181818182</v>
      </c>
      <c r="G261" s="120">
        <v>126</v>
      </c>
      <c r="H261" s="121">
        <f t="shared" si="21"/>
        <v>-0.24550898203592819</v>
      </c>
      <c r="I261" s="120">
        <v>177</v>
      </c>
      <c r="J261" s="121">
        <f t="shared" si="21"/>
        <v>0.40476190476190466</v>
      </c>
      <c r="K261" s="120">
        <v>118</v>
      </c>
      <c r="L261" s="121">
        <f t="shared" si="21"/>
        <v>-0.33333333333333337</v>
      </c>
      <c r="M261" s="120"/>
      <c r="N261" s="121"/>
    </row>
    <row r="262" spans="2:15" x14ac:dyDescent="0.25">
      <c r="B262" s="119" t="s">
        <v>95</v>
      </c>
      <c r="C262" s="120">
        <v>8</v>
      </c>
      <c r="D262" s="121">
        <v>-0.96116504854368934</v>
      </c>
      <c r="E262" s="120">
        <v>181</v>
      </c>
      <c r="F262" s="121">
        <f t="shared" si="21"/>
        <v>21.625</v>
      </c>
      <c r="G262" s="120">
        <v>164</v>
      </c>
      <c r="H262" s="121">
        <f t="shared" si="21"/>
        <v>-9.392265193370164E-2</v>
      </c>
      <c r="I262" s="120">
        <v>188</v>
      </c>
      <c r="J262" s="121">
        <f t="shared" si="21"/>
        <v>0.14634146341463405</v>
      </c>
      <c r="K262" s="120">
        <v>158</v>
      </c>
      <c r="L262" s="121">
        <f t="shared" si="21"/>
        <v>-0.15957446808510634</v>
      </c>
      <c r="M262" s="120"/>
      <c r="N262" s="121"/>
    </row>
    <row r="263" spans="2:15" ht="15.75" x14ac:dyDescent="0.25">
      <c r="B263" s="122" t="s">
        <v>32</v>
      </c>
      <c r="C263" s="123">
        <v>678</v>
      </c>
      <c r="D263" s="124">
        <v>-0.58225508317929764</v>
      </c>
      <c r="E263" s="123">
        <v>555</v>
      </c>
      <c r="F263" s="124">
        <f t="shared" si="21"/>
        <v>-0.18141592920353977</v>
      </c>
      <c r="G263" s="123">
        <v>1075</v>
      </c>
      <c r="H263" s="124">
        <f t="shared" si="21"/>
        <v>0.93693693693693691</v>
      </c>
      <c r="I263" s="123">
        <v>1341</v>
      </c>
      <c r="J263" s="124">
        <f t="shared" si="21"/>
        <v>0.24744186046511629</v>
      </c>
      <c r="K263" s="123">
        <v>1334</v>
      </c>
      <c r="L263" s="124">
        <f t="shared" si="21"/>
        <v>-5.2199850857569396E-3</v>
      </c>
      <c r="M263" s="123">
        <v>630</v>
      </c>
      <c r="N263" s="124">
        <v>-0.21836228287841186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248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386</v>
      </c>
      <c r="D273" s="121">
        <v>-0.11059907834101379</v>
      </c>
      <c r="E273" s="120">
        <v>20</v>
      </c>
      <c r="F273" s="121">
        <f t="shared" ref="F273:L285" si="23">IFERROR(E273/C273-1,"-")</f>
        <v>-0.94818652849740936</v>
      </c>
      <c r="G273" s="120">
        <v>275</v>
      </c>
      <c r="H273" s="121">
        <f t="shared" si="23"/>
        <v>12.75</v>
      </c>
      <c r="I273" s="120">
        <v>453</v>
      </c>
      <c r="J273" s="121">
        <f t="shared" si="23"/>
        <v>0.64727272727272722</v>
      </c>
      <c r="K273" s="120">
        <v>381</v>
      </c>
      <c r="L273" s="121">
        <f t="shared" si="23"/>
        <v>-0.15894039735099341</v>
      </c>
      <c r="M273" s="120">
        <v>448</v>
      </c>
      <c r="N273" s="121">
        <f t="shared" ref="N273:N276" si="24">IFERROR(M273/K273-1,"-")</f>
        <v>0.1758530183727034</v>
      </c>
    </row>
    <row r="274" spans="2:14" x14ac:dyDescent="0.25">
      <c r="B274" s="119" t="s">
        <v>75</v>
      </c>
      <c r="C274" s="120">
        <v>408</v>
      </c>
      <c r="D274" s="121">
        <v>9.0909090909090828E-2</v>
      </c>
      <c r="E274" s="120">
        <v>10</v>
      </c>
      <c r="F274" s="121">
        <f t="shared" si="23"/>
        <v>-0.97549019607843135</v>
      </c>
      <c r="G274" s="120">
        <v>245</v>
      </c>
      <c r="H274" s="121">
        <f t="shared" si="23"/>
        <v>23.5</v>
      </c>
      <c r="I274" s="120">
        <v>313</v>
      </c>
      <c r="J274" s="121">
        <f t="shared" si="23"/>
        <v>0.27755102040816326</v>
      </c>
      <c r="K274" s="120">
        <v>336</v>
      </c>
      <c r="L274" s="121">
        <f t="shared" si="23"/>
        <v>7.348242811501593E-2</v>
      </c>
      <c r="M274" s="120">
        <v>370</v>
      </c>
      <c r="N274" s="121">
        <f t="shared" si="24"/>
        <v>0.10119047619047628</v>
      </c>
    </row>
    <row r="275" spans="2:14" x14ac:dyDescent="0.25">
      <c r="B275" s="119" t="s">
        <v>77</v>
      </c>
      <c r="C275" s="120">
        <v>176</v>
      </c>
      <c r="D275" s="121">
        <v>-0.60270880361173818</v>
      </c>
      <c r="E275" s="120">
        <v>24</v>
      </c>
      <c r="F275" s="121">
        <f t="shared" si="23"/>
        <v>-0.86363636363636365</v>
      </c>
      <c r="G275" s="120">
        <v>204</v>
      </c>
      <c r="H275" s="121">
        <f t="shared" si="23"/>
        <v>7.5</v>
      </c>
      <c r="I275" s="120">
        <v>321</v>
      </c>
      <c r="J275" s="121">
        <f t="shared" si="23"/>
        <v>0.57352941176470584</v>
      </c>
      <c r="K275" s="120">
        <v>324</v>
      </c>
      <c r="L275" s="121">
        <f t="shared" si="23"/>
        <v>9.3457943925232545E-3</v>
      </c>
      <c r="M275" s="120">
        <v>322</v>
      </c>
      <c r="N275" s="121">
        <f t="shared" si="24"/>
        <v>-6.1728395061728669E-3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35</v>
      </c>
      <c r="F276" s="121" t="str">
        <f t="shared" si="23"/>
        <v>-</v>
      </c>
      <c r="G276" s="120">
        <v>203</v>
      </c>
      <c r="H276" s="121">
        <f t="shared" si="23"/>
        <v>4.8</v>
      </c>
      <c r="I276" s="120">
        <v>279</v>
      </c>
      <c r="J276" s="121">
        <f t="shared" si="23"/>
        <v>0.37438423645320196</v>
      </c>
      <c r="K276" s="120">
        <v>205</v>
      </c>
      <c r="L276" s="121">
        <f t="shared" si="23"/>
        <v>-0.26523297491039421</v>
      </c>
      <c r="M276" s="120">
        <v>156</v>
      </c>
      <c r="N276" s="121">
        <f t="shared" si="24"/>
        <v>-0.23902439024390243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25</v>
      </c>
      <c r="F277" s="121" t="str">
        <f t="shared" si="23"/>
        <v>-</v>
      </c>
      <c r="G277" s="120">
        <v>52</v>
      </c>
      <c r="H277" s="121">
        <f t="shared" si="23"/>
        <v>1.08</v>
      </c>
      <c r="I277" s="120">
        <v>55</v>
      </c>
      <c r="J277" s="121">
        <f t="shared" si="23"/>
        <v>5.7692307692307709E-2</v>
      </c>
      <c r="K277" s="120">
        <v>46</v>
      </c>
      <c r="L277" s="121">
        <f t="shared" si="23"/>
        <v>-0.16363636363636369</v>
      </c>
      <c r="M277" s="120"/>
      <c r="N277" s="121"/>
    </row>
    <row r="278" spans="2:14" x14ac:dyDescent="0.25">
      <c r="B278" s="119" t="s">
        <v>83</v>
      </c>
      <c r="C278" s="120">
        <v>0</v>
      </c>
      <c r="D278" s="121">
        <v>-1</v>
      </c>
      <c r="E278" s="120">
        <v>27</v>
      </c>
      <c r="F278" s="121" t="str">
        <f t="shared" si="23"/>
        <v>-</v>
      </c>
      <c r="G278" s="120">
        <v>51</v>
      </c>
      <c r="H278" s="121">
        <f t="shared" si="23"/>
        <v>0.88888888888888884</v>
      </c>
      <c r="I278" s="120">
        <v>33</v>
      </c>
      <c r="J278" s="121">
        <f t="shared" si="23"/>
        <v>-0.3529411764705882</v>
      </c>
      <c r="K278" s="120">
        <v>26</v>
      </c>
      <c r="L278" s="121">
        <f t="shared" si="23"/>
        <v>-0.21212121212121215</v>
      </c>
      <c r="M278" s="120"/>
      <c r="N278" s="121"/>
    </row>
    <row r="279" spans="2:14" x14ac:dyDescent="0.25">
      <c r="B279" s="119" t="s">
        <v>85</v>
      </c>
      <c r="C279" s="120">
        <v>0</v>
      </c>
      <c r="D279" s="121">
        <v>-1</v>
      </c>
      <c r="E279" s="120">
        <v>25</v>
      </c>
      <c r="F279" s="121" t="str">
        <f t="shared" si="23"/>
        <v>-</v>
      </c>
      <c r="G279" s="120">
        <v>26</v>
      </c>
      <c r="H279" s="121">
        <f t="shared" si="23"/>
        <v>4.0000000000000036E-2</v>
      </c>
      <c r="I279" s="120">
        <v>39</v>
      </c>
      <c r="J279" s="121">
        <f t="shared" si="23"/>
        <v>0.5</v>
      </c>
      <c r="K279" s="120">
        <v>47</v>
      </c>
      <c r="L279" s="121">
        <f t="shared" si="23"/>
        <v>0.20512820512820507</v>
      </c>
      <c r="M279" s="120"/>
      <c r="N279" s="121"/>
    </row>
    <row r="280" spans="2:14" x14ac:dyDescent="0.25">
      <c r="B280" s="119" t="s">
        <v>87</v>
      </c>
      <c r="C280" s="120">
        <v>15</v>
      </c>
      <c r="D280" s="121">
        <v>-0.55882352941176472</v>
      </c>
      <c r="E280" s="120">
        <v>28</v>
      </c>
      <c r="F280" s="121">
        <f t="shared" si="23"/>
        <v>0.8666666666666667</v>
      </c>
      <c r="G280" s="120">
        <v>15</v>
      </c>
      <c r="H280" s="121">
        <f t="shared" si="23"/>
        <v>-0.4642857142857143</v>
      </c>
      <c r="I280" s="120">
        <v>34</v>
      </c>
      <c r="J280" s="121">
        <f t="shared" si="23"/>
        <v>1.2666666666666666</v>
      </c>
      <c r="K280" s="120">
        <v>38</v>
      </c>
      <c r="L280" s="121">
        <f t="shared" si="23"/>
        <v>0.11764705882352944</v>
      </c>
      <c r="M280" s="120"/>
      <c r="N280" s="121"/>
    </row>
    <row r="281" spans="2:14" x14ac:dyDescent="0.25">
      <c r="B281" s="119" t="s">
        <v>89</v>
      </c>
      <c r="C281" s="120">
        <v>25</v>
      </c>
      <c r="D281" s="121">
        <v>-0.34210526315789469</v>
      </c>
      <c r="E281" s="120">
        <v>33</v>
      </c>
      <c r="F281" s="121">
        <f t="shared" si="23"/>
        <v>0.32000000000000006</v>
      </c>
      <c r="G281" s="120">
        <v>34</v>
      </c>
      <c r="H281" s="121">
        <f t="shared" si="23"/>
        <v>3.0303030303030276E-2</v>
      </c>
      <c r="I281" s="120">
        <v>37</v>
      </c>
      <c r="J281" s="121">
        <f t="shared" si="23"/>
        <v>8.8235294117646967E-2</v>
      </c>
      <c r="K281" s="120">
        <v>24</v>
      </c>
      <c r="L281" s="121">
        <f t="shared" si="23"/>
        <v>-0.35135135135135132</v>
      </c>
      <c r="M281" s="120"/>
      <c r="N281" s="121"/>
    </row>
    <row r="282" spans="2:14" x14ac:dyDescent="0.25">
      <c r="B282" s="119" t="s">
        <v>91</v>
      </c>
      <c r="C282" s="120">
        <v>20</v>
      </c>
      <c r="D282" s="121">
        <v>-0.92156862745098045</v>
      </c>
      <c r="E282" s="120">
        <v>131</v>
      </c>
      <c r="F282" s="121">
        <f t="shared" si="23"/>
        <v>5.55</v>
      </c>
      <c r="G282" s="120">
        <v>161</v>
      </c>
      <c r="H282" s="121">
        <f t="shared" si="23"/>
        <v>0.2290076335877862</v>
      </c>
      <c r="I282" s="120">
        <v>242</v>
      </c>
      <c r="J282" s="121">
        <f t="shared" si="23"/>
        <v>0.50310559006211175</v>
      </c>
      <c r="K282" s="120">
        <v>228</v>
      </c>
      <c r="L282" s="121">
        <f t="shared" si="23"/>
        <v>-5.7851239669421517E-2</v>
      </c>
      <c r="M282" s="120"/>
      <c r="N282" s="121"/>
    </row>
    <row r="283" spans="2:14" x14ac:dyDescent="0.25">
      <c r="B283" s="119" t="s">
        <v>93</v>
      </c>
      <c r="C283" s="120">
        <v>27</v>
      </c>
      <c r="D283" s="121">
        <v>-0.92329545454545459</v>
      </c>
      <c r="E283" s="120">
        <v>237</v>
      </c>
      <c r="F283" s="121">
        <f t="shared" si="23"/>
        <v>7.7777777777777786</v>
      </c>
      <c r="G283" s="120">
        <v>262</v>
      </c>
      <c r="H283" s="121">
        <f t="shared" si="23"/>
        <v>0.10548523206751059</v>
      </c>
      <c r="I283" s="120">
        <v>292</v>
      </c>
      <c r="J283" s="121">
        <f t="shared" si="23"/>
        <v>0.11450381679389321</v>
      </c>
      <c r="K283" s="120">
        <v>371</v>
      </c>
      <c r="L283" s="121">
        <f t="shared" si="23"/>
        <v>0.27054794520547953</v>
      </c>
      <c r="M283" s="120"/>
      <c r="N283" s="121"/>
    </row>
    <row r="284" spans="2:14" x14ac:dyDescent="0.25">
      <c r="B284" s="119" t="s">
        <v>95</v>
      </c>
      <c r="C284" s="120">
        <v>24</v>
      </c>
      <c r="D284" s="121">
        <v>-0.93782383419689119</v>
      </c>
      <c r="E284" s="120">
        <v>324</v>
      </c>
      <c r="F284" s="121">
        <f t="shared" si="23"/>
        <v>12.5</v>
      </c>
      <c r="G284" s="120">
        <v>357</v>
      </c>
      <c r="H284" s="121">
        <f t="shared" si="23"/>
        <v>0.10185185185185186</v>
      </c>
      <c r="I284" s="120">
        <v>357</v>
      </c>
      <c r="J284" s="121">
        <f t="shared" si="23"/>
        <v>0</v>
      </c>
      <c r="K284" s="120">
        <v>467</v>
      </c>
      <c r="L284" s="121">
        <f t="shared" si="23"/>
        <v>0.3081232492997199</v>
      </c>
      <c r="M284" s="120"/>
      <c r="N284" s="121"/>
    </row>
    <row r="285" spans="2:14" ht="15.75" x14ac:dyDescent="0.25">
      <c r="B285" s="122" t="s">
        <v>32</v>
      </c>
      <c r="C285" s="123">
        <v>1097</v>
      </c>
      <c r="D285" s="124">
        <v>-0.59082431928384938</v>
      </c>
      <c r="E285" s="123">
        <v>919</v>
      </c>
      <c r="F285" s="124">
        <f t="shared" si="23"/>
        <v>-0.16226071103008199</v>
      </c>
      <c r="G285" s="123">
        <v>1885</v>
      </c>
      <c r="H285" s="124">
        <f t="shared" si="23"/>
        <v>1.0511425462459196</v>
      </c>
      <c r="I285" s="123">
        <v>2455</v>
      </c>
      <c r="J285" s="124">
        <f t="shared" si="23"/>
        <v>0.3023872679045092</v>
      </c>
      <c r="K285" s="123">
        <v>2493</v>
      </c>
      <c r="L285" s="124">
        <f t="shared" si="23"/>
        <v>1.5478615071283119E-2</v>
      </c>
      <c r="M285" s="123">
        <v>1296</v>
      </c>
      <c r="N285" s="124">
        <v>4.0128410914927803E-2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79EB1-EF10-4B40-892B-7EEE69690E41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237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249</v>
      </c>
      <c r="N8" s="118" t="s">
        <v>71</v>
      </c>
      <c r="O8" s="117" t="s">
        <v>250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20999</v>
      </c>
      <c r="D9" s="120">
        <v>20553</v>
      </c>
      <c r="E9" s="121">
        <f t="shared" ref="E9:E21" si="0">D9/C9-1</f>
        <v>-2.1239106624124982E-2</v>
      </c>
      <c r="F9" s="120">
        <v>20553</v>
      </c>
      <c r="G9" s="121">
        <f>F9/D9-1</f>
        <v>0</v>
      </c>
      <c r="H9" s="120">
        <v>4767</v>
      </c>
      <c r="I9" s="121">
        <f>IFERROR(H9/F9-1,"-")</f>
        <v>-0.76806305648810391</v>
      </c>
      <c r="J9" s="120">
        <v>14146</v>
      </c>
      <c r="K9" s="121">
        <f>IFERROR(J9/H9-1,"-")</f>
        <v>1.9674847912733373</v>
      </c>
      <c r="L9" s="120">
        <v>23609</v>
      </c>
      <c r="M9" s="121">
        <f t="shared" ref="M9:M21" si="1">IFERROR(L9/J9-1,"-")</f>
        <v>0.66895235402233855</v>
      </c>
      <c r="N9" s="120">
        <v>23867</v>
      </c>
      <c r="O9" s="121">
        <f>IFERROR(N9/L9-1,"-")</f>
        <v>1.0928035918505552E-2</v>
      </c>
      <c r="P9" s="120">
        <v>24602</v>
      </c>
      <c r="Q9" s="121">
        <f t="shared" ref="Q9:Q20" si="2">IFERROR(P9/N9-1,"-")</f>
        <v>3.0795659278501697E-2</v>
      </c>
    </row>
    <row r="10" spans="1:18" x14ac:dyDescent="0.25">
      <c r="A10" s="1" t="s">
        <v>74</v>
      </c>
      <c r="B10" s="119" t="s">
        <v>75</v>
      </c>
      <c r="C10" s="120">
        <v>22242</v>
      </c>
      <c r="D10" s="120">
        <v>20929</v>
      </c>
      <c r="E10" s="121">
        <f t="shared" si="0"/>
        <v>-5.9032461109612466E-2</v>
      </c>
      <c r="F10" s="120">
        <v>23364</v>
      </c>
      <c r="G10" s="121">
        <f t="shared" ref="G10:G20" si="3">F10/D10-1</f>
        <v>0.11634574036026568</v>
      </c>
      <c r="H10" s="120">
        <v>8041</v>
      </c>
      <c r="I10" s="121">
        <f t="shared" ref="I10:I21" si="4">IFERROR(H10/F10-1,"-")</f>
        <v>-0.65583804143126179</v>
      </c>
      <c r="J10" s="120">
        <v>17059</v>
      </c>
      <c r="K10" s="121">
        <f t="shared" ref="K10:K21" si="5">IFERROR(J10/H10-1,"-")</f>
        <v>1.1215023007088671</v>
      </c>
      <c r="L10" s="120">
        <v>22775</v>
      </c>
      <c r="M10" s="121">
        <f t="shared" si="1"/>
        <v>0.33507239580280213</v>
      </c>
      <c r="N10" s="120">
        <v>22625</v>
      </c>
      <c r="O10" s="121">
        <f t="shared" ref="O10:O21" si="6">IFERROR(N10/L10-1,"-")</f>
        <v>-6.5861690450055299E-3</v>
      </c>
      <c r="P10" s="120">
        <v>24926</v>
      </c>
      <c r="Q10" s="121">
        <f t="shared" si="2"/>
        <v>0.10170165745856363</v>
      </c>
    </row>
    <row r="11" spans="1:18" x14ac:dyDescent="0.25">
      <c r="A11" s="1" t="s">
        <v>76</v>
      </c>
      <c r="B11" s="119" t="s">
        <v>77</v>
      </c>
      <c r="C11" s="120">
        <v>22137</v>
      </c>
      <c r="D11" s="120">
        <v>21779</v>
      </c>
      <c r="E11" s="121">
        <f t="shared" si="0"/>
        <v>-1.6172019695532391E-2</v>
      </c>
      <c r="F11" s="120">
        <v>8936</v>
      </c>
      <c r="G11" s="121">
        <f t="shared" si="3"/>
        <v>-0.58969649662518941</v>
      </c>
      <c r="H11" s="120">
        <v>10312</v>
      </c>
      <c r="I11" s="121">
        <f t="shared" si="4"/>
        <v>0.15398388540734098</v>
      </c>
      <c r="J11" s="120">
        <v>20054</v>
      </c>
      <c r="K11" s="121">
        <f t="shared" si="5"/>
        <v>0.94472459270752518</v>
      </c>
      <c r="L11" s="120">
        <v>25174</v>
      </c>
      <c r="M11" s="121">
        <f t="shared" si="1"/>
        <v>0.25531066121472024</v>
      </c>
      <c r="N11" s="120">
        <v>22971</v>
      </c>
      <c r="O11" s="121">
        <f t="shared" si="6"/>
        <v>-8.7510923969174592E-2</v>
      </c>
      <c r="P11" s="120">
        <v>26883</v>
      </c>
      <c r="Q11" s="121">
        <f t="shared" si="2"/>
        <v>0.17030168473292417</v>
      </c>
    </row>
    <row r="12" spans="1:18" x14ac:dyDescent="0.25">
      <c r="A12" s="1" t="s">
        <v>78</v>
      </c>
      <c r="B12" s="119" t="s">
        <v>79</v>
      </c>
      <c r="C12" s="120">
        <v>19413</v>
      </c>
      <c r="D12" s="120">
        <v>16758</v>
      </c>
      <c r="E12" s="121">
        <f t="shared" si="0"/>
        <v>-0.13676402410755684</v>
      </c>
      <c r="F12" s="120">
        <v>0</v>
      </c>
      <c r="G12" s="121">
        <f t="shared" si="3"/>
        <v>-1</v>
      </c>
      <c r="H12" s="120">
        <v>9597</v>
      </c>
      <c r="I12" s="121" t="str">
        <f t="shared" si="4"/>
        <v>-</v>
      </c>
      <c r="J12" s="120">
        <v>17340</v>
      </c>
      <c r="K12" s="121">
        <f t="shared" si="5"/>
        <v>0.8068146295717411</v>
      </c>
      <c r="L12" s="120">
        <v>19154</v>
      </c>
      <c r="M12" s="121">
        <f t="shared" si="1"/>
        <v>0.10461361014994242</v>
      </c>
      <c r="N12" s="120">
        <v>19029</v>
      </c>
      <c r="O12" s="121">
        <f t="shared" si="6"/>
        <v>-6.5260519995823385E-3</v>
      </c>
      <c r="P12" s="120">
        <v>20857</v>
      </c>
      <c r="Q12" s="121">
        <f t="shared" si="2"/>
        <v>9.6063902464659234E-2</v>
      </c>
    </row>
    <row r="13" spans="1:18" x14ac:dyDescent="0.25">
      <c r="A13" s="1" t="s">
        <v>80</v>
      </c>
      <c r="B13" s="119" t="s">
        <v>81</v>
      </c>
      <c r="C13" s="120">
        <v>19110</v>
      </c>
      <c r="D13" s="120">
        <v>17027</v>
      </c>
      <c r="E13" s="121">
        <f t="shared" si="0"/>
        <v>-0.10900052328623755</v>
      </c>
      <c r="F13" s="120">
        <v>0</v>
      </c>
      <c r="G13" s="121">
        <f t="shared" si="3"/>
        <v>-1</v>
      </c>
      <c r="H13" s="120">
        <v>12545</v>
      </c>
      <c r="I13" s="121" t="str">
        <f t="shared" si="4"/>
        <v>-</v>
      </c>
      <c r="J13" s="120">
        <v>18214</v>
      </c>
      <c r="K13" s="121">
        <f t="shared" si="5"/>
        <v>0.45189318453567151</v>
      </c>
      <c r="L13" s="120">
        <v>17881</v>
      </c>
      <c r="M13" s="121">
        <f t="shared" si="1"/>
        <v>-1.828263972768196E-2</v>
      </c>
      <c r="N13" s="120">
        <v>17439</v>
      </c>
      <c r="O13" s="121">
        <f t="shared" si="6"/>
        <v>-2.4718975448800418E-2</v>
      </c>
      <c r="P13" s="120" t="s">
        <v>231</v>
      </c>
      <c r="Q13" s="121" t="str">
        <f t="shared" si="2"/>
        <v>-</v>
      </c>
    </row>
    <row r="14" spans="1:18" x14ac:dyDescent="0.25">
      <c r="A14" s="1" t="s">
        <v>82</v>
      </c>
      <c r="B14" s="119" t="s">
        <v>83</v>
      </c>
      <c r="C14" s="120">
        <v>18113</v>
      </c>
      <c r="D14" s="120">
        <v>15071</v>
      </c>
      <c r="E14" s="121">
        <f t="shared" si="0"/>
        <v>-0.16794567437751895</v>
      </c>
      <c r="F14" s="120">
        <v>0</v>
      </c>
      <c r="G14" s="121">
        <f t="shared" si="3"/>
        <v>-1</v>
      </c>
      <c r="H14" s="120">
        <v>13541</v>
      </c>
      <c r="I14" s="121" t="str">
        <f t="shared" si="4"/>
        <v>-</v>
      </c>
      <c r="J14" s="120">
        <v>17608</v>
      </c>
      <c r="K14" s="121">
        <f t="shared" si="5"/>
        <v>0.30034709401078197</v>
      </c>
      <c r="L14" s="120">
        <v>17983</v>
      </c>
      <c r="M14" s="121">
        <f t="shared" si="1"/>
        <v>2.1297137664697763E-2</v>
      </c>
      <c r="N14" s="120">
        <v>19479</v>
      </c>
      <c r="O14" s="121">
        <f t="shared" si="6"/>
        <v>8.3189679141411288E-2</v>
      </c>
      <c r="P14" s="120" t="s">
        <v>231</v>
      </c>
      <c r="Q14" s="121" t="str">
        <f t="shared" si="2"/>
        <v>-</v>
      </c>
    </row>
    <row r="15" spans="1:18" x14ac:dyDescent="0.25">
      <c r="A15" s="1" t="s">
        <v>84</v>
      </c>
      <c r="B15" s="119" t="s">
        <v>85</v>
      </c>
      <c r="C15" s="120">
        <v>17854</v>
      </c>
      <c r="D15" s="120">
        <v>17228</v>
      </c>
      <c r="E15" s="121">
        <f t="shared" si="0"/>
        <v>-3.5062170942085857E-2</v>
      </c>
      <c r="F15" s="120">
        <v>0</v>
      </c>
      <c r="G15" s="121">
        <f t="shared" si="3"/>
        <v>-1</v>
      </c>
      <c r="H15" s="120">
        <v>14398</v>
      </c>
      <c r="I15" s="121" t="str">
        <f t="shared" si="4"/>
        <v>-</v>
      </c>
      <c r="J15" s="120">
        <v>18083</v>
      </c>
      <c r="K15" s="121">
        <f t="shared" si="5"/>
        <v>0.25593832476732881</v>
      </c>
      <c r="L15" s="120">
        <v>16810</v>
      </c>
      <c r="M15" s="121">
        <f t="shared" si="1"/>
        <v>-7.0397611015871275E-2</v>
      </c>
      <c r="N15" s="120">
        <v>21632</v>
      </c>
      <c r="O15" s="121">
        <f t="shared" si="6"/>
        <v>0.28685306365258767</v>
      </c>
      <c r="P15" s="120" t="s">
        <v>231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14321</v>
      </c>
      <c r="D16" s="120">
        <v>13793</v>
      </c>
      <c r="E16" s="121">
        <f t="shared" si="0"/>
        <v>-3.6868933733677833E-2</v>
      </c>
      <c r="F16" s="120">
        <v>6776</v>
      </c>
      <c r="G16" s="121">
        <f t="shared" si="3"/>
        <v>-0.50873631552236642</v>
      </c>
      <c r="H16" s="120">
        <v>13925</v>
      </c>
      <c r="I16" s="121">
        <f t="shared" si="4"/>
        <v>1.0550472255017711</v>
      </c>
      <c r="J16" s="120">
        <v>15520</v>
      </c>
      <c r="K16" s="121">
        <f t="shared" si="5"/>
        <v>0.1145421903052064</v>
      </c>
      <c r="L16" s="120">
        <v>14993</v>
      </c>
      <c r="M16" s="121">
        <f t="shared" si="1"/>
        <v>-3.39561855670103E-2</v>
      </c>
      <c r="N16" s="120">
        <v>15201</v>
      </c>
      <c r="O16" s="121">
        <f t="shared" si="6"/>
        <v>1.3873140799039563E-2</v>
      </c>
      <c r="P16" s="120" t="s">
        <v>231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15635</v>
      </c>
      <c r="D17" s="120">
        <v>15992</v>
      </c>
      <c r="E17" s="121">
        <f t="shared" si="0"/>
        <v>2.2833386632555186E-2</v>
      </c>
      <c r="F17" s="120">
        <v>7423</v>
      </c>
      <c r="G17" s="121">
        <f t="shared" si="3"/>
        <v>-0.53583041520760388</v>
      </c>
      <c r="H17" s="120">
        <v>16473</v>
      </c>
      <c r="I17" s="121">
        <f t="shared" si="4"/>
        <v>1.2191836184830929</v>
      </c>
      <c r="J17" s="120">
        <v>19959</v>
      </c>
      <c r="K17" s="121">
        <f t="shared" si="5"/>
        <v>0.21161901293024954</v>
      </c>
      <c r="L17" s="120">
        <v>15933</v>
      </c>
      <c r="M17" s="121">
        <f t="shared" si="1"/>
        <v>-0.2017135127010371</v>
      </c>
      <c r="N17" s="120">
        <v>19577</v>
      </c>
      <c r="O17" s="121">
        <f t="shared" si="6"/>
        <v>0.22870771355049269</v>
      </c>
      <c r="P17" s="120" t="s">
        <v>231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20046</v>
      </c>
      <c r="D18" s="120">
        <v>18677</v>
      </c>
      <c r="E18" s="121">
        <f t="shared" si="0"/>
        <v>-6.8292926269579945E-2</v>
      </c>
      <c r="F18" s="120">
        <v>9298</v>
      </c>
      <c r="G18" s="121">
        <f t="shared" si="3"/>
        <v>-0.50216844246934733</v>
      </c>
      <c r="H18" s="120">
        <v>19721</v>
      </c>
      <c r="I18" s="121">
        <f t="shared" si="4"/>
        <v>1.1209937620993764</v>
      </c>
      <c r="J18" s="120">
        <v>21932</v>
      </c>
      <c r="K18" s="121">
        <f t="shared" si="5"/>
        <v>0.11211399016277057</v>
      </c>
      <c r="L18" s="120">
        <v>20553</v>
      </c>
      <c r="M18" s="121">
        <f t="shared" si="1"/>
        <v>-6.2876162684661674E-2</v>
      </c>
      <c r="N18" s="120">
        <v>19337</v>
      </c>
      <c r="O18" s="121">
        <f t="shared" si="6"/>
        <v>-5.9164112295042037E-2</v>
      </c>
      <c r="P18" s="120" t="s">
        <v>231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22032</v>
      </c>
      <c r="D19" s="120">
        <v>21685</v>
      </c>
      <c r="E19" s="121">
        <f t="shared" si="0"/>
        <v>-1.5749818445896846E-2</v>
      </c>
      <c r="F19" s="120">
        <v>8104</v>
      </c>
      <c r="G19" s="121">
        <f t="shared" si="3"/>
        <v>-0.62628545077242337</v>
      </c>
      <c r="H19" s="120">
        <v>22740</v>
      </c>
      <c r="I19" s="121">
        <f t="shared" si="4"/>
        <v>1.8060217176702862</v>
      </c>
      <c r="J19" s="120">
        <v>25251</v>
      </c>
      <c r="K19" s="121">
        <f t="shared" si="5"/>
        <v>0.11042216358839041</v>
      </c>
      <c r="L19" s="120">
        <v>23667</v>
      </c>
      <c r="M19" s="121">
        <f t="shared" si="1"/>
        <v>-6.2730188903409756E-2</v>
      </c>
      <c r="N19" s="120">
        <v>25085</v>
      </c>
      <c r="O19" s="121">
        <f t="shared" si="6"/>
        <v>5.9914649089449545E-2</v>
      </c>
      <c r="P19" s="120" t="s">
        <v>231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20407</v>
      </c>
      <c r="D20" s="120">
        <v>20923</v>
      </c>
      <c r="E20" s="121">
        <f t="shared" si="0"/>
        <v>2.528544127015242E-2</v>
      </c>
      <c r="F20" s="120">
        <v>6962</v>
      </c>
      <c r="G20" s="121">
        <f t="shared" si="3"/>
        <v>-0.66725612961812364</v>
      </c>
      <c r="H20" s="120">
        <v>18198</v>
      </c>
      <c r="I20" s="121">
        <f t="shared" si="4"/>
        <v>1.6139040505601838</v>
      </c>
      <c r="J20" s="120">
        <v>23965</v>
      </c>
      <c r="K20" s="121">
        <f t="shared" si="5"/>
        <v>0.3169029563688317</v>
      </c>
      <c r="L20" s="120">
        <v>20577</v>
      </c>
      <c r="M20" s="121">
        <f t="shared" si="1"/>
        <v>-0.14137283538493639</v>
      </c>
      <c r="N20" s="120">
        <v>24629</v>
      </c>
      <c r="O20" s="121">
        <f t="shared" si="6"/>
        <v>0.19691889002284113</v>
      </c>
      <c r="P20" s="120" t="s">
        <v>231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232309</v>
      </c>
      <c r="D21" s="123">
        <v>220415</v>
      </c>
      <c r="E21" s="124">
        <f t="shared" si="0"/>
        <v>-5.1199049541774122E-2</v>
      </c>
      <c r="F21" s="123">
        <v>103516</v>
      </c>
      <c r="G21" s="124">
        <f>F21/D21-1</f>
        <v>-0.53035864165324509</v>
      </c>
      <c r="H21" s="123">
        <v>164258</v>
      </c>
      <c r="I21" s="124">
        <f t="shared" si="4"/>
        <v>0.58678851578499946</v>
      </c>
      <c r="J21" s="123">
        <v>229131</v>
      </c>
      <c r="K21" s="124">
        <f t="shared" si="5"/>
        <v>0.39494575606667559</v>
      </c>
      <c r="L21" s="123">
        <v>239109</v>
      </c>
      <c r="M21" s="124">
        <f t="shared" si="1"/>
        <v>4.3547141155059865E-2</v>
      </c>
      <c r="N21" s="123">
        <v>250871</v>
      </c>
      <c r="O21" s="124">
        <f t="shared" si="6"/>
        <v>4.9190954752853289E-2</v>
      </c>
      <c r="P21" s="123">
        <v>97268</v>
      </c>
      <c r="Q21" s="124">
        <v>9.9172806581385942E-2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C768B1-B194-4140-80EA-4C4399475F7D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1A243BBD-84A3-4DD9-89F2-1BBB22CC6B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CA588AE-DDE8-4EE1-B537-5AC490B44F4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17</vt:i4>
      </vt:variant>
    </vt:vector>
  </HeadingPairs>
  <TitlesOfParts>
    <vt:vector size="66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2025-05-27T07:53:51Z</dcterms:created>
  <dcterms:modified xsi:type="dcterms:W3CDTF">2025-05-27T08:07:38Z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