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9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2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5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8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109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2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113.xml" ContentType="application/vnd.openxmlformats-officedocument.drawingml.chartshapes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6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117.xml" ContentType="application/vnd.openxmlformats-officedocument.drawingml.chartshapes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9" documentId="8_{2D7542FA-8239-42C2-A21C-9D6161B63A0B}" xr6:coauthVersionLast="47" xr6:coauthVersionMax="47" xr10:uidLastSave="{B803176C-972D-425C-B587-F3187BF11F73}"/>
  <bookViews>
    <workbookView xWindow="-120" yWindow="-120" windowWidth="29040" windowHeight="15720" xr2:uid="{ACA8697D-E4FB-4179-AF77-CCC7D91E88F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J30" i="33"/>
  <c r="H30" i="33"/>
  <c r="K29" i="33"/>
  <c r="L30" i="33" s="1"/>
  <c r="C29" i="33"/>
  <c r="F30" i="33" s="1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34" i="52"/>
  <c r="N33" i="52"/>
  <c r="N32" i="52"/>
  <c r="N31" i="52"/>
  <c r="M29" i="52"/>
  <c r="N12" i="52"/>
  <c r="N11" i="52"/>
  <c r="N10" i="52"/>
  <c r="N9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N8" i="52" s="1"/>
  <c r="I7" i="52"/>
  <c r="I29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27" i="51" s="1"/>
  <c r="I7" i="51"/>
  <c r="I205" i="51" s="1"/>
  <c r="N34" i="50"/>
  <c r="N33" i="50"/>
  <c r="N32" i="50"/>
  <c r="N31" i="50"/>
  <c r="N30" i="50"/>
  <c r="N12" i="50"/>
  <c r="N11" i="50"/>
  <c r="N10" i="50"/>
  <c r="N9" i="50"/>
  <c r="N8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I7" i="50"/>
  <c r="J8" i="50" s="1"/>
  <c r="N276" i="49"/>
  <c r="N275" i="49"/>
  <c r="N274" i="49"/>
  <c r="N273" i="49"/>
  <c r="M271" i="49"/>
  <c r="N272" i="49" s="1"/>
  <c r="N254" i="49"/>
  <c r="N253" i="49"/>
  <c r="N252" i="49"/>
  <c r="N251" i="49"/>
  <c r="M249" i="49"/>
  <c r="N250" i="49" s="1"/>
  <c r="N232" i="49"/>
  <c r="N231" i="49"/>
  <c r="N230" i="49"/>
  <c r="N229" i="49"/>
  <c r="N228" i="49"/>
  <c r="M227" i="49"/>
  <c r="N210" i="49"/>
  <c r="N209" i="49"/>
  <c r="N208" i="49"/>
  <c r="N207" i="49"/>
  <c r="M205" i="49"/>
  <c r="N206" i="49" s="1"/>
  <c r="N188" i="49"/>
  <c r="N187" i="49"/>
  <c r="N186" i="49"/>
  <c r="N185" i="49"/>
  <c r="M183" i="49"/>
  <c r="N184" i="49" s="1"/>
  <c r="N166" i="49"/>
  <c r="N165" i="49"/>
  <c r="N164" i="49"/>
  <c r="N163" i="49"/>
  <c r="N162" i="49"/>
  <c r="M161" i="49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M95" i="49"/>
  <c r="N96" i="49" s="1"/>
  <c r="N78" i="49"/>
  <c r="N77" i="49"/>
  <c r="N76" i="49"/>
  <c r="N75" i="49"/>
  <c r="N74" i="49"/>
  <c r="M73" i="49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K183" i="49"/>
  <c r="L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K95" i="49"/>
  <c r="L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K7" i="49"/>
  <c r="K73" i="49" s="1"/>
  <c r="L74" i="49" s="1"/>
  <c r="K29" i="52" l="1"/>
  <c r="L30" i="52" s="1"/>
  <c r="L8" i="52"/>
  <c r="N30" i="52"/>
  <c r="D30" i="33"/>
  <c r="G7" i="52"/>
  <c r="J8" i="52"/>
  <c r="K205" i="51"/>
  <c r="K183" i="51"/>
  <c r="I29" i="51"/>
  <c r="I139" i="51"/>
  <c r="K161" i="51"/>
  <c r="K51" i="51"/>
  <c r="K29" i="51"/>
  <c r="I117" i="51"/>
  <c r="K139" i="51"/>
  <c r="I51" i="51"/>
  <c r="I183" i="51"/>
  <c r="I161" i="51"/>
  <c r="I95" i="51"/>
  <c r="K117" i="51"/>
  <c r="J8" i="51"/>
  <c r="K95" i="51"/>
  <c r="I253" i="51"/>
  <c r="L8" i="51"/>
  <c r="I73" i="51"/>
  <c r="I227" i="51"/>
  <c r="K253" i="51"/>
  <c r="G7" i="51"/>
  <c r="K73" i="51"/>
  <c r="G7" i="50"/>
  <c r="K205" i="49"/>
  <c r="L206" i="49" s="1"/>
  <c r="K117" i="49"/>
  <c r="L118" i="49" s="1"/>
  <c r="K227" i="49"/>
  <c r="L228" i="49" s="1"/>
  <c r="K249" i="49"/>
  <c r="L250" i="49" s="1"/>
  <c r="K139" i="49"/>
  <c r="L140" i="49" s="1"/>
  <c r="I7" i="49"/>
  <c r="K161" i="49"/>
  <c r="L162" i="49" s="1"/>
  <c r="K271" i="49"/>
  <c r="L272" i="49" s="1"/>
  <c r="K51" i="49"/>
  <c r="L52" i="49" s="1"/>
  <c r="G29" i="52" l="1"/>
  <c r="E7" i="52"/>
  <c r="G183" i="51"/>
  <c r="G51" i="51"/>
  <c r="G139" i="51"/>
  <c r="G205" i="51"/>
  <c r="E7" i="51"/>
  <c r="H8" i="51" s="1"/>
  <c r="G227" i="51"/>
  <c r="G73" i="51"/>
  <c r="G29" i="51"/>
  <c r="G253" i="51"/>
  <c r="G161" i="51"/>
  <c r="G95" i="51"/>
  <c r="G117" i="51"/>
  <c r="H8" i="50"/>
  <c r="E7" i="50"/>
  <c r="I73" i="49"/>
  <c r="J74" i="49" s="1"/>
  <c r="I183" i="49"/>
  <c r="J184" i="49" s="1"/>
  <c r="I29" i="49"/>
  <c r="J30" i="49" s="1"/>
  <c r="I51" i="49"/>
  <c r="J52" i="49" s="1"/>
  <c r="I117" i="49"/>
  <c r="J118" i="49" s="1"/>
  <c r="I271" i="49"/>
  <c r="J272" i="49" s="1"/>
  <c r="I161" i="49"/>
  <c r="J162" i="49" s="1"/>
  <c r="G7" i="49"/>
  <c r="I139" i="49"/>
  <c r="J140" i="49" s="1"/>
  <c r="I249" i="49"/>
  <c r="J250" i="49" s="1"/>
  <c r="I227" i="49"/>
  <c r="J228" i="49" s="1"/>
  <c r="I95" i="49"/>
  <c r="J96" i="49" s="1"/>
  <c r="J8" i="49"/>
  <c r="I205" i="49"/>
  <c r="J206" i="49" s="1"/>
  <c r="J30" i="52" l="1"/>
  <c r="H30" i="52"/>
  <c r="E29" i="52"/>
  <c r="H8" i="52"/>
  <c r="C7" i="52"/>
  <c r="E161" i="51"/>
  <c r="E29" i="51"/>
  <c r="E183" i="51"/>
  <c r="E51" i="51"/>
  <c r="E117" i="51"/>
  <c r="E205" i="51"/>
  <c r="C7" i="51"/>
  <c r="F8" i="51" s="1"/>
  <c r="E227" i="51"/>
  <c r="E73" i="51"/>
  <c r="E253" i="51"/>
  <c r="E95" i="51"/>
  <c r="E139" i="51"/>
  <c r="C7" i="50"/>
  <c r="F8" i="50"/>
  <c r="G271" i="49"/>
  <c r="H272" i="49" s="1"/>
  <c r="G205" i="49"/>
  <c r="H206" i="49" s="1"/>
  <c r="G249" i="49"/>
  <c r="H250" i="49" s="1"/>
  <c r="G51" i="49"/>
  <c r="H52" i="49" s="1"/>
  <c r="G161" i="49"/>
  <c r="H162" i="49" s="1"/>
  <c r="E7" i="49"/>
  <c r="G117" i="49"/>
  <c r="H118" i="49" s="1"/>
  <c r="H8" i="49"/>
  <c r="G139" i="49"/>
  <c r="H140" i="49" s="1"/>
  <c r="G73" i="49"/>
  <c r="H74" i="49" s="1"/>
  <c r="G95" i="49"/>
  <c r="H96" i="49" s="1"/>
  <c r="G183" i="49"/>
  <c r="H184" i="49" s="1"/>
  <c r="G227" i="49"/>
  <c r="H228" i="49" s="1"/>
  <c r="G29" i="49"/>
  <c r="H30" i="49" s="1"/>
  <c r="C29" i="52" l="1"/>
  <c r="F8" i="52"/>
  <c r="D8" i="52"/>
  <c r="C139" i="51"/>
  <c r="D140" i="51" s="1"/>
  <c r="C29" i="51"/>
  <c r="D30" i="51" s="1"/>
  <c r="C161" i="51"/>
  <c r="D162" i="51" s="1"/>
  <c r="C117" i="51"/>
  <c r="D118" i="51" s="1"/>
  <c r="C183" i="51"/>
  <c r="D184" i="51" s="1"/>
  <c r="C51" i="51"/>
  <c r="D52" i="51" s="1"/>
  <c r="C95" i="51"/>
  <c r="D96" i="51" s="1"/>
  <c r="C205" i="51"/>
  <c r="D206" i="51" s="1"/>
  <c r="C227" i="51"/>
  <c r="D228" i="51" s="1"/>
  <c r="C73" i="51"/>
  <c r="D74" i="51" s="1"/>
  <c r="C253" i="51"/>
  <c r="D254" i="51" s="1"/>
  <c r="D8" i="51"/>
  <c r="D8" i="50"/>
  <c r="E29" i="50"/>
  <c r="F30" i="50" s="1"/>
  <c r="C29" i="50"/>
  <c r="D30" i="50" s="1"/>
  <c r="E73" i="49"/>
  <c r="F74" i="49" s="1"/>
  <c r="E205" i="49"/>
  <c r="F206" i="49" s="1"/>
  <c r="E161" i="49"/>
  <c r="F162" i="49" s="1"/>
  <c r="C7" i="49"/>
  <c r="E249" i="49"/>
  <c r="F250" i="49" s="1"/>
  <c r="E117" i="49"/>
  <c r="F118" i="49" s="1"/>
  <c r="E95" i="49"/>
  <c r="F96" i="49" s="1"/>
  <c r="E29" i="49"/>
  <c r="F30" i="49" s="1"/>
  <c r="E139" i="49"/>
  <c r="F140" i="49" s="1"/>
  <c r="E227" i="49"/>
  <c r="F228" i="49" s="1"/>
  <c r="F8" i="49"/>
  <c r="E183" i="49"/>
  <c r="F184" i="49" s="1"/>
  <c r="E271" i="49"/>
  <c r="F272" i="49" s="1"/>
  <c r="E51" i="49"/>
  <c r="F52" i="49" s="1"/>
  <c r="D30" i="52" l="1"/>
  <c r="F30" i="52"/>
  <c r="C51" i="49"/>
  <c r="D52" i="49" s="1"/>
  <c r="C29" i="49"/>
  <c r="D30" i="49" s="1"/>
  <c r="C117" i="49"/>
  <c r="D118" i="49" s="1"/>
  <c r="C227" i="49"/>
  <c r="D228" i="49" s="1"/>
  <c r="C73" i="49"/>
  <c r="D74" i="49" s="1"/>
  <c r="C183" i="49"/>
  <c r="D184" i="49" s="1"/>
  <c r="C95" i="49"/>
  <c r="D96" i="49" s="1"/>
  <c r="C139" i="49"/>
  <c r="D140" i="49" s="1"/>
  <c r="C161" i="49"/>
  <c r="D162" i="49" s="1"/>
  <c r="C249" i="49"/>
  <c r="D250" i="49" s="1"/>
  <c r="C205" i="49"/>
  <c r="D206" i="49" s="1"/>
  <c r="C271" i="49"/>
  <c r="D272" i="49" s="1"/>
  <c r="D8" i="49"/>
  <c r="K135" i="45" l="1"/>
  <c r="T5" i="45"/>
  <c r="Q5" i="45"/>
  <c r="P5" i="45"/>
  <c r="N5" i="45"/>
  <c r="M5" i="45"/>
  <c r="L5" i="45"/>
  <c r="J5" i="45"/>
  <c r="F5" i="45"/>
  <c r="I5" i="45"/>
  <c r="N135" i="44"/>
  <c r="K135" i="44"/>
  <c r="P5" i="44"/>
  <c r="N5" i="44"/>
  <c r="F5" i="44"/>
  <c r="O135" i="43"/>
  <c r="N135" i="43"/>
  <c r="K135" i="43"/>
  <c r="I135" i="43"/>
  <c r="G135" i="43"/>
  <c r="N5" i="43"/>
  <c r="F5" i="43"/>
  <c r="K133" i="42"/>
  <c r="I133" i="42"/>
  <c r="N5" i="42"/>
  <c r="M5" i="42"/>
  <c r="L5" i="42"/>
  <c r="F5" i="42"/>
  <c r="N5" i="41"/>
  <c r="M5" i="41"/>
  <c r="F5" i="41"/>
  <c r="O133" i="40"/>
  <c r="N133" i="40"/>
  <c r="K133" i="40"/>
  <c r="I133" i="40"/>
  <c r="I5" i="40"/>
  <c r="F5" i="40"/>
  <c r="M123" i="39"/>
  <c r="K123" i="39"/>
  <c r="I123" i="39"/>
  <c r="P5" i="39"/>
  <c r="M5" i="39"/>
  <c r="L5" i="39"/>
  <c r="K5" i="39"/>
  <c r="Q5" i="37"/>
  <c r="P5" i="37"/>
  <c r="I5" i="37"/>
  <c r="B3" i="37"/>
  <c r="P5" i="36"/>
  <c r="B3" i="36"/>
  <c r="AV7" i="35"/>
  <c r="AS7" i="35"/>
  <c r="AR7" i="35"/>
  <c r="N8" i="33"/>
  <c r="L30" i="31"/>
  <c r="J30" i="31"/>
  <c r="D30" i="31"/>
  <c r="L8" i="31"/>
  <c r="J8" i="31"/>
  <c r="F8" i="31"/>
  <c r="D8" i="31"/>
  <c r="N272" i="30"/>
  <c r="H272" i="30"/>
  <c r="D272" i="30"/>
  <c r="B270" i="30"/>
  <c r="H250" i="30"/>
  <c r="N250" i="30"/>
  <c r="L250" i="30"/>
  <c r="J250" i="30"/>
  <c r="B248" i="30"/>
  <c r="L228" i="30"/>
  <c r="F228" i="30"/>
  <c r="D228" i="30"/>
  <c r="N228" i="30"/>
  <c r="B226" i="30"/>
  <c r="J206" i="30"/>
  <c r="H206" i="30"/>
  <c r="D206" i="30"/>
  <c r="B204" i="30"/>
  <c r="N184" i="30"/>
  <c r="L184" i="30"/>
  <c r="H184" i="30"/>
  <c r="F184" i="30"/>
  <c r="D184" i="30"/>
  <c r="B182" i="30"/>
  <c r="L162" i="30"/>
  <c r="H162" i="30"/>
  <c r="B160" i="30"/>
  <c r="L140" i="30"/>
  <c r="J140" i="30"/>
  <c r="B138" i="30"/>
  <c r="H118" i="30"/>
  <c r="D118" i="30"/>
  <c r="N118" i="30"/>
  <c r="L118" i="30"/>
  <c r="J118" i="30"/>
  <c r="B116" i="30"/>
  <c r="N96" i="30"/>
  <c r="J96" i="30"/>
  <c r="H96" i="30"/>
  <c r="F96" i="30"/>
  <c r="N74" i="30"/>
  <c r="L74" i="30"/>
  <c r="J74" i="30"/>
  <c r="D74" i="30"/>
  <c r="J52" i="30"/>
  <c r="H52" i="30"/>
  <c r="D30" i="30"/>
  <c r="N30" i="30"/>
  <c r="J30" i="30"/>
  <c r="H30" i="30"/>
  <c r="F30" i="30"/>
  <c r="N8" i="30"/>
  <c r="F8" i="30"/>
  <c r="D8" i="30"/>
  <c r="L8" i="30"/>
  <c r="J8" i="30"/>
  <c r="H8" i="30"/>
  <c r="M6" i="28"/>
  <c r="J6" i="28"/>
  <c r="B4" i="28"/>
  <c r="K6" i="27"/>
  <c r="J6" i="27"/>
  <c r="I6" i="27"/>
  <c r="B3" i="27"/>
  <c r="K6" i="26"/>
  <c r="J6" i="26"/>
  <c r="B4" i="26"/>
  <c r="X7" i="22"/>
  <c r="L7" i="22"/>
  <c r="J7" i="22"/>
  <c r="B4" i="22"/>
  <c r="B5" i="21"/>
  <c r="X7" i="19"/>
  <c r="V7" i="19"/>
  <c r="N7" i="19"/>
  <c r="F7" i="19"/>
  <c r="B4" i="19"/>
  <c r="R6" i="18"/>
  <c r="J6" i="18"/>
  <c r="B3" i="18"/>
  <c r="K7" i="17"/>
  <c r="I7" i="17"/>
  <c r="B4" i="17"/>
  <c r="U7" i="16"/>
  <c r="J7" i="16"/>
  <c r="B4" i="16"/>
  <c r="B4" i="15"/>
  <c r="J9" i="14"/>
  <c r="B6" i="14"/>
  <c r="V6" i="13"/>
  <c r="K6" i="13"/>
  <c r="I6" i="13"/>
  <c r="B3" i="13"/>
  <c r="V5" i="12"/>
  <c r="K6" i="6"/>
  <c r="B3" i="6"/>
  <c r="I6" i="5"/>
  <c r="B3" i="5"/>
  <c r="L152" i="3"/>
  <c r="L79" i="3"/>
  <c r="L58" i="2"/>
  <c r="J31" i="2"/>
  <c r="B39" i="1"/>
  <c r="B38" i="1"/>
  <c r="B37" i="1"/>
  <c r="M2" i="1"/>
  <c r="K55" i="3" l="1"/>
  <c r="J55" i="3"/>
  <c r="E68" i="2"/>
  <c r="F196" i="3"/>
  <c r="L7" i="3"/>
  <c r="J22" i="12"/>
  <c r="I22" i="12"/>
  <c r="R36" i="6"/>
  <c r="Q36" i="6"/>
  <c r="S36" i="6"/>
  <c r="D89" i="11"/>
  <c r="U26" i="12"/>
  <c r="J52" i="12"/>
  <c r="I52" i="12"/>
  <c r="E18" i="2"/>
  <c r="L33" i="2"/>
  <c r="J33" i="2"/>
  <c r="K33" i="2"/>
  <c r="K37" i="2"/>
  <c r="J37" i="2"/>
  <c r="J41" i="2"/>
  <c r="K41" i="2"/>
  <c r="I37" i="6"/>
  <c r="J37" i="6"/>
  <c r="K37" i="6"/>
  <c r="G14" i="9"/>
  <c r="D106" i="11"/>
  <c r="U6" i="12"/>
  <c r="J36" i="12"/>
  <c r="I36" i="12"/>
  <c r="K21" i="2"/>
  <c r="J21" i="2"/>
  <c r="L73" i="2"/>
  <c r="V23" i="5"/>
  <c r="T23" i="5"/>
  <c r="T35" i="5"/>
  <c r="V35" i="5"/>
  <c r="W42" i="5"/>
  <c r="T42" i="5"/>
  <c r="V42" i="5"/>
  <c r="S37" i="6"/>
  <c r="I10" i="9"/>
  <c r="U28" i="12"/>
  <c r="K134" i="13"/>
  <c r="K158" i="13"/>
  <c r="E149" i="14"/>
  <c r="K19" i="2"/>
  <c r="J19" i="2"/>
  <c r="E19" i="9"/>
  <c r="K40" i="13"/>
  <c r="K60" i="13"/>
  <c r="K82" i="13"/>
  <c r="F68" i="2"/>
  <c r="M22" i="5"/>
  <c r="K22" i="5"/>
  <c r="I22" i="5"/>
  <c r="D11" i="11"/>
  <c r="D59" i="11"/>
  <c r="J20" i="12"/>
  <c r="I20" i="12"/>
  <c r="K122" i="13"/>
  <c r="I69" i="14"/>
  <c r="J69" i="14"/>
  <c r="I91" i="14"/>
  <c r="J91" i="14"/>
  <c r="E17" i="2"/>
  <c r="H43" i="2"/>
  <c r="K75" i="2"/>
  <c r="L75" i="2"/>
  <c r="J75" i="2"/>
  <c r="L15" i="3"/>
  <c r="K152" i="13"/>
  <c r="J36" i="2"/>
  <c r="K36" i="2"/>
  <c r="H42" i="2"/>
  <c r="L74" i="2"/>
  <c r="W25" i="5"/>
  <c r="Q14" i="6"/>
  <c r="R14" i="6"/>
  <c r="M11" i="9"/>
  <c r="K16" i="9"/>
  <c r="I21" i="9"/>
  <c r="D77" i="11"/>
  <c r="U51" i="12"/>
  <c r="U8" i="12"/>
  <c r="J38" i="12"/>
  <c r="I38" i="12"/>
  <c r="K8" i="13"/>
  <c r="J19" i="14"/>
  <c r="I19" i="14"/>
  <c r="V32" i="5"/>
  <c r="T32" i="5"/>
  <c r="W39" i="5"/>
  <c r="Q29" i="6"/>
  <c r="R29" i="6"/>
  <c r="S29" i="6"/>
  <c r="O11" i="9"/>
  <c r="M16" i="9"/>
  <c r="K21" i="9"/>
  <c r="D78" i="11"/>
  <c r="V8" i="12"/>
  <c r="U42" i="12"/>
  <c r="K100" i="13"/>
  <c r="I34" i="14"/>
  <c r="J34" i="14"/>
  <c r="I74" i="14"/>
  <c r="J74" i="14"/>
  <c r="X15" i="15"/>
  <c r="W15" i="15"/>
  <c r="P9" i="16"/>
  <c r="J55" i="14"/>
  <c r="I55" i="14"/>
  <c r="F135" i="14"/>
  <c r="J40" i="2"/>
  <c r="K40" i="2"/>
  <c r="I41" i="6"/>
  <c r="J41" i="6"/>
  <c r="L11" i="3"/>
  <c r="L32" i="2"/>
  <c r="K32" i="2"/>
  <c r="J32" i="2"/>
  <c r="W12" i="5"/>
  <c r="V12" i="5"/>
  <c r="T12" i="5"/>
  <c r="D39" i="11"/>
  <c r="K140" i="13"/>
  <c r="E23" i="14"/>
  <c r="K20" i="2"/>
  <c r="J20" i="2"/>
  <c r="V9" i="5"/>
  <c r="T9" i="5"/>
  <c r="K11" i="5"/>
  <c r="I11" i="5"/>
  <c r="M17" i="5"/>
  <c r="V52" i="5"/>
  <c r="T52" i="5"/>
  <c r="Q18" i="9"/>
  <c r="J49" i="12"/>
  <c r="I49" i="12"/>
  <c r="V10" i="12"/>
  <c r="U44" i="12"/>
  <c r="T15" i="14"/>
  <c r="I14" i="6"/>
  <c r="K14" i="6"/>
  <c r="J14" i="6"/>
  <c r="Q11" i="9"/>
  <c r="O16" i="9"/>
  <c r="D108" i="11"/>
  <c r="V6" i="12"/>
  <c r="J18" i="12"/>
  <c r="I18" i="12"/>
  <c r="K19" i="13"/>
  <c r="T11" i="14"/>
  <c r="I60" i="14"/>
  <c r="J60" i="14"/>
  <c r="I87" i="14"/>
  <c r="J87" i="14"/>
  <c r="X14" i="15"/>
  <c r="W14" i="15"/>
  <c r="O10" i="9"/>
  <c r="G13" i="9"/>
  <c r="M15" i="9"/>
  <c r="Q16" i="9"/>
  <c r="E18" i="9"/>
  <c r="K20" i="9"/>
  <c r="O21" i="9"/>
  <c r="D43" i="11"/>
  <c r="D81" i="11"/>
  <c r="D110" i="11"/>
  <c r="U23" i="12"/>
  <c r="U39" i="12"/>
  <c r="U55" i="12"/>
  <c r="K30" i="13"/>
  <c r="I58" i="13"/>
  <c r="K58" i="13"/>
  <c r="J58" i="13"/>
  <c r="K92" i="13"/>
  <c r="J92" i="13"/>
  <c r="I92" i="13"/>
  <c r="J110" i="13"/>
  <c r="I110" i="13"/>
  <c r="K110" i="13"/>
  <c r="K113" i="13"/>
  <c r="I131" i="13"/>
  <c r="K131" i="13"/>
  <c r="J131" i="13"/>
  <c r="K159" i="13"/>
  <c r="J41" i="14"/>
  <c r="I41" i="14"/>
  <c r="J82" i="14"/>
  <c r="I82" i="14"/>
  <c r="J31" i="17"/>
  <c r="I31" i="17"/>
  <c r="K51" i="6"/>
  <c r="I14" i="9"/>
  <c r="U24" i="12"/>
  <c r="M14" i="9"/>
  <c r="Q15" i="9"/>
  <c r="E17" i="9"/>
  <c r="O20" i="9"/>
  <c r="D15" i="11"/>
  <c r="D63" i="11"/>
  <c r="D82" i="11"/>
  <c r="D101" i="11"/>
  <c r="U20" i="12"/>
  <c r="U36" i="12"/>
  <c r="U52" i="12"/>
  <c r="K11" i="13"/>
  <c r="K28" i="13"/>
  <c r="K69" i="13"/>
  <c r="K83" i="13"/>
  <c r="K101" i="13"/>
  <c r="K123" i="13"/>
  <c r="I28" i="14"/>
  <c r="J28" i="14"/>
  <c r="D65" i="14"/>
  <c r="I83" i="14"/>
  <c r="J83" i="14"/>
  <c r="I29" i="6"/>
  <c r="K29" i="6"/>
  <c r="J29" i="6"/>
  <c r="G19" i="9"/>
  <c r="D41" i="11"/>
  <c r="J34" i="12"/>
  <c r="I34" i="12"/>
  <c r="U40" i="12"/>
  <c r="K45" i="13"/>
  <c r="H18" i="2"/>
  <c r="K12" i="6"/>
  <c r="K34" i="6"/>
  <c r="J48" i="6"/>
  <c r="I48" i="6"/>
  <c r="K48" i="6"/>
  <c r="O9" i="9"/>
  <c r="I12" i="9"/>
  <c r="G17" i="9"/>
  <c r="K18" i="9"/>
  <c r="Q20" i="9"/>
  <c r="D35" i="11"/>
  <c r="D113" i="11"/>
  <c r="U18" i="12"/>
  <c r="U34" i="12"/>
  <c r="U50" i="12"/>
  <c r="K26" i="13"/>
  <c r="K54" i="13"/>
  <c r="K74" i="13"/>
  <c r="K151" i="13"/>
  <c r="J20" i="14"/>
  <c r="I20" i="14"/>
  <c r="D51" i="14"/>
  <c r="J36" i="6"/>
  <c r="K36" i="6"/>
  <c r="I36" i="6"/>
  <c r="K9" i="9"/>
  <c r="D79" i="11"/>
  <c r="J50" i="12"/>
  <c r="I50" i="12"/>
  <c r="U56" i="12"/>
  <c r="K66" i="13"/>
  <c r="K88" i="13"/>
  <c r="H17" i="2"/>
  <c r="G12" i="9"/>
  <c r="K33" i="6"/>
  <c r="E10" i="9"/>
  <c r="K12" i="9"/>
  <c r="O13" i="9"/>
  <c r="M18" i="9"/>
  <c r="D17" i="11"/>
  <c r="D65" i="11"/>
  <c r="D84" i="11"/>
  <c r="D103" i="11"/>
  <c r="U16" i="12"/>
  <c r="U32" i="12"/>
  <c r="U48" i="12"/>
  <c r="K16" i="13"/>
  <c r="K31" i="13"/>
  <c r="K52" i="13"/>
  <c r="K99" i="13"/>
  <c r="K117" i="13"/>
  <c r="K136" i="13"/>
  <c r="K139" i="13"/>
  <c r="J29" i="14"/>
  <c r="I29" i="14"/>
  <c r="H37" i="14"/>
  <c r="I43" i="14"/>
  <c r="J43" i="14"/>
  <c r="H51" i="14"/>
  <c r="I78" i="14"/>
  <c r="J78" i="14"/>
  <c r="D102" i="11"/>
  <c r="I11" i="9"/>
  <c r="M12" i="9"/>
  <c r="G16" i="9"/>
  <c r="K17" i="9"/>
  <c r="Q19" i="9"/>
  <c r="D19" i="11"/>
  <c r="D67" i="11"/>
  <c r="D86" i="11"/>
  <c r="D105" i="11"/>
  <c r="U14" i="12"/>
  <c r="U15" i="12"/>
  <c r="U31" i="12"/>
  <c r="U47" i="12"/>
  <c r="K9" i="13"/>
  <c r="I24" i="13"/>
  <c r="K24" i="13"/>
  <c r="J24" i="13"/>
  <c r="J44" i="13"/>
  <c r="K44" i="13"/>
  <c r="I44" i="13"/>
  <c r="K65" i="13"/>
  <c r="K142" i="13"/>
  <c r="J58" i="14"/>
  <c r="I58" i="14"/>
  <c r="J73" i="14"/>
  <c r="I73" i="14"/>
  <c r="E93" i="14"/>
  <c r="J90" i="14"/>
  <c r="I90" i="14"/>
  <c r="E9" i="16"/>
  <c r="M9" i="9"/>
  <c r="G10" i="9"/>
  <c r="E12" i="9"/>
  <c r="Q13" i="9"/>
  <c r="K14" i="9"/>
  <c r="E15" i="9"/>
  <c r="I16" i="9"/>
  <c r="O18" i="9"/>
  <c r="I19" i="9"/>
  <c r="M20" i="9"/>
  <c r="G21" i="9"/>
  <c r="D31" i="11"/>
  <c r="D55" i="11"/>
  <c r="D85" i="11"/>
  <c r="D90" i="11"/>
  <c r="D109" i="11"/>
  <c r="A15" i="12"/>
  <c r="I12" i="13"/>
  <c r="J12" i="13"/>
  <c r="K12" i="13"/>
  <c r="H20" i="13"/>
  <c r="K15" i="13"/>
  <c r="J23" i="13"/>
  <c r="I23" i="13"/>
  <c r="K23" i="13"/>
  <c r="I37" i="13"/>
  <c r="J37" i="13"/>
  <c r="K37" i="13"/>
  <c r="K43" i="13"/>
  <c r="J57" i="13"/>
  <c r="I57" i="13"/>
  <c r="K57" i="13"/>
  <c r="I71" i="13"/>
  <c r="J71" i="13"/>
  <c r="K71" i="13"/>
  <c r="J84" i="13"/>
  <c r="I84" i="13"/>
  <c r="K84" i="13"/>
  <c r="K87" i="13"/>
  <c r="I106" i="13"/>
  <c r="J106" i="13"/>
  <c r="K106" i="13"/>
  <c r="K116" i="13"/>
  <c r="K135" i="13"/>
  <c r="J135" i="13"/>
  <c r="I135" i="13"/>
  <c r="J153" i="13"/>
  <c r="I153" i="13"/>
  <c r="K153" i="13"/>
  <c r="K156" i="13"/>
  <c r="J46" i="14"/>
  <c r="I46" i="14"/>
  <c r="J63" i="14"/>
  <c r="I63" i="14"/>
  <c r="F79" i="14"/>
  <c r="I12" i="15"/>
  <c r="K12" i="15"/>
  <c r="I58" i="15"/>
  <c r="K58" i="15"/>
  <c r="I66" i="15"/>
  <c r="K66" i="15"/>
  <c r="I88" i="15"/>
  <c r="K88" i="15"/>
  <c r="E9" i="9"/>
  <c r="Q10" i="9"/>
  <c r="O12" i="9"/>
  <c r="I13" i="9"/>
  <c r="M17" i="9"/>
  <c r="G18" i="9"/>
  <c r="E20" i="9"/>
  <c r="D13" i="11"/>
  <c r="D37" i="11"/>
  <c r="D61" i="11"/>
  <c r="D80" i="11"/>
  <c r="D104" i="11"/>
  <c r="U9" i="12"/>
  <c r="A11" i="12"/>
  <c r="A12" i="12"/>
  <c r="A13" i="12"/>
  <c r="K18" i="13"/>
  <c r="K22" i="13"/>
  <c r="K36" i="13"/>
  <c r="K50" i="13"/>
  <c r="K56" i="13"/>
  <c r="K70" i="13"/>
  <c r="K80" i="13"/>
  <c r="K109" i="13"/>
  <c r="K127" i="13"/>
  <c r="K130" i="13"/>
  <c r="K149" i="13"/>
  <c r="D23" i="14"/>
  <c r="J26" i="14"/>
  <c r="I26" i="14"/>
  <c r="I36" i="14"/>
  <c r="J36" i="14"/>
  <c r="I54" i="14"/>
  <c r="J54" i="14"/>
  <c r="I71" i="14"/>
  <c r="H79" i="14"/>
  <c r="J71" i="14"/>
  <c r="I88" i="14"/>
  <c r="J88" i="14"/>
  <c r="G9" i="9"/>
  <c r="K10" i="9"/>
  <c r="E11" i="9"/>
  <c r="Q12" i="9"/>
  <c r="K13" i="9"/>
  <c r="E14" i="9"/>
  <c r="O14" i="9"/>
  <c r="I15" i="9"/>
  <c r="O17" i="9"/>
  <c r="I18" i="9"/>
  <c r="M19" i="9"/>
  <c r="G20" i="9"/>
  <c r="D9" i="11"/>
  <c r="D33" i="11"/>
  <c r="D57" i="11"/>
  <c r="D87" i="11"/>
  <c r="D100" i="11"/>
  <c r="D111" i="11"/>
  <c r="I14" i="13"/>
  <c r="K14" i="13"/>
  <c r="J14" i="13"/>
  <c r="K17" i="13"/>
  <c r="J27" i="13"/>
  <c r="K27" i="13"/>
  <c r="I27" i="13"/>
  <c r="I41" i="13"/>
  <c r="K41" i="13"/>
  <c r="J41" i="13"/>
  <c r="K47" i="13"/>
  <c r="J61" i="13"/>
  <c r="K61" i="13"/>
  <c r="I61" i="13"/>
  <c r="J75" i="13"/>
  <c r="I75" i="13"/>
  <c r="K75" i="13"/>
  <c r="K79" i="13"/>
  <c r="I97" i="13"/>
  <c r="K97" i="13"/>
  <c r="J97" i="13"/>
  <c r="K108" i="13"/>
  <c r="K126" i="13"/>
  <c r="J126" i="13"/>
  <c r="I126" i="13"/>
  <c r="J144" i="13"/>
  <c r="I144" i="13"/>
  <c r="K144" i="13"/>
  <c r="K148" i="13"/>
  <c r="J13" i="14"/>
  <c r="I13" i="14"/>
  <c r="I14" i="14"/>
  <c r="J14" i="14"/>
  <c r="G23" i="14"/>
  <c r="J16" i="14"/>
  <c r="I16" i="14"/>
  <c r="J32" i="14"/>
  <c r="I32" i="14"/>
  <c r="J49" i="14"/>
  <c r="I49" i="14"/>
  <c r="F65" i="14"/>
  <c r="J67" i="14"/>
  <c r="I67" i="14"/>
  <c r="J77" i="14"/>
  <c r="I77" i="14"/>
  <c r="J86" i="14"/>
  <c r="I86" i="14"/>
  <c r="E107" i="14"/>
  <c r="C9" i="16"/>
  <c r="M10" i="9"/>
  <c r="G11" i="9"/>
  <c r="Q14" i="9"/>
  <c r="K15" i="9"/>
  <c r="E16" i="9"/>
  <c r="O19" i="9"/>
  <c r="I20" i="9"/>
  <c r="D21" i="11"/>
  <c r="D83" i="11"/>
  <c r="D88" i="11"/>
  <c r="D107" i="11"/>
  <c r="D112" i="11"/>
  <c r="U13" i="12"/>
  <c r="I10" i="13"/>
  <c r="K10" i="13"/>
  <c r="J10" i="13"/>
  <c r="D20" i="13"/>
  <c r="K13" i="13"/>
  <c r="I32" i="13"/>
  <c r="J32" i="13"/>
  <c r="K32" i="13"/>
  <c r="K39" i="13"/>
  <c r="J53" i="13"/>
  <c r="I53" i="13"/>
  <c r="K53" i="13"/>
  <c r="I67" i="13"/>
  <c r="K67" i="13"/>
  <c r="J67" i="13"/>
  <c r="K73" i="13"/>
  <c r="J93" i="13"/>
  <c r="I93" i="13"/>
  <c r="K93" i="13"/>
  <c r="K96" i="13"/>
  <c r="I114" i="13"/>
  <c r="K114" i="13"/>
  <c r="J114" i="13"/>
  <c r="K125" i="13"/>
  <c r="K143" i="13"/>
  <c r="J143" i="13"/>
  <c r="I143" i="13"/>
  <c r="J21" i="14"/>
  <c r="I21" i="14"/>
  <c r="J25" i="14"/>
  <c r="I25" i="14"/>
  <c r="D37" i="14"/>
  <c r="E51" i="14"/>
  <c r="I45" i="14"/>
  <c r="J45" i="14"/>
  <c r="I62" i="14"/>
  <c r="J62" i="14"/>
  <c r="I75" i="14"/>
  <c r="J75" i="14"/>
  <c r="I84" i="14"/>
  <c r="J84" i="14"/>
  <c r="F149" i="14"/>
  <c r="E163" i="14"/>
  <c r="L25" i="15"/>
  <c r="J25" i="15"/>
  <c r="D37" i="16"/>
  <c r="D8" i="11"/>
  <c r="D12" i="11"/>
  <c r="D16" i="11"/>
  <c r="D20" i="11"/>
  <c r="D32" i="11"/>
  <c r="D36" i="11"/>
  <c r="D40" i="11"/>
  <c r="D44" i="11"/>
  <c r="D56" i="11"/>
  <c r="D60" i="11"/>
  <c r="D64" i="11"/>
  <c r="C53" i="12"/>
  <c r="C55" i="12"/>
  <c r="K29" i="13"/>
  <c r="K38" i="13"/>
  <c r="J38" i="13"/>
  <c r="I38" i="13"/>
  <c r="I46" i="13"/>
  <c r="K46" i="13"/>
  <c r="J46" i="13"/>
  <c r="K55" i="13"/>
  <c r="I55" i="13"/>
  <c r="J55" i="13"/>
  <c r="K64" i="13"/>
  <c r="K72" i="13"/>
  <c r="J72" i="13"/>
  <c r="I72" i="13"/>
  <c r="K81" i="13"/>
  <c r="J81" i="13"/>
  <c r="I81" i="13"/>
  <c r="K89" i="13"/>
  <c r="K98" i="13"/>
  <c r="K107" i="13"/>
  <c r="K115" i="13"/>
  <c r="I115" i="13"/>
  <c r="J115" i="13"/>
  <c r="J124" i="13"/>
  <c r="I124" i="13"/>
  <c r="K124" i="13"/>
  <c r="K141" i="13"/>
  <c r="K150" i="13"/>
  <c r="J150" i="13"/>
  <c r="I150" i="13"/>
  <c r="J11" i="14"/>
  <c r="I11" i="14"/>
  <c r="I22" i="14"/>
  <c r="J22" i="14"/>
  <c r="I27" i="14"/>
  <c r="J27" i="14"/>
  <c r="J35" i="14"/>
  <c r="I35" i="14"/>
  <c r="F51" i="14"/>
  <c r="J44" i="14"/>
  <c r="I44" i="14"/>
  <c r="J53" i="14"/>
  <c r="I53" i="14"/>
  <c r="J61" i="14"/>
  <c r="I61" i="14"/>
  <c r="J70" i="14"/>
  <c r="I70" i="14"/>
  <c r="F163" i="14"/>
  <c r="V14" i="17"/>
  <c r="U14" i="17"/>
  <c r="I9" i="18"/>
  <c r="E79" i="16"/>
  <c r="C107" i="16"/>
  <c r="J33" i="14"/>
  <c r="I33" i="14"/>
  <c r="J42" i="14"/>
  <c r="I42" i="14"/>
  <c r="J50" i="14"/>
  <c r="I50" i="14"/>
  <c r="E65" i="14"/>
  <c r="J59" i="14"/>
  <c r="I59" i="14"/>
  <c r="J68" i="14"/>
  <c r="I68" i="14"/>
  <c r="F21" i="15"/>
  <c r="U15" i="16"/>
  <c r="V15" i="16"/>
  <c r="E37" i="16"/>
  <c r="Q17" i="18"/>
  <c r="H9" i="17"/>
  <c r="K136" i="17"/>
  <c r="I9" i="9"/>
  <c r="Q9" i="9"/>
  <c r="K11" i="9"/>
  <c r="E13" i="9"/>
  <c r="M13" i="9"/>
  <c r="G15" i="9"/>
  <c r="O15" i="9"/>
  <c r="I17" i="9"/>
  <c r="Q17" i="9"/>
  <c r="K19" i="9"/>
  <c r="E21" i="9"/>
  <c r="M21" i="9"/>
  <c r="D10" i="11"/>
  <c r="D14" i="11"/>
  <c r="D18" i="11"/>
  <c r="D34" i="11"/>
  <c r="D38" i="11"/>
  <c r="D42" i="11"/>
  <c r="D54" i="11"/>
  <c r="D58" i="11"/>
  <c r="D62" i="11"/>
  <c r="D66" i="11"/>
  <c r="K157" i="13"/>
  <c r="H23" i="14"/>
  <c r="I15" i="14"/>
  <c r="J15" i="14"/>
  <c r="I18" i="14"/>
  <c r="J18" i="14"/>
  <c r="E37" i="14"/>
  <c r="I31" i="14"/>
  <c r="J31" i="14"/>
  <c r="I40" i="14"/>
  <c r="J40" i="14"/>
  <c r="I48" i="14"/>
  <c r="J48" i="14"/>
  <c r="I57" i="14"/>
  <c r="H65" i="14"/>
  <c r="J57" i="14"/>
  <c r="D79" i="14"/>
  <c r="F93" i="14"/>
  <c r="F107" i="14"/>
  <c r="E121" i="14"/>
  <c r="J24" i="17"/>
  <c r="I24" i="17"/>
  <c r="X17" i="19"/>
  <c r="K78" i="13"/>
  <c r="K86" i="13"/>
  <c r="K95" i="13"/>
  <c r="K103" i="13"/>
  <c r="K112" i="13"/>
  <c r="K121" i="13"/>
  <c r="K129" i="13"/>
  <c r="K138" i="13"/>
  <c r="K155" i="13"/>
  <c r="I12" i="14"/>
  <c r="J12" i="14"/>
  <c r="F37" i="14"/>
  <c r="I30" i="14"/>
  <c r="J30" i="14"/>
  <c r="J39" i="14"/>
  <c r="I39" i="14"/>
  <c r="J47" i="14"/>
  <c r="I47" i="14"/>
  <c r="J56" i="14"/>
  <c r="I56" i="14"/>
  <c r="J64" i="14"/>
  <c r="I64" i="14"/>
  <c r="E79" i="14"/>
  <c r="J72" i="14"/>
  <c r="I72" i="14"/>
  <c r="J76" i="14"/>
  <c r="I76" i="14"/>
  <c r="J81" i="14"/>
  <c r="I81" i="14"/>
  <c r="H93" i="14"/>
  <c r="J85" i="14"/>
  <c r="I85" i="14"/>
  <c r="J89" i="14"/>
  <c r="I89" i="14"/>
  <c r="F121" i="14"/>
  <c r="E135" i="14"/>
  <c r="D149" i="16"/>
  <c r="K45" i="17"/>
  <c r="D107" i="16"/>
  <c r="E149" i="16"/>
  <c r="K11" i="17"/>
  <c r="J11" i="17"/>
  <c r="I11" i="17"/>
  <c r="J15" i="17"/>
  <c r="I15" i="17"/>
  <c r="K19" i="17"/>
  <c r="J19" i="17"/>
  <c r="I19" i="17"/>
  <c r="J40" i="17"/>
  <c r="I40" i="17"/>
  <c r="K57" i="17"/>
  <c r="J57" i="17"/>
  <c r="I57" i="17"/>
  <c r="K118" i="17"/>
  <c r="K159" i="17"/>
  <c r="P13" i="19"/>
  <c r="D93" i="14"/>
  <c r="D107" i="14"/>
  <c r="D121" i="14"/>
  <c r="D135" i="14"/>
  <c r="D149" i="14"/>
  <c r="D163" i="14"/>
  <c r="D9" i="17"/>
  <c r="K12" i="17"/>
  <c r="K16" i="17"/>
  <c r="K73" i="17"/>
  <c r="K114" i="17"/>
  <c r="K142" i="17"/>
  <c r="Q9" i="18"/>
  <c r="R26" i="19"/>
  <c r="P26" i="19"/>
  <c r="E23" i="16"/>
  <c r="D93" i="16"/>
  <c r="E135" i="16"/>
  <c r="D23" i="17"/>
  <c r="K26" i="17"/>
  <c r="K56" i="17"/>
  <c r="K140" i="17"/>
  <c r="X142" i="18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K13" i="17"/>
  <c r="I17" i="18"/>
  <c r="R66" i="19"/>
  <c r="J92" i="14"/>
  <c r="I92" i="14"/>
  <c r="J95" i="14"/>
  <c r="I95" i="14"/>
  <c r="J96" i="14"/>
  <c r="I96" i="14"/>
  <c r="J97" i="14"/>
  <c r="I97" i="14"/>
  <c r="I98" i="14"/>
  <c r="J98" i="14"/>
  <c r="H107" i="14"/>
  <c r="I99" i="14"/>
  <c r="J99" i="14"/>
  <c r="I100" i="14"/>
  <c r="J100" i="14"/>
  <c r="J101" i="14"/>
  <c r="I101" i="14"/>
  <c r="J102" i="14"/>
  <c r="I102" i="14"/>
  <c r="J103" i="14"/>
  <c r="I103" i="14"/>
  <c r="J104" i="14"/>
  <c r="I104" i="14"/>
  <c r="J105" i="14"/>
  <c r="I105" i="14"/>
  <c r="I106" i="14"/>
  <c r="J106" i="14"/>
  <c r="I109" i="14"/>
  <c r="J109" i="14"/>
  <c r="J110" i="14"/>
  <c r="I110" i="14"/>
  <c r="J111" i="14"/>
  <c r="I111" i="14"/>
  <c r="J112" i="14"/>
  <c r="I112" i="14"/>
  <c r="H121" i="14"/>
  <c r="J113" i="14"/>
  <c r="I113" i="14"/>
  <c r="J114" i="14"/>
  <c r="I114" i="14"/>
  <c r="I115" i="14"/>
  <c r="J115" i="14"/>
  <c r="I116" i="14"/>
  <c r="J116" i="14"/>
  <c r="I117" i="14"/>
  <c r="J117" i="14"/>
  <c r="J118" i="14"/>
  <c r="I118" i="14"/>
  <c r="J119" i="14"/>
  <c r="I119" i="14"/>
  <c r="J120" i="14"/>
  <c r="I120" i="14"/>
  <c r="J123" i="14"/>
  <c r="I123" i="14"/>
  <c r="I124" i="14"/>
  <c r="J124" i="14"/>
  <c r="I125" i="14"/>
  <c r="J125" i="14"/>
  <c r="I126" i="14"/>
  <c r="J126" i="14"/>
  <c r="H135" i="14"/>
  <c r="J127" i="14"/>
  <c r="I127" i="14"/>
  <c r="J128" i="14"/>
  <c r="I128" i="14"/>
  <c r="J129" i="14"/>
  <c r="I129" i="14"/>
  <c r="J130" i="14"/>
  <c r="I130" i="14"/>
  <c r="J131" i="14"/>
  <c r="I131" i="14"/>
  <c r="I132" i="14"/>
  <c r="J132" i="14"/>
  <c r="I133" i="14"/>
  <c r="J133" i="14"/>
  <c r="I134" i="14"/>
  <c r="J134" i="14"/>
  <c r="J137" i="14"/>
  <c r="I137" i="14"/>
  <c r="J138" i="14"/>
  <c r="I138" i="14"/>
  <c r="J139" i="14"/>
  <c r="I139" i="14"/>
  <c r="J140" i="14"/>
  <c r="I140" i="14"/>
  <c r="H149" i="14"/>
  <c r="I141" i="14"/>
  <c r="J141" i="14"/>
  <c r="I142" i="14"/>
  <c r="J142" i="14"/>
  <c r="I143" i="14"/>
  <c r="J143" i="14"/>
  <c r="J144" i="14"/>
  <c r="I144" i="14"/>
  <c r="J145" i="14"/>
  <c r="I145" i="14"/>
  <c r="J146" i="14"/>
  <c r="I146" i="14"/>
  <c r="J147" i="14"/>
  <c r="I147" i="14"/>
  <c r="J148" i="14"/>
  <c r="I148" i="14"/>
  <c r="I151" i="14"/>
  <c r="J151" i="14"/>
  <c r="I152" i="14"/>
  <c r="J152" i="14"/>
  <c r="J153" i="14"/>
  <c r="I153" i="14"/>
  <c r="J154" i="14"/>
  <c r="I154" i="14"/>
  <c r="H163" i="14"/>
  <c r="J155" i="14"/>
  <c r="I155" i="14"/>
  <c r="J156" i="14"/>
  <c r="I156" i="14"/>
  <c r="J157" i="14"/>
  <c r="I157" i="14"/>
  <c r="I158" i="14"/>
  <c r="J158" i="14"/>
  <c r="I159" i="14"/>
  <c r="J159" i="14"/>
  <c r="I160" i="14"/>
  <c r="J160" i="14"/>
  <c r="J161" i="14"/>
  <c r="I161" i="14"/>
  <c r="J162" i="14"/>
  <c r="I162" i="14"/>
  <c r="Q140" i="18"/>
  <c r="P50" i="18"/>
  <c r="I159" i="18"/>
  <c r="G8" i="18"/>
  <c r="O8" i="18"/>
  <c r="W8" i="18"/>
  <c r="Y12" i="18" s="1"/>
  <c r="I10" i="18"/>
  <c r="Q10" i="18"/>
  <c r="I18" i="18"/>
  <c r="Q18" i="18"/>
  <c r="H29" i="19"/>
  <c r="X31" i="19"/>
  <c r="R34" i="19"/>
  <c r="R102" i="19"/>
  <c r="R130" i="19"/>
  <c r="H12" i="19"/>
  <c r="W23" i="19"/>
  <c r="R43" i="19"/>
  <c r="R87" i="19"/>
  <c r="V9" i="19"/>
  <c r="X14" i="19"/>
  <c r="R16" i="19"/>
  <c r="P16" i="19"/>
  <c r="R18" i="19"/>
  <c r="R122" i="19"/>
  <c r="R76" i="19"/>
  <c r="R109" i="19"/>
  <c r="L39" i="22"/>
  <c r="X145" i="19"/>
  <c r="X10" i="19"/>
  <c r="W9" i="19"/>
  <c r="X13" i="19"/>
  <c r="R14" i="19"/>
  <c r="L48" i="22"/>
  <c r="R12" i="19"/>
  <c r="P12" i="19"/>
  <c r="X18" i="19"/>
  <c r="X27" i="19"/>
  <c r="L83" i="22"/>
  <c r="O9" i="19"/>
  <c r="R13" i="19" s="1"/>
  <c r="X140" i="19"/>
  <c r="L88" i="22"/>
  <c r="K88" i="22"/>
  <c r="J88" i="22"/>
  <c r="L67" i="22"/>
  <c r="K67" i="22"/>
  <c r="J67" i="22"/>
  <c r="L155" i="22"/>
  <c r="K87" i="27"/>
  <c r="J87" i="27"/>
  <c r="I87" i="27"/>
  <c r="L27" i="22"/>
  <c r="L14" i="22"/>
  <c r="L61" i="22"/>
  <c r="L54" i="22"/>
  <c r="K54" i="22"/>
  <c r="J54" i="22"/>
  <c r="L142" i="22"/>
  <c r="L16" i="22"/>
  <c r="L32" i="22"/>
  <c r="K32" i="22"/>
  <c r="J32" i="22"/>
  <c r="L121" i="22"/>
  <c r="L9" i="22"/>
  <c r="K9" i="22"/>
  <c r="J9" i="22"/>
  <c r="L73" i="22"/>
  <c r="L117" i="22"/>
  <c r="L123" i="22"/>
  <c r="K123" i="22"/>
  <c r="J123" i="22"/>
  <c r="L20" i="22"/>
  <c r="K20" i="22"/>
  <c r="J20" i="22"/>
  <c r="L52" i="22"/>
  <c r="L96" i="22"/>
  <c r="L101" i="22"/>
  <c r="K101" i="22"/>
  <c r="J101" i="22"/>
  <c r="K15" i="22"/>
  <c r="J15" i="22"/>
  <c r="L15" i="22"/>
  <c r="L108" i="22"/>
  <c r="L152" i="22"/>
  <c r="L157" i="22"/>
  <c r="K157" i="22"/>
  <c r="J157" i="22"/>
  <c r="L86" i="22"/>
  <c r="L130" i="22"/>
  <c r="L136" i="22"/>
  <c r="K136" i="22"/>
  <c r="J136" i="22"/>
  <c r="J19" i="22"/>
  <c r="L19" i="22"/>
  <c r="K19" i="22"/>
  <c r="L24" i="22"/>
  <c r="K24" i="22"/>
  <c r="J24" i="22"/>
  <c r="L43" i="22"/>
  <c r="L53" i="22"/>
  <c r="L58" i="22"/>
  <c r="K58" i="22"/>
  <c r="J58" i="22"/>
  <c r="L87" i="22"/>
  <c r="L93" i="22"/>
  <c r="K93" i="22"/>
  <c r="J93" i="22"/>
  <c r="L112" i="22"/>
  <c r="L122" i="22"/>
  <c r="L127" i="22"/>
  <c r="K127" i="22"/>
  <c r="J127" i="22"/>
  <c r="L146" i="22"/>
  <c r="L156" i="22"/>
  <c r="L23" i="22"/>
  <c r="L28" i="22"/>
  <c r="K28" i="22"/>
  <c r="J28" i="22"/>
  <c r="L47" i="22"/>
  <c r="L57" i="22"/>
  <c r="L62" i="22"/>
  <c r="K62" i="22"/>
  <c r="J62" i="22"/>
  <c r="L82" i="22"/>
  <c r="L97" i="22"/>
  <c r="K97" i="22"/>
  <c r="J97" i="22"/>
  <c r="L116" i="22"/>
  <c r="L126" i="22"/>
  <c r="L131" i="22"/>
  <c r="K131" i="22"/>
  <c r="J131" i="22"/>
  <c r="L151" i="22"/>
  <c r="L160" i="22"/>
  <c r="K160" i="22"/>
  <c r="J160" i="22"/>
  <c r="L12" i="22"/>
  <c r="K12" i="22"/>
  <c r="J12" i="22"/>
  <c r="L31" i="22"/>
  <c r="L37" i="22"/>
  <c r="K37" i="22"/>
  <c r="J37" i="22"/>
  <c r="L56" i="22"/>
  <c r="L66" i="22"/>
  <c r="L71" i="22"/>
  <c r="K71" i="22"/>
  <c r="J71" i="22"/>
  <c r="L90" i="22"/>
  <c r="L100" i="22"/>
  <c r="L125" i="22"/>
  <c r="L135" i="22"/>
  <c r="L140" i="22"/>
  <c r="K140" i="22"/>
  <c r="J140" i="22"/>
  <c r="L159" i="22"/>
  <c r="L26" i="22"/>
  <c r="L41" i="22"/>
  <c r="K41" i="22"/>
  <c r="J41" i="22"/>
  <c r="L60" i="22"/>
  <c r="L70" i="22"/>
  <c r="L75" i="22"/>
  <c r="K75" i="22"/>
  <c r="J75" i="22"/>
  <c r="L95" i="22"/>
  <c r="L104" i="22"/>
  <c r="L110" i="22"/>
  <c r="K110" i="22"/>
  <c r="J110" i="22"/>
  <c r="L129" i="22"/>
  <c r="L139" i="22"/>
  <c r="L144" i="22"/>
  <c r="K144" i="22"/>
  <c r="J144" i="22"/>
  <c r="L30" i="22"/>
  <c r="L40" i="22"/>
  <c r="L45" i="22"/>
  <c r="K45" i="22"/>
  <c r="J45" i="22"/>
  <c r="L65" i="22"/>
  <c r="L74" i="22"/>
  <c r="L80" i="22"/>
  <c r="K80" i="22"/>
  <c r="J80" i="22"/>
  <c r="L99" i="22"/>
  <c r="L109" i="22"/>
  <c r="L114" i="22"/>
  <c r="K114" i="22"/>
  <c r="J114" i="22"/>
  <c r="L143" i="22"/>
  <c r="L149" i="22"/>
  <c r="K149" i="22"/>
  <c r="J149" i="22"/>
  <c r="L17" i="22"/>
  <c r="K17" i="22"/>
  <c r="J17" i="22"/>
  <c r="L34" i="22"/>
  <c r="L44" i="22"/>
  <c r="L69" i="22"/>
  <c r="L79" i="22"/>
  <c r="L84" i="22"/>
  <c r="K84" i="22"/>
  <c r="J84" i="22"/>
  <c r="L103" i="22"/>
  <c r="L113" i="22"/>
  <c r="L118" i="22"/>
  <c r="K118" i="22"/>
  <c r="J118" i="22"/>
  <c r="L138" i="22"/>
  <c r="L153" i="22"/>
  <c r="K153" i="22"/>
  <c r="J153" i="22"/>
  <c r="K60" i="27"/>
  <c r="J60" i="27"/>
  <c r="I60" i="27"/>
  <c r="H12" i="31"/>
  <c r="J156" i="27"/>
  <c r="K156" i="27"/>
  <c r="I156" i="27"/>
  <c r="J97" i="26"/>
  <c r="I97" i="26"/>
  <c r="J131" i="26"/>
  <c r="I131" i="26"/>
  <c r="J61" i="26"/>
  <c r="I61" i="26"/>
  <c r="J88" i="26"/>
  <c r="I88" i="26"/>
  <c r="J96" i="26"/>
  <c r="I96" i="26"/>
  <c r="K85" i="27"/>
  <c r="J28" i="26"/>
  <c r="I28" i="26"/>
  <c r="J130" i="26"/>
  <c r="I130" i="26"/>
  <c r="J157" i="26"/>
  <c r="I157" i="26"/>
  <c r="K16" i="27"/>
  <c r="K128" i="27"/>
  <c r="K25" i="27"/>
  <c r="K52" i="27"/>
  <c r="J52" i="27"/>
  <c r="I52" i="27"/>
  <c r="K59" i="27"/>
  <c r="K130" i="27"/>
  <c r="J130" i="27"/>
  <c r="I130" i="27"/>
  <c r="K18" i="27"/>
  <c r="J18" i="27"/>
  <c r="I18" i="27"/>
  <c r="K26" i="27"/>
  <c r="J26" i="27"/>
  <c r="I26" i="27"/>
  <c r="K121" i="27"/>
  <c r="J121" i="27"/>
  <c r="I121" i="27"/>
  <c r="J53" i="26"/>
  <c r="I53" i="26"/>
  <c r="J155" i="26"/>
  <c r="I155" i="26"/>
  <c r="K27" i="27"/>
  <c r="J27" i="27"/>
  <c r="I27" i="27"/>
  <c r="K61" i="27"/>
  <c r="J61" i="27"/>
  <c r="I61" i="27"/>
  <c r="J19" i="26"/>
  <c r="I19" i="26"/>
  <c r="J27" i="26"/>
  <c r="I27" i="26"/>
  <c r="J122" i="26"/>
  <c r="I122" i="26"/>
  <c r="K95" i="27"/>
  <c r="J95" i="27"/>
  <c r="I95" i="27"/>
  <c r="M94" i="28"/>
  <c r="J10" i="26"/>
  <c r="I10" i="26"/>
  <c r="J45" i="26"/>
  <c r="I45" i="26"/>
  <c r="J79" i="26"/>
  <c r="I79" i="26"/>
  <c r="J114" i="26"/>
  <c r="I114" i="26"/>
  <c r="J148" i="26"/>
  <c r="I148" i="26"/>
  <c r="K151" i="27"/>
  <c r="K9" i="27"/>
  <c r="J9" i="27"/>
  <c r="I9" i="27"/>
  <c r="K42" i="27"/>
  <c r="K44" i="27"/>
  <c r="J44" i="27"/>
  <c r="I44" i="27"/>
  <c r="K78" i="27"/>
  <c r="J78" i="27"/>
  <c r="I78" i="27"/>
  <c r="K111" i="27"/>
  <c r="K113" i="27"/>
  <c r="J113" i="27"/>
  <c r="I113" i="27"/>
  <c r="K153" i="27"/>
  <c r="K157" i="27"/>
  <c r="M13" i="28"/>
  <c r="M151" i="28"/>
  <c r="J36" i="26"/>
  <c r="I36" i="26"/>
  <c r="J71" i="26"/>
  <c r="I71" i="26"/>
  <c r="J140" i="26"/>
  <c r="I140" i="26"/>
  <c r="K68" i="27"/>
  <c r="K70" i="27"/>
  <c r="J70" i="27"/>
  <c r="I70" i="27"/>
  <c r="K103" i="27"/>
  <c r="J103" i="27"/>
  <c r="I103" i="27"/>
  <c r="H260" i="30"/>
  <c r="K94" i="27"/>
  <c r="K96" i="27"/>
  <c r="J96" i="27"/>
  <c r="I96" i="27"/>
  <c r="K129" i="27"/>
  <c r="J129" i="27"/>
  <c r="I129" i="27"/>
  <c r="J18" i="26"/>
  <c r="I18" i="26"/>
  <c r="J54" i="26"/>
  <c r="I54" i="26"/>
  <c r="J87" i="26"/>
  <c r="I87" i="26"/>
  <c r="J123" i="26"/>
  <c r="I123" i="26"/>
  <c r="J156" i="26"/>
  <c r="I156" i="26"/>
  <c r="K17" i="27"/>
  <c r="J17" i="27"/>
  <c r="I17" i="27"/>
  <c r="K51" i="27"/>
  <c r="K53" i="27"/>
  <c r="J53" i="27"/>
  <c r="I53" i="27"/>
  <c r="K86" i="27"/>
  <c r="J86" i="27"/>
  <c r="I86" i="27"/>
  <c r="K120" i="27"/>
  <c r="K122" i="27"/>
  <c r="J122" i="27"/>
  <c r="I122" i="27"/>
  <c r="K138" i="27"/>
  <c r="K142" i="27"/>
  <c r="J11" i="26"/>
  <c r="I11" i="26"/>
  <c r="J44" i="26"/>
  <c r="I44" i="26"/>
  <c r="J80" i="26"/>
  <c r="I80" i="26"/>
  <c r="J113" i="26"/>
  <c r="I113" i="26"/>
  <c r="J149" i="26"/>
  <c r="I149" i="26"/>
  <c r="K8" i="27"/>
  <c r="K10" i="27"/>
  <c r="J10" i="27"/>
  <c r="I10" i="27"/>
  <c r="K43" i="27"/>
  <c r="J43" i="27"/>
  <c r="I43" i="27"/>
  <c r="K79" i="27"/>
  <c r="J79" i="27"/>
  <c r="I79" i="27"/>
  <c r="K112" i="27"/>
  <c r="J112" i="27"/>
  <c r="I112" i="27"/>
  <c r="K139" i="27"/>
  <c r="M8" i="28"/>
  <c r="M129" i="28"/>
  <c r="J123" i="30"/>
  <c r="J37" i="26"/>
  <c r="I37" i="26"/>
  <c r="J70" i="26"/>
  <c r="I70" i="26"/>
  <c r="J106" i="26"/>
  <c r="I106" i="26"/>
  <c r="J139" i="26"/>
  <c r="I139" i="26"/>
  <c r="K33" i="27"/>
  <c r="K36" i="27"/>
  <c r="J36" i="27"/>
  <c r="I36" i="27"/>
  <c r="K69" i="27"/>
  <c r="J69" i="27"/>
  <c r="I69" i="27"/>
  <c r="K102" i="27"/>
  <c r="M12" i="28"/>
  <c r="L22" i="28"/>
  <c r="J22" i="28"/>
  <c r="M22" i="28"/>
  <c r="M38" i="28"/>
  <c r="M46" i="28"/>
  <c r="M96" i="28"/>
  <c r="J19" i="30"/>
  <c r="J218" i="30"/>
  <c r="M98" i="28"/>
  <c r="F31" i="30"/>
  <c r="K13" i="27"/>
  <c r="M29" i="28"/>
  <c r="M85" i="28"/>
  <c r="M120" i="28"/>
  <c r="N33" i="30"/>
  <c r="N99" i="30"/>
  <c r="M10" i="28"/>
  <c r="M18" i="28"/>
  <c r="M36" i="28"/>
  <c r="M55" i="28"/>
  <c r="M27" i="28"/>
  <c r="M78" i="28"/>
  <c r="M88" i="28"/>
  <c r="L13" i="30"/>
  <c r="L31" i="30"/>
  <c r="F42" i="30"/>
  <c r="L100" i="30"/>
  <c r="F109" i="30"/>
  <c r="L124" i="30"/>
  <c r="F143" i="30"/>
  <c r="F164" i="30"/>
  <c r="F262" i="30"/>
  <c r="H14" i="31"/>
  <c r="M44" i="28"/>
  <c r="M53" i="28"/>
  <c r="F9" i="30"/>
  <c r="H20" i="30"/>
  <c r="J57" i="30"/>
  <c r="L61" i="30"/>
  <c r="L165" i="30"/>
  <c r="F186" i="30"/>
  <c r="L280" i="30"/>
  <c r="J17" i="31"/>
  <c r="M30" i="28"/>
  <c r="L39" i="28"/>
  <c r="J39" i="28"/>
  <c r="M39" i="28"/>
  <c r="N11" i="30"/>
  <c r="F17" i="30"/>
  <c r="H32" i="30"/>
  <c r="L102" i="30"/>
  <c r="H146" i="30"/>
  <c r="M16" i="28"/>
  <c r="L14" i="30"/>
  <c r="N32" i="30"/>
  <c r="L35" i="30"/>
  <c r="J63" i="30"/>
  <c r="L103" i="30"/>
  <c r="H119" i="30"/>
  <c r="L147" i="30"/>
  <c r="F190" i="30"/>
  <c r="J210" i="30"/>
  <c r="H285" i="30"/>
  <c r="F10" i="30"/>
  <c r="L21" i="30"/>
  <c r="J64" i="30"/>
  <c r="F97" i="30"/>
  <c r="F120" i="30"/>
  <c r="L171" i="30"/>
  <c r="F212" i="30"/>
  <c r="F254" i="30"/>
  <c r="L14" i="28"/>
  <c r="J14" i="28"/>
  <c r="M14" i="28"/>
  <c r="N12" i="30"/>
  <c r="J18" i="30"/>
  <c r="J33" i="30"/>
  <c r="J36" i="30"/>
  <c r="J40" i="30"/>
  <c r="J151" i="30"/>
  <c r="L255" i="30"/>
  <c r="H273" i="30"/>
  <c r="H53" i="30"/>
  <c r="J196" i="30"/>
  <c r="L216" i="30"/>
  <c r="N274" i="30"/>
  <c r="N9" i="30"/>
  <c r="N10" i="30"/>
  <c r="L11" i="30"/>
  <c r="J12" i="30"/>
  <c r="J13" i="30"/>
  <c r="J14" i="30"/>
  <c r="J15" i="30"/>
  <c r="H19" i="30"/>
  <c r="J31" i="30"/>
  <c r="J34" i="30"/>
  <c r="L38" i="30"/>
  <c r="H40" i="30"/>
  <c r="J41" i="30"/>
  <c r="F43" i="30"/>
  <c r="L97" i="30"/>
  <c r="J99" i="30"/>
  <c r="H103" i="30"/>
  <c r="J105" i="30"/>
  <c r="L109" i="30"/>
  <c r="F121" i="30"/>
  <c r="L123" i="30"/>
  <c r="L126" i="30"/>
  <c r="F129" i="30"/>
  <c r="J146" i="30"/>
  <c r="F170" i="30"/>
  <c r="L174" i="30"/>
  <c r="H190" i="30"/>
  <c r="L210" i="30"/>
  <c r="F215" i="30"/>
  <c r="H254" i="30"/>
  <c r="L258" i="30"/>
  <c r="J273" i="30"/>
  <c r="H277" i="30"/>
  <c r="J285" i="30"/>
  <c r="N10" i="31"/>
  <c r="L15" i="31"/>
  <c r="H20" i="31"/>
  <c r="J32" i="30"/>
  <c r="L33" i="30"/>
  <c r="N34" i="30"/>
  <c r="J37" i="30"/>
  <c r="J61" i="30"/>
  <c r="H63" i="30"/>
  <c r="N97" i="30"/>
  <c r="H101" i="30"/>
  <c r="J103" i="30"/>
  <c r="L107" i="30"/>
  <c r="H150" i="30"/>
  <c r="N166" i="30"/>
  <c r="H187" i="30"/>
  <c r="F195" i="30"/>
  <c r="N207" i="30"/>
  <c r="H215" i="30"/>
  <c r="J251" i="30"/>
  <c r="J263" i="30"/>
  <c r="J277" i="30"/>
  <c r="F282" i="30"/>
  <c r="F11" i="31"/>
  <c r="H56" i="30"/>
  <c r="H65" i="30"/>
  <c r="L99" i="30"/>
  <c r="J101" i="30"/>
  <c r="L105" i="30"/>
  <c r="N121" i="30"/>
  <c r="F130" i="30"/>
  <c r="F144" i="30"/>
  <c r="J171" i="30"/>
  <c r="J187" i="30"/>
  <c r="L191" i="30"/>
  <c r="L251" i="30"/>
  <c r="J255" i="30"/>
  <c r="L263" i="30"/>
  <c r="L274" i="30"/>
  <c r="H282" i="30"/>
  <c r="F16" i="31"/>
  <c r="J9" i="30"/>
  <c r="H10" i="30"/>
  <c r="F11" i="30"/>
  <c r="F12" i="30"/>
  <c r="F15" i="30"/>
  <c r="F16" i="30"/>
  <c r="F21" i="30"/>
  <c r="N31" i="30"/>
  <c r="F34" i="30"/>
  <c r="J39" i="30"/>
  <c r="F41" i="30"/>
  <c r="H42" i="30"/>
  <c r="J60" i="30"/>
  <c r="H100" i="30"/>
  <c r="H102" i="30"/>
  <c r="J106" i="30"/>
  <c r="L108" i="30"/>
  <c r="H120" i="30"/>
  <c r="L122" i="30"/>
  <c r="F131" i="30"/>
  <c r="F145" i="30"/>
  <c r="H164" i="30"/>
  <c r="H168" i="30"/>
  <c r="L188" i="30"/>
  <c r="L196" i="30"/>
  <c r="F209" i="30"/>
  <c r="N252" i="30"/>
  <c r="J260" i="30"/>
  <c r="F279" i="30"/>
  <c r="L283" i="30"/>
  <c r="L12" i="31"/>
  <c r="J42" i="31"/>
  <c r="L18" i="30"/>
  <c r="F20" i="30"/>
  <c r="F32" i="30"/>
  <c r="F35" i="30"/>
  <c r="L36" i="30"/>
  <c r="H38" i="30"/>
  <c r="J55" i="30"/>
  <c r="L98" i="30"/>
  <c r="J100" i="30"/>
  <c r="J104" i="30"/>
  <c r="L106" i="30"/>
  <c r="N120" i="30"/>
  <c r="L125" i="30"/>
  <c r="F128" i="30"/>
  <c r="H131" i="30"/>
  <c r="J168" i="30"/>
  <c r="F173" i="30"/>
  <c r="N188" i="30"/>
  <c r="H193" i="30"/>
  <c r="H209" i="30"/>
  <c r="J213" i="30"/>
  <c r="F257" i="30"/>
  <c r="J9" i="31"/>
  <c r="F18" i="31"/>
  <c r="L9" i="30"/>
  <c r="J10" i="30"/>
  <c r="J11" i="30"/>
  <c r="H12" i="30"/>
  <c r="F13" i="30"/>
  <c r="H14" i="30"/>
  <c r="H15" i="30"/>
  <c r="H16" i="30"/>
  <c r="L17" i="30"/>
  <c r="F33" i="30"/>
  <c r="H34" i="30"/>
  <c r="L39" i="30"/>
  <c r="H41" i="30"/>
  <c r="J62" i="30"/>
  <c r="H64" i="30"/>
  <c r="N98" i="30"/>
  <c r="J102" i="30"/>
  <c r="L104" i="30"/>
  <c r="F119" i="30"/>
  <c r="N122" i="30"/>
  <c r="F149" i="30"/>
  <c r="F153" i="30"/>
  <c r="J165" i="30"/>
  <c r="H173" i="30"/>
  <c r="J193" i="30"/>
  <c r="L213" i="30"/>
  <c r="H218" i="30"/>
  <c r="H257" i="30"/>
  <c r="F276" i="30"/>
  <c r="J280" i="30"/>
  <c r="L19" i="31"/>
  <c r="F126" i="30"/>
  <c r="F127" i="30"/>
  <c r="H129" i="30"/>
  <c r="H130" i="30"/>
  <c r="J131" i="30"/>
  <c r="F141" i="30"/>
  <c r="F142" i="30"/>
  <c r="H144" i="30"/>
  <c r="H145" i="30"/>
  <c r="L146" i="30"/>
  <c r="J150" i="30"/>
  <c r="H163" i="30"/>
  <c r="L164" i="30"/>
  <c r="H167" i="30"/>
  <c r="J170" i="30"/>
  <c r="F172" i="30"/>
  <c r="L173" i="30"/>
  <c r="H175" i="30"/>
  <c r="F185" i="30"/>
  <c r="J186" i="30"/>
  <c r="N187" i="30"/>
  <c r="F189" i="30"/>
  <c r="L190" i="30"/>
  <c r="H192" i="30"/>
  <c r="J195" i="30"/>
  <c r="F197" i="30"/>
  <c r="N273" i="30"/>
  <c r="F275" i="30"/>
  <c r="J276" i="30"/>
  <c r="H11" i="31"/>
  <c r="N12" i="31"/>
  <c r="J14" i="31"/>
  <c r="H18" i="31"/>
  <c r="J20" i="31"/>
  <c r="J53" i="30"/>
  <c r="J56" i="30"/>
  <c r="H57" i="30"/>
  <c r="J65" i="30"/>
  <c r="F98" i="30"/>
  <c r="N100" i="30"/>
  <c r="L101" i="30"/>
  <c r="F107" i="30"/>
  <c r="F108" i="30"/>
  <c r="J119" i="30"/>
  <c r="H121" i="30"/>
  <c r="F122" i="30"/>
  <c r="F124" i="30"/>
  <c r="F125" i="30"/>
  <c r="H127" i="30"/>
  <c r="H128" i="30"/>
  <c r="J130" i="30"/>
  <c r="L131" i="30"/>
  <c r="H142" i="30"/>
  <c r="H143" i="30"/>
  <c r="J144" i="30"/>
  <c r="J145" i="30"/>
  <c r="F148" i="30"/>
  <c r="H149" i="30"/>
  <c r="L150" i="30"/>
  <c r="F152" i="30"/>
  <c r="L153" i="30"/>
  <c r="J163" i="30"/>
  <c r="N164" i="30"/>
  <c r="F166" i="30"/>
  <c r="J167" i="30"/>
  <c r="F169" i="30"/>
  <c r="L170" i="30"/>
  <c r="H172" i="30"/>
  <c r="J175" i="30"/>
  <c r="H185" i="30"/>
  <c r="L186" i="30"/>
  <c r="H189" i="30"/>
  <c r="J192" i="30"/>
  <c r="F194" i="30"/>
  <c r="L195" i="30"/>
  <c r="H197" i="30"/>
  <c r="F207" i="30"/>
  <c r="J208" i="30"/>
  <c r="N209" i="30"/>
  <c r="F211" i="30"/>
  <c r="L212" i="30"/>
  <c r="H214" i="30"/>
  <c r="J217" i="30"/>
  <c r="F219" i="30"/>
  <c r="F252" i="30"/>
  <c r="J253" i="30"/>
  <c r="N254" i="30"/>
  <c r="H256" i="30"/>
  <c r="J259" i="30"/>
  <c r="F261" i="30"/>
  <c r="L262" i="30"/>
  <c r="H275" i="30"/>
  <c r="L276" i="30"/>
  <c r="F278" i="30"/>
  <c r="L279" i="30"/>
  <c r="H281" i="30"/>
  <c r="J284" i="30"/>
  <c r="J11" i="31"/>
  <c r="L18" i="31"/>
  <c r="L20" i="31"/>
  <c r="H9" i="30"/>
  <c r="L10" i="30"/>
  <c r="H11" i="30"/>
  <c r="L12" i="30"/>
  <c r="H13" i="30"/>
  <c r="F14" i="30"/>
  <c r="L15" i="30"/>
  <c r="J16" i="30"/>
  <c r="H17" i="30"/>
  <c r="F18" i="30"/>
  <c r="L19" i="30"/>
  <c r="J20" i="30"/>
  <c r="H21" i="30"/>
  <c r="F37" i="30"/>
  <c r="L40" i="30"/>
  <c r="J43" i="30"/>
  <c r="H54" i="30"/>
  <c r="H58" i="30"/>
  <c r="H97" i="30"/>
  <c r="F99" i="30"/>
  <c r="F105" i="30"/>
  <c r="F106" i="30"/>
  <c r="H108" i="30"/>
  <c r="H109" i="30"/>
  <c r="L119" i="30"/>
  <c r="J120" i="30"/>
  <c r="H122" i="30"/>
  <c r="F123" i="30"/>
  <c r="H125" i="30"/>
  <c r="H126" i="30"/>
  <c r="J128" i="30"/>
  <c r="J129" i="30"/>
  <c r="L163" i="30"/>
  <c r="H166" i="30"/>
  <c r="L167" i="30"/>
  <c r="H169" i="30"/>
  <c r="J172" i="30"/>
  <c r="F174" i="30"/>
  <c r="L175" i="30"/>
  <c r="J185" i="30"/>
  <c r="N186" i="30"/>
  <c r="F188" i="30"/>
  <c r="J189" i="30"/>
  <c r="F191" i="30"/>
  <c r="L192" i="30"/>
  <c r="H194" i="30"/>
  <c r="J197" i="30"/>
  <c r="H207" i="30"/>
  <c r="L208" i="30"/>
  <c r="H211" i="30"/>
  <c r="J214" i="30"/>
  <c r="F216" i="30"/>
  <c r="L217" i="30"/>
  <c r="H219" i="30"/>
  <c r="H252" i="30"/>
  <c r="L253" i="30"/>
  <c r="J256" i="30"/>
  <c r="F258" i="30"/>
  <c r="L259" i="30"/>
  <c r="H261" i="30"/>
  <c r="F274" i="30"/>
  <c r="J275" i="30"/>
  <c r="N276" i="30"/>
  <c r="H278" i="30"/>
  <c r="J281" i="30"/>
  <c r="F283" i="30"/>
  <c r="L284" i="30"/>
  <c r="F10" i="31"/>
  <c r="F13" i="31"/>
  <c r="L16" i="31"/>
  <c r="N16" i="35"/>
  <c r="H31" i="30"/>
  <c r="L32" i="30"/>
  <c r="H33" i="30"/>
  <c r="L34" i="30"/>
  <c r="H36" i="30"/>
  <c r="F38" i="30"/>
  <c r="L42" i="30"/>
  <c r="J97" i="30"/>
  <c r="H98" i="30"/>
  <c r="F100" i="30"/>
  <c r="F103" i="30"/>
  <c r="F104" i="30"/>
  <c r="H106" i="30"/>
  <c r="H107" i="30"/>
  <c r="J109" i="30"/>
  <c r="L120" i="30"/>
  <c r="J121" i="30"/>
  <c r="H123" i="30"/>
  <c r="H124" i="30"/>
  <c r="J126" i="30"/>
  <c r="J127" i="30"/>
  <c r="L129" i="30"/>
  <c r="L130" i="30"/>
  <c r="F17" i="31"/>
  <c r="F19" i="31"/>
  <c r="H21" i="31"/>
  <c r="L41" i="31"/>
  <c r="L16" i="30"/>
  <c r="J17" i="30"/>
  <c r="H18" i="30"/>
  <c r="F19" i="30"/>
  <c r="L20" i="30"/>
  <c r="J21" i="30"/>
  <c r="J35" i="30"/>
  <c r="H37" i="30"/>
  <c r="F39" i="30"/>
  <c r="L43" i="30"/>
  <c r="J98" i="30"/>
  <c r="H99" i="30"/>
  <c r="F101" i="30"/>
  <c r="F102" i="30"/>
  <c r="H104" i="30"/>
  <c r="H105" i="30"/>
  <c r="J107" i="30"/>
  <c r="J108" i="30"/>
  <c r="N119" i="30"/>
  <c r="L121" i="30"/>
  <c r="J122" i="30"/>
  <c r="J124" i="30"/>
  <c r="J125" i="30"/>
  <c r="L127" i="30"/>
  <c r="L128" i="30"/>
  <c r="H165" i="30"/>
  <c r="L166" i="30"/>
  <c r="F168" i="30"/>
  <c r="L169" i="30"/>
  <c r="H171" i="30"/>
  <c r="J174" i="30"/>
  <c r="N185" i="30"/>
  <c r="F187" i="30"/>
  <c r="J188" i="30"/>
  <c r="J191" i="30"/>
  <c r="F193" i="30"/>
  <c r="L194" i="30"/>
  <c r="H196" i="30"/>
  <c r="F273" i="30"/>
  <c r="J274" i="30"/>
  <c r="N275" i="30"/>
  <c r="F277" i="30"/>
  <c r="J15" i="31"/>
  <c r="H17" i="31"/>
  <c r="J19" i="31"/>
  <c r="J21" i="31"/>
  <c r="N12" i="33"/>
  <c r="F12" i="40"/>
  <c r="F163" i="30"/>
  <c r="N163" i="30"/>
  <c r="J164" i="30"/>
  <c r="F165" i="30"/>
  <c r="N165" i="30"/>
  <c r="J166" i="30"/>
  <c r="F167" i="30"/>
  <c r="L168" i="30"/>
  <c r="J169" i="30"/>
  <c r="H170" i="30"/>
  <c r="F171" i="30"/>
  <c r="L172" i="30"/>
  <c r="J173" i="30"/>
  <c r="H174" i="30"/>
  <c r="F175" i="30"/>
  <c r="L185" i="30"/>
  <c r="H186" i="30"/>
  <c r="L187" i="30"/>
  <c r="H188" i="30"/>
  <c r="L189" i="30"/>
  <c r="J190" i="30"/>
  <c r="H191" i="30"/>
  <c r="F192" i="30"/>
  <c r="L193" i="30"/>
  <c r="J194" i="30"/>
  <c r="H195" i="30"/>
  <c r="F196" i="30"/>
  <c r="L197" i="30"/>
  <c r="L273" i="30"/>
  <c r="H274" i="30"/>
  <c r="L275" i="30"/>
  <c r="H276" i="30"/>
  <c r="L277" i="30"/>
  <c r="L11" i="31"/>
  <c r="J12" i="31"/>
  <c r="F14" i="31"/>
  <c r="F21" i="31"/>
  <c r="H15" i="35"/>
  <c r="AK8" i="35"/>
  <c r="AJ8" i="35"/>
  <c r="AL8" i="35"/>
  <c r="Q6" i="36"/>
  <c r="P6" i="36"/>
  <c r="Q41" i="36"/>
  <c r="P41" i="36"/>
  <c r="H35" i="30"/>
  <c r="F36" i="30"/>
  <c r="L37" i="30"/>
  <c r="J38" i="30"/>
  <c r="H39" i="30"/>
  <c r="F40" i="30"/>
  <c r="L41" i="30"/>
  <c r="J42" i="30"/>
  <c r="H43" i="30"/>
  <c r="L9" i="31"/>
  <c r="H10" i="31"/>
  <c r="N11" i="31"/>
  <c r="H13" i="31"/>
  <c r="F15" i="31"/>
  <c r="J31" i="31"/>
  <c r="N10" i="33"/>
  <c r="AL38" i="35"/>
  <c r="AK38" i="35"/>
  <c r="F9" i="31"/>
  <c r="N9" i="31"/>
  <c r="J10" i="31"/>
  <c r="J13" i="31"/>
  <c r="H15" i="31"/>
  <c r="H16" i="31"/>
  <c r="L32" i="31"/>
  <c r="J33" i="31"/>
  <c r="AL35" i="35"/>
  <c r="AK35" i="35"/>
  <c r="P16" i="36"/>
  <c r="Q16" i="36"/>
  <c r="AL15" i="35"/>
  <c r="AK15" i="35"/>
  <c r="AJ15" i="35"/>
  <c r="Q10" i="37"/>
  <c r="P10" i="37"/>
  <c r="H9" i="31"/>
  <c r="L10" i="31"/>
  <c r="F12" i="31"/>
  <c r="L13" i="31"/>
  <c r="L14" i="31"/>
  <c r="J16" i="31"/>
  <c r="L34" i="31"/>
  <c r="L37" i="31"/>
  <c r="AS16" i="35"/>
  <c r="AR16" i="35"/>
  <c r="I34" i="35"/>
  <c r="H34" i="35"/>
  <c r="Q12" i="36"/>
  <c r="P12" i="36"/>
  <c r="N8" i="35"/>
  <c r="N9" i="35"/>
  <c r="N13" i="35"/>
  <c r="I32" i="35"/>
  <c r="H32" i="35"/>
  <c r="H40" i="35"/>
  <c r="I40" i="35"/>
  <c r="J37" i="37"/>
  <c r="I37" i="37"/>
  <c r="N17" i="35"/>
  <c r="V37" i="35"/>
  <c r="W37" i="35"/>
  <c r="Q49" i="36"/>
  <c r="P49" i="36"/>
  <c r="M7" i="40"/>
  <c r="L7" i="40"/>
  <c r="L38" i="31"/>
  <c r="L42" i="31"/>
  <c r="AS12" i="35"/>
  <c r="AR12" i="35"/>
  <c r="P40" i="36"/>
  <c r="Q40" i="36"/>
  <c r="S8" i="41"/>
  <c r="R8" i="41"/>
  <c r="L17" i="31"/>
  <c r="J18" i="31"/>
  <c r="H19" i="31"/>
  <c r="F20" i="31"/>
  <c r="L21" i="31"/>
  <c r="Q28" i="37"/>
  <c r="P28" i="37"/>
  <c r="J6" i="40"/>
  <c r="H6" i="40"/>
  <c r="I6" i="40"/>
  <c r="P24" i="36"/>
  <c r="Q24" i="36"/>
  <c r="I33" i="36"/>
  <c r="J33" i="36"/>
  <c r="J12" i="37"/>
  <c r="I12" i="37"/>
  <c r="O137" i="40"/>
  <c r="N137" i="40"/>
  <c r="M137" i="40"/>
  <c r="L137" i="40"/>
  <c r="K137" i="40"/>
  <c r="N11" i="42"/>
  <c r="M11" i="42"/>
  <c r="L11" i="42"/>
  <c r="O135" i="42"/>
  <c r="N135" i="42"/>
  <c r="M135" i="42"/>
  <c r="L135" i="42"/>
  <c r="Q25" i="36"/>
  <c r="P25" i="36"/>
  <c r="I10" i="39"/>
  <c r="H10" i="39"/>
  <c r="G10" i="39"/>
  <c r="I134" i="41"/>
  <c r="H134" i="41"/>
  <c r="G134" i="41"/>
  <c r="Q36" i="37"/>
  <c r="P36" i="37"/>
  <c r="I8" i="39"/>
  <c r="H8" i="39"/>
  <c r="G8" i="39"/>
  <c r="J7" i="40"/>
  <c r="I7" i="40"/>
  <c r="H7" i="40"/>
  <c r="F6" i="41"/>
  <c r="M8" i="39"/>
  <c r="L8" i="39"/>
  <c r="K8" i="39"/>
  <c r="M9" i="40"/>
  <c r="J9" i="40"/>
  <c r="C16" i="45"/>
  <c r="H6" i="39"/>
  <c r="G6" i="39"/>
  <c r="F9" i="41"/>
  <c r="O16" i="45"/>
  <c r="T6" i="45"/>
  <c r="S6" i="45"/>
  <c r="R6" i="45"/>
  <c r="Q6" i="45"/>
  <c r="P6" i="45"/>
  <c r="Q11" i="37"/>
  <c r="P11" i="37"/>
  <c r="P14" i="37"/>
  <c r="Q14" i="37"/>
  <c r="Q44" i="37"/>
  <c r="P44" i="37"/>
  <c r="D11" i="39"/>
  <c r="I126" i="39"/>
  <c r="G126" i="39"/>
  <c r="H126" i="39"/>
  <c r="N9" i="42"/>
  <c r="L9" i="42"/>
  <c r="Q9" i="37"/>
  <c r="P9" i="37"/>
  <c r="R6" i="39"/>
  <c r="Q6" i="39"/>
  <c r="O6" i="39"/>
  <c r="P6" i="39"/>
  <c r="S7" i="39"/>
  <c r="R7" i="39"/>
  <c r="Q7" i="39"/>
  <c r="O7" i="39"/>
  <c r="T7" i="39"/>
  <c r="P7" i="39"/>
  <c r="J11" i="39"/>
  <c r="M9" i="39"/>
  <c r="K9" i="39"/>
  <c r="L9" i="39"/>
  <c r="F10" i="40"/>
  <c r="J11" i="40"/>
  <c r="I11" i="40"/>
  <c r="H11" i="40"/>
  <c r="F13" i="43"/>
  <c r="Q8" i="39"/>
  <c r="P8" i="39"/>
  <c r="O8" i="39"/>
  <c r="T8" i="39"/>
  <c r="S8" i="39"/>
  <c r="R8" i="39"/>
  <c r="M10" i="39"/>
  <c r="L10" i="39"/>
  <c r="K10" i="39"/>
  <c r="D129" i="39"/>
  <c r="M11" i="40"/>
  <c r="L11" i="40"/>
  <c r="H136" i="40"/>
  <c r="G136" i="40"/>
  <c r="F7" i="41"/>
  <c r="I9" i="41"/>
  <c r="M9" i="41"/>
  <c r="H9" i="41"/>
  <c r="S11" i="41"/>
  <c r="R11" i="41"/>
  <c r="Q11" i="41"/>
  <c r="P11" i="41"/>
  <c r="Q7" i="37"/>
  <c r="P7" i="37"/>
  <c r="T10" i="39"/>
  <c r="S10" i="39"/>
  <c r="Q10" i="39"/>
  <c r="P10" i="39"/>
  <c r="O10" i="39"/>
  <c r="R10" i="39"/>
  <c r="G124" i="39"/>
  <c r="H124" i="39"/>
  <c r="I134" i="42"/>
  <c r="F10" i="43"/>
  <c r="F129" i="39"/>
  <c r="I127" i="39"/>
  <c r="I128" i="39"/>
  <c r="F6" i="40"/>
  <c r="F8" i="40"/>
  <c r="R11" i="40"/>
  <c r="Q11" i="40"/>
  <c r="P11" i="40"/>
  <c r="S11" i="40"/>
  <c r="I12" i="41"/>
  <c r="H12" i="41"/>
  <c r="F6" i="42"/>
  <c r="S9" i="42"/>
  <c r="R9" i="42"/>
  <c r="Q9" i="42"/>
  <c r="P9" i="42"/>
  <c r="N12" i="44"/>
  <c r="M12" i="44"/>
  <c r="L12" i="44"/>
  <c r="I7" i="39"/>
  <c r="G7" i="39"/>
  <c r="H7" i="39"/>
  <c r="F8" i="41"/>
  <c r="M137" i="41"/>
  <c r="L137" i="41"/>
  <c r="O137" i="41"/>
  <c r="N137" i="41"/>
  <c r="R14" i="44"/>
  <c r="T14" i="44"/>
  <c r="S14" i="44"/>
  <c r="Q14" i="44"/>
  <c r="P14" i="44"/>
  <c r="F7" i="40"/>
  <c r="F11" i="40"/>
  <c r="L12" i="40"/>
  <c r="M12" i="40"/>
  <c r="O134" i="40"/>
  <c r="N134" i="40"/>
  <c r="K134" i="40"/>
  <c r="H138" i="40"/>
  <c r="G138" i="40"/>
  <c r="N6" i="42"/>
  <c r="M8" i="42"/>
  <c r="F9" i="42"/>
  <c r="S12" i="42"/>
  <c r="R12" i="42"/>
  <c r="Q12" i="42"/>
  <c r="P12" i="42"/>
  <c r="F6" i="43"/>
  <c r="N11" i="43"/>
  <c r="I13" i="43"/>
  <c r="H13" i="43"/>
  <c r="I143" i="45"/>
  <c r="C11" i="39"/>
  <c r="H135" i="40"/>
  <c r="G135" i="40"/>
  <c r="I11" i="41"/>
  <c r="H11" i="41"/>
  <c r="H138" i="43"/>
  <c r="G138" i="43"/>
  <c r="M136" i="40"/>
  <c r="L136" i="40"/>
  <c r="K136" i="40"/>
  <c r="O136" i="40"/>
  <c r="N136" i="40"/>
  <c r="I137" i="41"/>
  <c r="H137" i="41"/>
  <c r="G137" i="41"/>
  <c r="N7" i="42"/>
  <c r="I9" i="42"/>
  <c r="H9" i="42"/>
  <c r="M9" i="42"/>
  <c r="F10" i="42"/>
  <c r="I136" i="42"/>
  <c r="G136" i="42"/>
  <c r="H136" i="42"/>
  <c r="N13" i="43"/>
  <c r="M13" i="43"/>
  <c r="L13" i="43"/>
  <c r="S8" i="43"/>
  <c r="R8" i="43"/>
  <c r="Q8" i="43"/>
  <c r="P8" i="43"/>
  <c r="N10" i="43"/>
  <c r="F7" i="44"/>
  <c r="F13" i="44"/>
  <c r="D19" i="46"/>
  <c r="E11" i="39"/>
  <c r="H137" i="40"/>
  <c r="G137" i="40"/>
  <c r="I136" i="41"/>
  <c r="H136" i="41"/>
  <c r="G136" i="41"/>
  <c r="O138" i="42"/>
  <c r="N138" i="42"/>
  <c r="M138" i="42"/>
  <c r="L138" i="42"/>
  <c r="K7" i="39"/>
  <c r="M7" i="39"/>
  <c r="L7" i="39"/>
  <c r="G9" i="39"/>
  <c r="F11" i="39"/>
  <c r="H9" i="39"/>
  <c r="I9" i="39"/>
  <c r="O9" i="39"/>
  <c r="S9" i="39"/>
  <c r="N11" i="39"/>
  <c r="R9" i="39"/>
  <c r="Q9" i="39"/>
  <c r="P9" i="39"/>
  <c r="T9" i="39"/>
  <c r="H12" i="40"/>
  <c r="J12" i="40"/>
  <c r="I12" i="40"/>
  <c r="P12" i="40"/>
  <c r="S12" i="40"/>
  <c r="R12" i="40"/>
  <c r="Q12" i="40"/>
  <c r="K138" i="40"/>
  <c r="O138" i="40"/>
  <c r="N138" i="40"/>
  <c r="M138" i="40"/>
  <c r="L138" i="40"/>
  <c r="N135" i="41"/>
  <c r="M135" i="41"/>
  <c r="O135" i="41"/>
  <c r="L135" i="41"/>
  <c r="O138" i="41"/>
  <c r="N138" i="41"/>
  <c r="L138" i="41"/>
  <c r="M138" i="41"/>
  <c r="N10" i="42"/>
  <c r="H12" i="42"/>
  <c r="I12" i="42"/>
  <c r="F14" i="43"/>
  <c r="D12" i="47"/>
  <c r="K6" i="39"/>
  <c r="L6" i="39"/>
  <c r="N135" i="40"/>
  <c r="M135" i="40"/>
  <c r="O135" i="40"/>
  <c r="L135" i="40"/>
  <c r="K135" i="40"/>
  <c r="M11" i="41"/>
  <c r="L11" i="41"/>
  <c r="F12" i="41"/>
  <c r="S12" i="41"/>
  <c r="R12" i="41"/>
  <c r="P12" i="41"/>
  <c r="Q12" i="41"/>
  <c r="I137" i="42"/>
  <c r="H137" i="42"/>
  <c r="G137" i="42"/>
  <c r="N8" i="44"/>
  <c r="M8" i="44"/>
  <c r="L8" i="44"/>
  <c r="N11" i="44"/>
  <c r="M11" i="44"/>
  <c r="L11" i="44"/>
  <c r="D14" i="47"/>
  <c r="F11" i="41"/>
  <c r="L12" i="41"/>
  <c r="M12" i="41"/>
  <c r="I138" i="41"/>
  <c r="H138" i="41"/>
  <c r="G138" i="41"/>
  <c r="N6" i="43"/>
  <c r="N14" i="43"/>
  <c r="F10" i="44"/>
  <c r="R8" i="45"/>
  <c r="Q8" i="45"/>
  <c r="T8" i="45"/>
  <c r="S8" i="45"/>
  <c r="P8" i="45"/>
  <c r="I135" i="41"/>
  <c r="H135" i="41"/>
  <c r="G135" i="41"/>
  <c r="F11" i="42"/>
  <c r="M12" i="42"/>
  <c r="L12" i="42"/>
  <c r="N12" i="42"/>
  <c r="O140" i="43"/>
  <c r="N140" i="43"/>
  <c r="M140" i="43"/>
  <c r="L140" i="43"/>
  <c r="J6" i="44"/>
  <c r="I6" i="44"/>
  <c r="H6" i="44"/>
  <c r="G16" i="44"/>
  <c r="T13" i="44"/>
  <c r="S13" i="44"/>
  <c r="R13" i="44"/>
  <c r="Q13" i="44"/>
  <c r="P13" i="44"/>
  <c r="H15" i="44"/>
  <c r="J15" i="44"/>
  <c r="I15" i="44"/>
  <c r="D11" i="46"/>
  <c r="D16" i="47"/>
  <c r="O136" i="41"/>
  <c r="N136" i="41"/>
  <c r="M136" i="41"/>
  <c r="L136" i="41"/>
  <c r="G135" i="42"/>
  <c r="H135" i="42"/>
  <c r="I135" i="42"/>
  <c r="N7" i="43"/>
  <c r="N15" i="43"/>
  <c r="J9" i="44"/>
  <c r="H9" i="44"/>
  <c r="I9" i="44"/>
  <c r="F12" i="44"/>
  <c r="O138" i="44"/>
  <c r="N138" i="44"/>
  <c r="T11" i="45"/>
  <c r="S11" i="45"/>
  <c r="Q11" i="45"/>
  <c r="P11" i="45"/>
  <c r="R11" i="45"/>
  <c r="D17" i="46"/>
  <c r="I11" i="42"/>
  <c r="H11" i="42"/>
  <c r="S11" i="42"/>
  <c r="R11" i="42"/>
  <c r="Q11" i="42"/>
  <c r="P11" i="42"/>
  <c r="F12" i="42"/>
  <c r="S10" i="44"/>
  <c r="R10" i="44"/>
  <c r="Q10" i="44"/>
  <c r="T10" i="44"/>
  <c r="P10" i="44"/>
  <c r="J12" i="44"/>
  <c r="I12" i="44"/>
  <c r="H12" i="44"/>
  <c r="D13" i="48"/>
  <c r="M137" i="42"/>
  <c r="L137" i="42"/>
  <c r="O137" i="42"/>
  <c r="N137" i="42"/>
  <c r="M141" i="43"/>
  <c r="L141" i="43"/>
  <c r="J13" i="44"/>
  <c r="I13" i="44"/>
  <c r="H13" i="44"/>
  <c r="F14" i="44"/>
  <c r="P15" i="44"/>
  <c r="T15" i="44"/>
  <c r="S15" i="44"/>
  <c r="R15" i="44"/>
  <c r="Q15" i="44"/>
  <c r="D16" i="45"/>
  <c r="I15" i="45"/>
  <c r="H15" i="45"/>
  <c r="J15" i="45"/>
  <c r="D21" i="46"/>
  <c r="H138" i="42"/>
  <c r="G138" i="42"/>
  <c r="I138" i="42"/>
  <c r="N8" i="43"/>
  <c r="D16" i="44"/>
  <c r="S6" i="44"/>
  <c r="R6" i="44"/>
  <c r="Q6" i="44"/>
  <c r="T6" i="44"/>
  <c r="P6" i="44"/>
  <c r="O16" i="44"/>
  <c r="M7" i="44"/>
  <c r="L7" i="44"/>
  <c r="N7" i="44"/>
  <c r="J10" i="44"/>
  <c r="I10" i="44"/>
  <c r="H10" i="44"/>
  <c r="P11" i="44"/>
  <c r="S11" i="44"/>
  <c r="R11" i="44"/>
  <c r="Q11" i="44"/>
  <c r="T11" i="44"/>
  <c r="L13" i="44"/>
  <c r="N13" i="44"/>
  <c r="M13" i="44"/>
  <c r="O142" i="44"/>
  <c r="N142" i="44"/>
  <c r="G16" i="45"/>
  <c r="J6" i="45"/>
  <c r="I6" i="45"/>
  <c r="H6" i="45"/>
  <c r="I7" i="45"/>
  <c r="H7" i="45"/>
  <c r="J7" i="45"/>
  <c r="F11" i="45"/>
  <c r="M13" i="45"/>
  <c r="L13" i="45"/>
  <c r="N13" i="45"/>
  <c r="H136" i="45"/>
  <c r="K136" i="45" s="1"/>
  <c r="G136" i="45"/>
  <c r="I136" i="45"/>
  <c r="I139" i="45"/>
  <c r="H144" i="45"/>
  <c r="K144" i="45" s="1"/>
  <c r="G144" i="45"/>
  <c r="I144" i="45"/>
  <c r="F6" i="44"/>
  <c r="E16" i="44"/>
  <c r="F16" i="44" s="1"/>
  <c r="T9" i="44"/>
  <c r="S9" i="44"/>
  <c r="P9" i="44"/>
  <c r="R9" i="44"/>
  <c r="Q9" i="44"/>
  <c r="S12" i="44"/>
  <c r="R12" i="44"/>
  <c r="Q12" i="44"/>
  <c r="P12" i="44"/>
  <c r="T12" i="44"/>
  <c r="J14" i="44"/>
  <c r="I14" i="44"/>
  <c r="H14" i="44"/>
  <c r="F15" i="44"/>
  <c r="F8" i="45"/>
  <c r="F9" i="45"/>
  <c r="H10" i="45"/>
  <c r="I10" i="45"/>
  <c r="J10" i="45"/>
  <c r="N12" i="45"/>
  <c r="L12" i="45"/>
  <c r="M12" i="45"/>
  <c r="D9" i="46"/>
  <c r="D9" i="48"/>
  <c r="O136" i="42"/>
  <c r="N136" i="42"/>
  <c r="M136" i="42"/>
  <c r="L136" i="42"/>
  <c r="F11" i="44"/>
  <c r="N8" i="45"/>
  <c r="M8" i="45"/>
  <c r="L8" i="45"/>
  <c r="I11" i="45"/>
  <c r="J11" i="45"/>
  <c r="H11" i="45"/>
  <c r="T15" i="45"/>
  <c r="S15" i="45"/>
  <c r="Q15" i="45"/>
  <c r="P15" i="45"/>
  <c r="R15" i="45"/>
  <c r="D11" i="48"/>
  <c r="I7" i="44"/>
  <c r="H7" i="44"/>
  <c r="J7" i="44"/>
  <c r="Q7" i="44"/>
  <c r="P7" i="44"/>
  <c r="S7" i="44"/>
  <c r="R7" i="44"/>
  <c r="T7" i="44"/>
  <c r="F8" i="44"/>
  <c r="M9" i="44"/>
  <c r="L9" i="44"/>
  <c r="N9" i="44"/>
  <c r="H11" i="44"/>
  <c r="J11" i="44"/>
  <c r="I11" i="44"/>
  <c r="D146" i="44"/>
  <c r="S10" i="45"/>
  <c r="Q10" i="45"/>
  <c r="P10" i="45"/>
  <c r="T10" i="45"/>
  <c r="R10" i="45"/>
  <c r="D13" i="46"/>
  <c r="D18" i="47"/>
  <c r="D15" i="48"/>
  <c r="N6" i="45"/>
  <c r="M6" i="45"/>
  <c r="K16" i="45"/>
  <c r="L6" i="45"/>
  <c r="F7" i="45"/>
  <c r="T7" i="45"/>
  <c r="S7" i="45"/>
  <c r="P7" i="45"/>
  <c r="Q7" i="45"/>
  <c r="R7" i="45"/>
  <c r="J8" i="45"/>
  <c r="I8" i="45"/>
  <c r="H8" i="45"/>
  <c r="L9" i="45"/>
  <c r="N9" i="45"/>
  <c r="M9" i="45"/>
  <c r="F12" i="45"/>
  <c r="D8" i="47"/>
  <c r="D17" i="48"/>
  <c r="C16" i="44"/>
  <c r="K16" i="44"/>
  <c r="N6" i="44"/>
  <c r="L6" i="44"/>
  <c r="M6" i="44"/>
  <c r="I8" i="44"/>
  <c r="H8" i="44"/>
  <c r="J8" i="44"/>
  <c r="T8" i="44"/>
  <c r="S8" i="44"/>
  <c r="R8" i="44"/>
  <c r="Q8" i="44"/>
  <c r="P8" i="44"/>
  <c r="F9" i="44"/>
  <c r="L10" i="44"/>
  <c r="N10" i="44"/>
  <c r="M10" i="44"/>
  <c r="L14" i="44"/>
  <c r="N14" i="44"/>
  <c r="M14" i="44"/>
  <c r="M15" i="44"/>
  <c r="L15" i="44"/>
  <c r="N15" i="44"/>
  <c r="D15" i="46"/>
  <c r="D10" i="47"/>
  <c r="D20" i="47"/>
  <c r="D19" i="48"/>
  <c r="J14" i="45"/>
  <c r="I14" i="45"/>
  <c r="H14" i="45"/>
  <c r="S14" i="45"/>
  <c r="R14" i="45"/>
  <c r="T14" i="45"/>
  <c r="Q14" i="45"/>
  <c r="P14" i="45"/>
  <c r="F15" i="45"/>
  <c r="D10" i="46"/>
  <c r="D14" i="46"/>
  <c r="D18" i="46"/>
  <c r="D11" i="47"/>
  <c r="D15" i="47"/>
  <c r="D19" i="47"/>
  <c r="D8" i="48"/>
  <c r="D12" i="48"/>
  <c r="D16" i="48"/>
  <c r="D20" i="48"/>
  <c r="N10" i="45"/>
  <c r="M10" i="45"/>
  <c r="L10" i="45"/>
  <c r="J12" i="45"/>
  <c r="I12" i="45"/>
  <c r="H12" i="45"/>
  <c r="R12" i="45"/>
  <c r="Q12" i="45"/>
  <c r="T12" i="45"/>
  <c r="S12" i="45"/>
  <c r="P12" i="45"/>
  <c r="F13" i="45"/>
  <c r="N14" i="45"/>
  <c r="M14" i="45"/>
  <c r="L14" i="45"/>
  <c r="D21" i="48"/>
  <c r="F6" i="45"/>
  <c r="E16" i="45"/>
  <c r="F16" i="45" s="1"/>
  <c r="L7" i="45"/>
  <c r="N7" i="45"/>
  <c r="M7" i="45"/>
  <c r="H9" i="45"/>
  <c r="J9" i="45"/>
  <c r="I9" i="45"/>
  <c r="P9" i="45"/>
  <c r="T9" i="45"/>
  <c r="S9" i="45"/>
  <c r="R9" i="45"/>
  <c r="Q9" i="45"/>
  <c r="F10" i="45"/>
  <c r="L11" i="45"/>
  <c r="M11" i="45"/>
  <c r="N11" i="45"/>
  <c r="H13" i="45"/>
  <c r="J13" i="45"/>
  <c r="I13" i="45"/>
  <c r="P13" i="45"/>
  <c r="T13" i="45"/>
  <c r="S13" i="45"/>
  <c r="R13" i="45"/>
  <c r="Q13" i="45"/>
  <c r="F14" i="45"/>
  <c r="L15" i="45"/>
  <c r="M15" i="45"/>
  <c r="N15" i="45"/>
  <c r="D8" i="46"/>
  <c r="D12" i="46"/>
  <c r="D16" i="46"/>
  <c r="D20" i="46"/>
  <c r="D9" i="47"/>
  <c r="D13" i="47"/>
  <c r="D17" i="47"/>
  <c r="D21" i="47"/>
  <c r="D10" i="48"/>
  <c r="D14" i="48"/>
  <c r="D18" i="48"/>
  <c r="M6" i="5"/>
  <c r="L6" i="5"/>
  <c r="J6" i="5"/>
  <c r="K6" i="5"/>
  <c r="K31" i="2"/>
  <c r="L31" i="2"/>
  <c r="K6" i="3"/>
  <c r="L6" i="3"/>
  <c r="J6" i="3"/>
  <c r="U6" i="5"/>
  <c r="J79" i="3"/>
  <c r="S6" i="5"/>
  <c r="I6" i="6"/>
  <c r="R6" i="6"/>
  <c r="S5" i="12"/>
  <c r="U5" i="12"/>
  <c r="T5" i="12"/>
  <c r="W6" i="13"/>
  <c r="U6" i="13"/>
  <c r="S6" i="6"/>
  <c r="K5" i="12"/>
  <c r="L5" i="12"/>
  <c r="J5" i="12"/>
  <c r="Q6" i="6"/>
  <c r="K79" i="3"/>
  <c r="I5" i="12"/>
  <c r="J6" i="6"/>
  <c r="J6" i="2"/>
  <c r="K6" i="2"/>
  <c r="K58" i="2"/>
  <c r="K152" i="3"/>
  <c r="V6" i="5"/>
  <c r="T9" i="14"/>
  <c r="T6" i="5"/>
  <c r="J58" i="2"/>
  <c r="J152" i="3"/>
  <c r="L6" i="2"/>
  <c r="W6" i="5"/>
  <c r="I9" i="14"/>
  <c r="Y7" i="15"/>
  <c r="X7" i="15"/>
  <c r="W7" i="15"/>
  <c r="J6" i="13"/>
  <c r="I7" i="15"/>
  <c r="V7" i="16"/>
  <c r="M7" i="15"/>
  <c r="J7" i="15"/>
  <c r="K7" i="16"/>
  <c r="I7" i="16"/>
  <c r="K7" i="15"/>
  <c r="L7" i="15"/>
  <c r="J7" i="17"/>
  <c r="U7" i="17"/>
  <c r="W7" i="16"/>
  <c r="V7" i="17"/>
  <c r="W7" i="17"/>
  <c r="X6" i="18"/>
  <c r="E7" i="19"/>
  <c r="I6" i="18"/>
  <c r="Q6" i="18"/>
  <c r="Y6" i="18"/>
  <c r="J7" i="19"/>
  <c r="H7" i="19"/>
  <c r="M7" i="19"/>
  <c r="H8" i="21"/>
  <c r="I8" i="21"/>
  <c r="R7" i="19"/>
  <c r="P7" i="19"/>
  <c r="U7" i="19"/>
  <c r="R8" i="21"/>
  <c r="Q8" i="21"/>
  <c r="V7" i="22"/>
  <c r="W7" i="22"/>
  <c r="K6" i="28"/>
  <c r="I6" i="28"/>
  <c r="K7" i="22"/>
  <c r="I6" i="26"/>
  <c r="H74" i="30"/>
  <c r="F74" i="30"/>
  <c r="L52" i="30"/>
  <c r="L6" i="28"/>
  <c r="H140" i="30"/>
  <c r="L30" i="30"/>
  <c r="D52" i="30"/>
  <c r="N8" i="31"/>
  <c r="F140" i="30"/>
  <c r="D140" i="30"/>
  <c r="J272" i="30"/>
  <c r="L272" i="30"/>
  <c r="M29" i="31"/>
  <c r="F162" i="30"/>
  <c r="D162" i="30"/>
  <c r="N52" i="30"/>
  <c r="L96" i="30"/>
  <c r="F206" i="30"/>
  <c r="J162" i="30"/>
  <c r="J184" i="30"/>
  <c r="H30" i="31"/>
  <c r="F30" i="31"/>
  <c r="F52" i="30"/>
  <c r="D96" i="30"/>
  <c r="N140" i="30"/>
  <c r="J228" i="30"/>
  <c r="H228" i="30"/>
  <c r="F250" i="30"/>
  <c r="D250" i="30"/>
  <c r="F118" i="30"/>
  <c r="N162" i="30"/>
  <c r="N206" i="30"/>
  <c r="L206" i="30"/>
  <c r="F272" i="30"/>
  <c r="H8" i="31"/>
  <c r="V7" i="35"/>
  <c r="AL7" i="35"/>
  <c r="AL29" i="35"/>
  <c r="AK29" i="35"/>
  <c r="AJ7" i="35"/>
  <c r="T5" i="40"/>
  <c r="R5" i="40"/>
  <c r="S5" i="40"/>
  <c r="Q5" i="40"/>
  <c r="P5" i="40"/>
  <c r="AK7" i="35"/>
  <c r="W29" i="35"/>
  <c r="V29" i="35"/>
  <c r="M29" i="33"/>
  <c r="H7" i="35"/>
  <c r="AB7" i="35"/>
  <c r="I5" i="36"/>
  <c r="O123" i="39"/>
  <c r="N123" i="39"/>
  <c r="L123" i="39"/>
  <c r="I29" i="35"/>
  <c r="N7" i="35"/>
  <c r="AU7" i="35"/>
  <c r="AT7" i="35"/>
  <c r="H29" i="35"/>
  <c r="H133" i="42"/>
  <c r="G133" i="42"/>
  <c r="J5" i="36"/>
  <c r="Q5" i="36"/>
  <c r="J5" i="37"/>
  <c r="N5" i="40"/>
  <c r="M5" i="40"/>
  <c r="L5" i="40"/>
  <c r="S5" i="39"/>
  <c r="R5" i="39"/>
  <c r="Q5" i="39"/>
  <c r="O5" i="39"/>
  <c r="H133" i="40"/>
  <c r="G133" i="40"/>
  <c r="J5" i="41"/>
  <c r="I5" i="41"/>
  <c r="H5" i="41"/>
  <c r="H133" i="41"/>
  <c r="G133" i="41"/>
  <c r="L133" i="41"/>
  <c r="I135" i="44"/>
  <c r="H135" i="44"/>
  <c r="M135" i="44"/>
  <c r="G135" i="44"/>
  <c r="T5" i="39"/>
  <c r="G123" i="39"/>
  <c r="L133" i="40"/>
  <c r="I133" i="41"/>
  <c r="I5" i="39"/>
  <c r="G5" i="39"/>
  <c r="J5" i="40"/>
  <c r="T5" i="41"/>
  <c r="S5" i="41"/>
  <c r="R5" i="41"/>
  <c r="Q5" i="41"/>
  <c r="P5" i="41"/>
  <c r="H5" i="39"/>
  <c r="H5" i="40"/>
  <c r="M133" i="40"/>
  <c r="O133" i="41"/>
  <c r="K133" i="41"/>
  <c r="O133" i="42"/>
  <c r="N133" i="42"/>
  <c r="J5" i="43"/>
  <c r="I5" i="43"/>
  <c r="H5" i="43"/>
  <c r="M5" i="43"/>
  <c r="O135" i="45"/>
  <c r="M135" i="45"/>
  <c r="L135" i="45"/>
  <c r="N135" i="45"/>
  <c r="S5" i="42"/>
  <c r="R5" i="42"/>
  <c r="Q5" i="42"/>
  <c r="P5" i="42"/>
  <c r="M133" i="41"/>
  <c r="T5" i="42"/>
  <c r="L133" i="42"/>
  <c r="L5" i="43"/>
  <c r="L5" i="41"/>
  <c r="N133" i="41"/>
  <c r="M133" i="42"/>
  <c r="H123" i="39"/>
  <c r="J5" i="42"/>
  <c r="I5" i="42"/>
  <c r="H5" i="42"/>
  <c r="T5" i="44"/>
  <c r="S5" i="44"/>
  <c r="R5" i="44"/>
  <c r="Q5" i="44"/>
  <c r="O135" i="44"/>
  <c r="S5" i="43"/>
  <c r="R5" i="43"/>
  <c r="Q5" i="43"/>
  <c r="P5" i="43"/>
  <c r="H135" i="43"/>
  <c r="L135" i="43"/>
  <c r="T5" i="43"/>
  <c r="J5" i="44"/>
  <c r="I5" i="44"/>
  <c r="H5" i="44"/>
  <c r="H5" i="45"/>
  <c r="S5" i="45"/>
  <c r="R5" i="45"/>
  <c r="M135" i="43"/>
  <c r="M5" i="44"/>
  <c r="L5" i="44"/>
  <c r="L135" i="44"/>
  <c r="H135" i="45"/>
  <c r="G135" i="45"/>
  <c r="I135" i="45"/>
  <c r="H143" i="45" l="1"/>
  <c r="K143" i="45" s="1"/>
  <c r="G143" i="45"/>
  <c r="N142" i="43"/>
  <c r="M142" i="43"/>
  <c r="L142" i="43"/>
  <c r="O142" i="43"/>
  <c r="F7" i="43"/>
  <c r="E16" i="43"/>
  <c r="F16" i="43" s="1"/>
  <c r="T15" i="43"/>
  <c r="P15" i="43"/>
  <c r="S15" i="43"/>
  <c r="R15" i="43"/>
  <c r="Q15" i="43"/>
  <c r="Q6" i="37"/>
  <c r="P6" i="37"/>
  <c r="H139" i="44"/>
  <c r="G139" i="44"/>
  <c r="I139" i="44"/>
  <c r="M139" i="44"/>
  <c r="L139" i="44"/>
  <c r="I36" i="37"/>
  <c r="J36" i="37"/>
  <c r="J26" i="36"/>
  <c r="I26" i="36"/>
  <c r="V10" i="35"/>
  <c r="I39" i="35"/>
  <c r="H39" i="35"/>
  <c r="W34" i="35"/>
  <c r="V34" i="35"/>
  <c r="AU11" i="35"/>
  <c r="AT11" i="35"/>
  <c r="H13" i="35"/>
  <c r="I12" i="36"/>
  <c r="J12" i="36"/>
  <c r="F260" i="30"/>
  <c r="J78" i="30"/>
  <c r="I107" i="28"/>
  <c r="M107" i="28"/>
  <c r="J107" i="28"/>
  <c r="L107" i="28"/>
  <c r="K107" i="28"/>
  <c r="K127" i="27"/>
  <c r="J127" i="27"/>
  <c r="I127" i="27"/>
  <c r="J51" i="26"/>
  <c r="I51" i="26"/>
  <c r="K51" i="26"/>
  <c r="J47" i="27"/>
  <c r="I47" i="27"/>
  <c r="K47" i="27"/>
  <c r="J30" i="22"/>
  <c r="K30" i="22"/>
  <c r="E162" i="21"/>
  <c r="V37" i="19"/>
  <c r="R143" i="19"/>
  <c r="P143" i="19"/>
  <c r="P98" i="19"/>
  <c r="R98" i="19"/>
  <c r="I73" i="21"/>
  <c r="H73" i="21"/>
  <c r="H84" i="21"/>
  <c r="G92" i="21"/>
  <c r="I84" i="21"/>
  <c r="H74" i="19"/>
  <c r="I28" i="18"/>
  <c r="C90" i="18"/>
  <c r="H138" i="19"/>
  <c r="Q142" i="18"/>
  <c r="Q145" i="18"/>
  <c r="I97" i="18"/>
  <c r="I139" i="18"/>
  <c r="Y144" i="18"/>
  <c r="X144" i="18"/>
  <c r="Y140" i="18"/>
  <c r="X140" i="18"/>
  <c r="U48" i="18"/>
  <c r="O141" i="44"/>
  <c r="N141" i="44"/>
  <c r="F9" i="40"/>
  <c r="H9" i="40"/>
  <c r="I9" i="40"/>
  <c r="O141" i="45"/>
  <c r="N141" i="45"/>
  <c r="M141" i="45"/>
  <c r="L141" i="45"/>
  <c r="Q34" i="37"/>
  <c r="P34" i="37"/>
  <c r="I39" i="37"/>
  <c r="J39" i="37"/>
  <c r="V32" i="35"/>
  <c r="W32" i="35"/>
  <c r="N253" i="30"/>
  <c r="H147" i="30"/>
  <c r="J147" i="30"/>
  <c r="F146" i="30"/>
  <c r="F132" i="28"/>
  <c r="L239" i="30"/>
  <c r="K79" i="28"/>
  <c r="I79" i="28"/>
  <c r="M79" i="28"/>
  <c r="L79" i="28"/>
  <c r="J79" i="28"/>
  <c r="L36" i="28"/>
  <c r="J36" i="28"/>
  <c r="I23" i="27"/>
  <c r="K23" i="27"/>
  <c r="J23" i="27"/>
  <c r="D34" i="27"/>
  <c r="J13" i="27"/>
  <c r="I13" i="27"/>
  <c r="K124" i="26"/>
  <c r="J124" i="26"/>
  <c r="I124" i="26"/>
  <c r="H132" i="26"/>
  <c r="D76" i="26"/>
  <c r="G146" i="28"/>
  <c r="S21" i="22"/>
  <c r="X102" i="19"/>
  <c r="F120" i="21"/>
  <c r="R145" i="19"/>
  <c r="P145" i="19"/>
  <c r="I39" i="21"/>
  <c r="H39" i="21"/>
  <c r="I157" i="21"/>
  <c r="H157" i="21"/>
  <c r="H114" i="19"/>
  <c r="Q158" i="18"/>
  <c r="M8" i="18"/>
  <c r="M120" i="18"/>
  <c r="O145" i="44"/>
  <c r="M145" i="44"/>
  <c r="L145" i="44"/>
  <c r="N145" i="44"/>
  <c r="D146" i="43"/>
  <c r="O138" i="43"/>
  <c r="N138" i="43"/>
  <c r="M138" i="43"/>
  <c r="L138" i="43"/>
  <c r="J146" i="43"/>
  <c r="O139" i="43"/>
  <c r="N139" i="43"/>
  <c r="F11" i="43"/>
  <c r="G144" i="43"/>
  <c r="H144" i="43"/>
  <c r="I144" i="43"/>
  <c r="L144" i="43"/>
  <c r="M144" i="43"/>
  <c r="Q6" i="43"/>
  <c r="P6" i="43"/>
  <c r="R6" i="43"/>
  <c r="T6" i="43"/>
  <c r="S6" i="43"/>
  <c r="O16" i="43"/>
  <c r="T12" i="43"/>
  <c r="T9" i="43"/>
  <c r="T8" i="43"/>
  <c r="D16" i="43"/>
  <c r="N139" i="44"/>
  <c r="O139" i="44"/>
  <c r="T8" i="42"/>
  <c r="S8" i="42"/>
  <c r="R8" i="42"/>
  <c r="P8" i="42"/>
  <c r="Q8" i="42"/>
  <c r="AA19" i="42"/>
  <c r="T7" i="42"/>
  <c r="R7" i="42"/>
  <c r="Q7" i="42"/>
  <c r="P7" i="42"/>
  <c r="S7" i="42"/>
  <c r="N137" i="45"/>
  <c r="M137" i="45"/>
  <c r="O137" i="45"/>
  <c r="L137" i="45"/>
  <c r="Q42" i="37"/>
  <c r="P42" i="37"/>
  <c r="P39" i="37"/>
  <c r="Q39" i="37"/>
  <c r="J26" i="37"/>
  <c r="I26" i="37"/>
  <c r="T7" i="41"/>
  <c r="AA19" i="41" s="1"/>
  <c r="S7" i="41"/>
  <c r="R7" i="41"/>
  <c r="Q7" i="41"/>
  <c r="P7" i="41"/>
  <c r="P10" i="41"/>
  <c r="S10" i="41"/>
  <c r="R10" i="41"/>
  <c r="Q10" i="41"/>
  <c r="AA20" i="41"/>
  <c r="T10" i="41"/>
  <c r="Q17" i="37"/>
  <c r="P17" i="37"/>
  <c r="P45" i="37"/>
  <c r="Q45" i="37"/>
  <c r="Q21" i="37"/>
  <c r="P21" i="37"/>
  <c r="G143" i="44"/>
  <c r="I143" i="44"/>
  <c r="H143" i="44"/>
  <c r="M143" i="44"/>
  <c r="L143" i="44"/>
  <c r="J7" i="41"/>
  <c r="I7" i="41"/>
  <c r="H7" i="41"/>
  <c r="G134" i="40"/>
  <c r="I134" i="40"/>
  <c r="H134" i="40"/>
  <c r="I136" i="40"/>
  <c r="M134" i="40"/>
  <c r="I135" i="40"/>
  <c r="L134" i="40"/>
  <c r="I137" i="40"/>
  <c r="I138" i="40"/>
  <c r="Q50" i="36"/>
  <c r="P50" i="36"/>
  <c r="J23" i="36"/>
  <c r="I23" i="36"/>
  <c r="J30" i="36"/>
  <c r="I30" i="36"/>
  <c r="J11" i="36"/>
  <c r="I11" i="36"/>
  <c r="J9" i="37"/>
  <c r="I9" i="37"/>
  <c r="J29" i="37"/>
  <c r="I29" i="37"/>
  <c r="J43" i="37"/>
  <c r="I43" i="37"/>
  <c r="I24" i="37"/>
  <c r="J24" i="37"/>
  <c r="J47" i="37"/>
  <c r="I47" i="37"/>
  <c r="Q14" i="36"/>
  <c r="P14" i="36"/>
  <c r="Q45" i="36"/>
  <c r="P45" i="36"/>
  <c r="Q35" i="36"/>
  <c r="P35" i="36"/>
  <c r="I6" i="36"/>
  <c r="J6" i="36"/>
  <c r="Q34" i="36"/>
  <c r="P34" i="36"/>
  <c r="V36" i="35"/>
  <c r="W36" i="35"/>
  <c r="AS13" i="35"/>
  <c r="AV13" i="35"/>
  <c r="AU13" i="35"/>
  <c r="AT13" i="35"/>
  <c r="AR13" i="35"/>
  <c r="I37" i="35"/>
  <c r="H37" i="35"/>
  <c r="N127" i="39"/>
  <c r="M127" i="39"/>
  <c r="J129" i="39"/>
  <c r="L127" i="39"/>
  <c r="O127" i="39"/>
  <c r="K127" i="39"/>
  <c r="N9" i="33"/>
  <c r="J36" i="31"/>
  <c r="L36" i="31"/>
  <c r="AB14" i="35"/>
  <c r="AB17" i="35"/>
  <c r="H17" i="35"/>
  <c r="T10" i="40"/>
  <c r="AA20" i="40" s="1"/>
  <c r="S10" i="40"/>
  <c r="R10" i="40"/>
  <c r="P10" i="40"/>
  <c r="Q10" i="40"/>
  <c r="I8" i="36"/>
  <c r="J8" i="36"/>
  <c r="J49" i="36"/>
  <c r="I49" i="36"/>
  <c r="J7" i="36"/>
  <c r="I7" i="36"/>
  <c r="AL30" i="35"/>
  <c r="AK30" i="35"/>
  <c r="AK13" i="35"/>
  <c r="AL13" i="35"/>
  <c r="AJ13" i="35"/>
  <c r="F32" i="31"/>
  <c r="V14" i="35"/>
  <c r="H32" i="31"/>
  <c r="J32" i="31"/>
  <c r="F43" i="31"/>
  <c r="L285" i="30"/>
  <c r="H279" i="30"/>
  <c r="J279" i="30"/>
  <c r="F259" i="30"/>
  <c r="H259" i="30"/>
  <c r="F253" i="30"/>
  <c r="H253" i="30"/>
  <c r="H216" i="30"/>
  <c r="J216" i="30"/>
  <c r="F210" i="30"/>
  <c r="H210" i="30"/>
  <c r="J81" i="30"/>
  <c r="L144" i="30"/>
  <c r="H82" i="30"/>
  <c r="J82" i="30"/>
  <c r="J143" i="30"/>
  <c r="F75" i="30"/>
  <c r="H75" i="30"/>
  <c r="F85" i="30"/>
  <c r="H85" i="30"/>
  <c r="F35" i="31"/>
  <c r="N75" i="30"/>
  <c r="F53" i="30"/>
  <c r="K143" i="28"/>
  <c r="J143" i="28"/>
  <c r="I143" i="28"/>
  <c r="M143" i="28"/>
  <c r="L143" i="28"/>
  <c r="L80" i="28"/>
  <c r="I80" i="28"/>
  <c r="J80" i="28"/>
  <c r="M80" i="28"/>
  <c r="K80" i="28"/>
  <c r="J28" i="28"/>
  <c r="I28" i="28"/>
  <c r="L28" i="28"/>
  <c r="M28" i="28"/>
  <c r="K28" i="28"/>
  <c r="D132" i="28"/>
  <c r="K59" i="28"/>
  <c r="J59" i="28"/>
  <c r="I59" i="28"/>
  <c r="M59" i="28"/>
  <c r="L59" i="28"/>
  <c r="L63" i="30"/>
  <c r="L78" i="30"/>
  <c r="I72" i="28"/>
  <c r="M72" i="28"/>
  <c r="L72" i="28"/>
  <c r="K72" i="28"/>
  <c r="J72" i="28"/>
  <c r="L238" i="30"/>
  <c r="N229" i="30"/>
  <c r="H230" i="30"/>
  <c r="N231" i="30"/>
  <c r="F232" i="30"/>
  <c r="L232" i="30"/>
  <c r="J240" i="30"/>
  <c r="L87" i="28"/>
  <c r="K87" i="28"/>
  <c r="M87" i="28"/>
  <c r="J87" i="28"/>
  <c r="I87" i="28"/>
  <c r="D76" i="28"/>
  <c r="M32" i="28"/>
  <c r="L32" i="28"/>
  <c r="K32" i="28"/>
  <c r="J32" i="28"/>
  <c r="I32" i="28"/>
  <c r="J112" i="28"/>
  <c r="M112" i="28"/>
  <c r="I112" i="28"/>
  <c r="K112" i="28"/>
  <c r="L112" i="28"/>
  <c r="M108" i="28"/>
  <c r="L108" i="28"/>
  <c r="K108" i="28"/>
  <c r="J108" i="28"/>
  <c r="I108" i="28"/>
  <c r="K126" i="28"/>
  <c r="I126" i="28"/>
  <c r="M126" i="28"/>
  <c r="L126" i="28"/>
  <c r="J126" i="28"/>
  <c r="K100" i="28"/>
  <c r="L100" i="28"/>
  <c r="J100" i="28"/>
  <c r="I100" i="28"/>
  <c r="M100" i="28"/>
  <c r="M101" i="28"/>
  <c r="J101" i="28"/>
  <c r="I101" i="28"/>
  <c r="L101" i="28"/>
  <c r="K101" i="28"/>
  <c r="I157" i="27"/>
  <c r="J157" i="27"/>
  <c r="J84" i="27"/>
  <c r="I84" i="27"/>
  <c r="K84" i="27"/>
  <c r="K24" i="27"/>
  <c r="J24" i="27"/>
  <c r="I24" i="27"/>
  <c r="K137" i="27"/>
  <c r="J137" i="27"/>
  <c r="I137" i="27"/>
  <c r="K145" i="26"/>
  <c r="I145" i="26"/>
  <c r="J145" i="26"/>
  <c r="J120" i="26"/>
  <c r="I120" i="26"/>
  <c r="K120" i="26"/>
  <c r="J95" i="26"/>
  <c r="I95" i="26"/>
  <c r="I43" i="26"/>
  <c r="J43" i="26"/>
  <c r="J44" i="28"/>
  <c r="L44" i="28"/>
  <c r="L120" i="28"/>
  <c r="J120" i="28"/>
  <c r="K140" i="27"/>
  <c r="I140" i="27"/>
  <c r="J140" i="27"/>
  <c r="H146" i="27"/>
  <c r="D104" i="27"/>
  <c r="I40" i="27"/>
  <c r="H48" i="27"/>
  <c r="K40" i="27"/>
  <c r="J40" i="27"/>
  <c r="J142" i="27"/>
  <c r="I142" i="27"/>
  <c r="I67" i="26"/>
  <c r="K67" i="26"/>
  <c r="J67" i="26"/>
  <c r="J148" i="27"/>
  <c r="K148" i="27"/>
  <c r="I148" i="27"/>
  <c r="J125" i="27"/>
  <c r="I125" i="27"/>
  <c r="K125" i="27"/>
  <c r="J65" i="27"/>
  <c r="I65" i="27"/>
  <c r="K65" i="27"/>
  <c r="F160" i="27"/>
  <c r="J143" i="26"/>
  <c r="I143" i="26"/>
  <c r="K143" i="26"/>
  <c r="F76" i="26"/>
  <c r="K155" i="27"/>
  <c r="J155" i="27"/>
  <c r="I155" i="27"/>
  <c r="K89" i="27"/>
  <c r="J89" i="27"/>
  <c r="I89" i="27"/>
  <c r="D76" i="27"/>
  <c r="K12" i="27"/>
  <c r="J12" i="27"/>
  <c r="I12" i="27"/>
  <c r="H20" i="27"/>
  <c r="K134" i="26"/>
  <c r="J134" i="26"/>
  <c r="I134" i="26"/>
  <c r="K82" i="26"/>
  <c r="J82" i="26"/>
  <c r="I82" i="26"/>
  <c r="H90" i="26"/>
  <c r="G104" i="27"/>
  <c r="K80" i="27"/>
  <c r="J80" i="27"/>
  <c r="I80" i="27"/>
  <c r="K19" i="27"/>
  <c r="J19" i="27"/>
  <c r="I19" i="27"/>
  <c r="K98" i="26"/>
  <c r="J98" i="26"/>
  <c r="I98" i="26"/>
  <c r="H104" i="26"/>
  <c r="K46" i="26"/>
  <c r="J46" i="26"/>
  <c r="I46" i="26"/>
  <c r="C146" i="27"/>
  <c r="C34" i="26"/>
  <c r="C146" i="26"/>
  <c r="K122" i="22"/>
  <c r="J122" i="22"/>
  <c r="K53" i="22"/>
  <c r="J53" i="22"/>
  <c r="J99" i="22"/>
  <c r="H105" i="22"/>
  <c r="K99" i="22"/>
  <c r="J26" i="22"/>
  <c r="K26" i="22"/>
  <c r="K44" i="28"/>
  <c r="I44" i="28"/>
  <c r="I14" i="28"/>
  <c r="K14" i="28"/>
  <c r="L158" i="22"/>
  <c r="J158" i="22"/>
  <c r="K158" i="22"/>
  <c r="L124" i="22"/>
  <c r="J124" i="22"/>
  <c r="K124" i="22"/>
  <c r="L85" i="22"/>
  <c r="J85" i="22"/>
  <c r="K85" i="22"/>
  <c r="I91" i="22"/>
  <c r="L46" i="22"/>
  <c r="J46" i="22"/>
  <c r="K46" i="22"/>
  <c r="H21" i="22"/>
  <c r="E36" i="21"/>
  <c r="N22" i="21"/>
  <c r="E92" i="21"/>
  <c r="G49" i="22"/>
  <c r="E50" i="21"/>
  <c r="F148" i="21"/>
  <c r="X76" i="19"/>
  <c r="X152" i="19"/>
  <c r="X113" i="19"/>
  <c r="V79" i="19"/>
  <c r="X80" i="19"/>
  <c r="X74" i="19"/>
  <c r="H95" i="19"/>
  <c r="H142" i="19"/>
  <c r="R75" i="19"/>
  <c r="P75" i="19"/>
  <c r="P142" i="19"/>
  <c r="R142" i="19"/>
  <c r="P115" i="19"/>
  <c r="R115" i="19"/>
  <c r="R151" i="19"/>
  <c r="P151" i="19"/>
  <c r="I47" i="21"/>
  <c r="H47" i="21"/>
  <c r="H55" i="21"/>
  <c r="I55" i="21"/>
  <c r="I34" i="21"/>
  <c r="H34" i="21"/>
  <c r="I111" i="21"/>
  <c r="H111" i="21"/>
  <c r="H110" i="21"/>
  <c r="I110" i="21"/>
  <c r="N149" i="19"/>
  <c r="N147" i="19"/>
  <c r="N107" i="19"/>
  <c r="R29" i="19"/>
  <c r="P29" i="19"/>
  <c r="H70" i="19"/>
  <c r="G77" i="19"/>
  <c r="H137" i="19"/>
  <c r="G91" i="19"/>
  <c r="H83" i="19"/>
  <c r="G79" i="19"/>
  <c r="S134" i="18"/>
  <c r="C104" i="18"/>
  <c r="C92" i="18"/>
  <c r="Q31" i="18"/>
  <c r="F107" i="19"/>
  <c r="H108" i="19"/>
  <c r="I41" i="18"/>
  <c r="M20" i="18"/>
  <c r="Q154" i="18"/>
  <c r="Q150" i="18"/>
  <c r="I99" i="18"/>
  <c r="I156" i="18"/>
  <c r="Y156" i="18"/>
  <c r="X156" i="18"/>
  <c r="X152" i="18"/>
  <c r="W160" i="18"/>
  <c r="Y152" i="18"/>
  <c r="G134" i="18"/>
  <c r="I94" i="18"/>
  <c r="M48" i="18"/>
  <c r="U64" i="18"/>
  <c r="U160" i="18"/>
  <c r="D118" i="28"/>
  <c r="L241" i="30"/>
  <c r="L230" i="30"/>
  <c r="L71" i="28"/>
  <c r="M71" i="28"/>
  <c r="K71" i="28"/>
  <c r="J71" i="28"/>
  <c r="I71" i="28"/>
  <c r="J95" i="28"/>
  <c r="L95" i="28"/>
  <c r="K95" i="28"/>
  <c r="M95" i="28"/>
  <c r="I95" i="28"/>
  <c r="I8" i="27"/>
  <c r="J8" i="27"/>
  <c r="C160" i="28"/>
  <c r="K72" i="27"/>
  <c r="J72" i="27"/>
  <c r="I72" i="27"/>
  <c r="K123" i="27"/>
  <c r="J123" i="27"/>
  <c r="I123" i="27"/>
  <c r="Q21" i="21"/>
  <c r="R21" i="21"/>
  <c r="P125" i="19"/>
  <c r="O133" i="19"/>
  <c r="R125" i="19"/>
  <c r="O121" i="19"/>
  <c r="I26" i="21"/>
  <c r="H26" i="21"/>
  <c r="H61" i="19"/>
  <c r="I138" i="45"/>
  <c r="H138" i="45"/>
  <c r="K138" i="45" s="1"/>
  <c r="G138" i="45"/>
  <c r="C146" i="43"/>
  <c r="O136" i="43"/>
  <c r="N136" i="43"/>
  <c r="F15" i="43"/>
  <c r="Q10" i="43"/>
  <c r="P10" i="43"/>
  <c r="T10" i="43"/>
  <c r="S10" i="43"/>
  <c r="R10" i="43"/>
  <c r="J7" i="42"/>
  <c r="I7" i="42"/>
  <c r="H7" i="42"/>
  <c r="M7" i="42"/>
  <c r="L7" i="42"/>
  <c r="H125" i="39"/>
  <c r="G125" i="39"/>
  <c r="I125" i="39"/>
  <c r="N145" i="45"/>
  <c r="M145" i="45"/>
  <c r="O145" i="45"/>
  <c r="L145" i="45"/>
  <c r="J8" i="43"/>
  <c r="I8" i="43"/>
  <c r="H8" i="43"/>
  <c r="M8" i="43"/>
  <c r="L8" i="43"/>
  <c r="J7" i="43"/>
  <c r="I7" i="43"/>
  <c r="H7" i="43"/>
  <c r="L7" i="43"/>
  <c r="M7" i="43"/>
  <c r="N9" i="41"/>
  <c r="L9" i="41"/>
  <c r="Q16" i="37"/>
  <c r="P16" i="37"/>
  <c r="Q50" i="37"/>
  <c r="P50" i="37"/>
  <c r="P47" i="37"/>
  <c r="Q47" i="37"/>
  <c r="Q20" i="37"/>
  <c r="P20" i="37"/>
  <c r="P25" i="37"/>
  <c r="Q25" i="37"/>
  <c r="G144" i="44"/>
  <c r="I144" i="44"/>
  <c r="H144" i="44"/>
  <c r="G136" i="44"/>
  <c r="I136" i="44"/>
  <c r="H136" i="44"/>
  <c r="K136" i="44" s="1"/>
  <c r="F146" i="44"/>
  <c r="L136" i="44"/>
  <c r="M136" i="44"/>
  <c r="M8" i="41"/>
  <c r="J8" i="41"/>
  <c r="I8" i="41"/>
  <c r="H8" i="41"/>
  <c r="L6" i="40"/>
  <c r="N6" i="40"/>
  <c r="M6" i="40"/>
  <c r="N11" i="40"/>
  <c r="N12" i="40"/>
  <c r="N7" i="40"/>
  <c r="Q46" i="36"/>
  <c r="P46" i="36"/>
  <c r="J15" i="36"/>
  <c r="I15" i="36"/>
  <c r="J38" i="36"/>
  <c r="I38" i="36"/>
  <c r="J20" i="36"/>
  <c r="I20" i="36"/>
  <c r="J18" i="37"/>
  <c r="I18" i="37"/>
  <c r="J45" i="37"/>
  <c r="I45" i="37"/>
  <c r="J51" i="37"/>
  <c r="I51" i="37"/>
  <c r="I32" i="37"/>
  <c r="J32" i="37"/>
  <c r="Q48" i="36"/>
  <c r="P48" i="36"/>
  <c r="Q23" i="36"/>
  <c r="P23" i="36"/>
  <c r="P20" i="36"/>
  <c r="Q20" i="36"/>
  <c r="Q43" i="36"/>
  <c r="P43" i="36"/>
  <c r="Q17" i="36"/>
  <c r="P17" i="36"/>
  <c r="Q22" i="36"/>
  <c r="P22" i="36"/>
  <c r="Q42" i="36"/>
  <c r="P42" i="36"/>
  <c r="H33" i="35"/>
  <c r="I33" i="35"/>
  <c r="AU15" i="35"/>
  <c r="AT15" i="35"/>
  <c r="AV15" i="35"/>
  <c r="AS15" i="35"/>
  <c r="AR15" i="35"/>
  <c r="V9" i="35"/>
  <c r="AS17" i="35"/>
  <c r="AV17" i="35"/>
  <c r="AU17" i="35"/>
  <c r="AT17" i="35"/>
  <c r="AR17" i="35"/>
  <c r="V11" i="35"/>
  <c r="AU12" i="35"/>
  <c r="AT12" i="35"/>
  <c r="L35" i="31"/>
  <c r="AB18" i="35"/>
  <c r="H14" i="35"/>
  <c r="J35" i="36"/>
  <c r="I35" i="36"/>
  <c r="AL32" i="35"/>
  <c r="AK32" i="35"/>
  <c r="AK17" i="35"/>
  <c r="AJ17" i="35"/>
  <c r="AL17" i="35"/>
  <c r="N11" i="33"/>
  <c r="H34" i="31"/>
  <c r="J34" i="31"/>
  <c r="F285" i="30"/>
  <c r="J278" i="30"/>
  <c r="L278" i="30"/>
  <c r="H258" i="30"/>
  <c r="J258" i="30"/>
  <c r="J252" i="30"/>
  <c r="L252" i="30"/>
  <c r="J215" i="30"/>
  <c r="L215" i="30"/>
  <c r="J209" i="30"/>
  <c r="L209" i="30"/>
  <c r="N144" i="30"/>
  <c r="J85" i="30"/>
  <c r="L143" i="30"/>
  <c r="H86" i="30"/>
  <c r="J86" i="30"/>
  <c r="J142" i="30"/>
  <c r="F77" i="30"/>
  <c r="H77" i="30"/>
  <c r="F36" i="31"/>
  <c r="N77" i="30"/>
  <c r="F63" i="30"/>
  <c r="F80" i="30"/>
  <c r="H34" i="28"/>
  <c r="M26" i="28"/>
  <c r="J26" i="28"/>
  <c r="L26" i="28"/>
  <c r="K26" i="28"/>
  <c r="I26" i="28"/>
  <c r="F34" i="28"/>
  <c r="K83" i="28"/>
  <c r="I83" i="28"/>
  <c r="M83" i="28"/>
  <c r="L83" i="28"/>
  <c r="J83" i="28"/>
  <c r="L55" i="30"/>
  <c r="L76" i="30"/>
  <c r="L81" i="30"/>
  <c r="F231" i="30"/>
  <c r="L233" i="30"/>
  <c r="L231" i="30"/>
  <c r="F233" i="30"/>
  <c r="J233" i="30"/>
  <c r="H233" i="30"/>
  <c r="H241" i="30"/>
  <c r="K117" i="28"/>
  <c r="M117" i="28"/>
  <c r="I117" i="28"/>
  <c r="L117" i="28"/>
  <c r="J117" i="28"/>
  <c r="M113" i="28"/>
  <c r="L113" i="28"/>
  <c r="K113" i="28"/>
  <c r="J113" i="28"/>
  <c r="I113" i="28"/>
  <c r="L131" i="28"/>
  <c r="I131" i="28"/>
  <c r="M131" i="28"/>
  <c r="K131" i="28"/>
  <c r="J131" i="28"/>
  <c r="L106" i="28"/>
  <c r="K106" i="28"/>
  <c r="J106" i="28"/>
  <c r="M106" i="28"/>
  <c r="I106" i="28"/>
  <c r="H118" i="28"/>
  <c r="J110" i="28"/>
  <c r="I110" i="28"/>
  <c r="M110" i="28"/>
  <c r="L110" i="28"/>
  <c r="K110" i="28"/>
  <c r="D160" i="27"/>
  <c r="J102" i="27"/>
  <c r="I102" i="27"/>
  <c r="K145" i="27"/>
  <c r="J145" i="27"/>
  <c r="I145" i="27"/>
  <c r="K94" i="26"/>
  <c r="J94" i="26"/>
  <c r="I94" i="26"/>
  <c r="J69" i="26"/>
  <c r="I69" i="26"/>
  <c r="I42" i="26"/>
  <c r="J42" i="26"/>
  <c r="K42" i="26"/>
  <c r="I17" i="26"/>
  <c r="J17" i="26"/>
  <c r="L8" i="28"/>
  <c r="J8" i="28"/>
  <c r="E62" i="28"/>
  <c r="E132" i="28"/>
  <c r="L53" i="28"/>
  <c r="J53" i="28"/>
  <c r="L151" i="28"/>
  <c r="J151" i="28"/>
  <c r="E146" i="28"/>
  <c r="I151" i="27"/>
  <c r="J151" i="27"/>
  <c r="F146" i="26"/>
  <c r="I93" i="26"/>
  <c r="K93" i="26"/>
  <c r="J93" i="26"/>
  <c r="J82" i="27"/>
  <c r="I82" i="27"/>
  <c r="H90" i="27"/>
  <c r="K82" i="27"/>
  <c r="J22" i="27"/>
  <c r="I22" i="27"/>
  <c r="K22" i="27"/>
  <c r="E146" i="26"/>
  <c r="J92" i="26"/>
  <c r="I92" i="26"/>
  <c r="K92" i="26"/>
  <c r="J40" i="26"/>
  <c r="I40" i="26"/>
  <c r="H48" i="26"/>
  <c r="K40" i="26"/>
  <c r="C132" i="28"/>
  <c r="K107" i="27"/>
  <c r="J107" i="27"/>
  <c r="I107" i="27"/>
  <c r="K46" i="27"/>
  <c r="J46" i="27"/>
  <c r="I46" i="27"/>
  <c r="K29" i="27"/>
  <c r="J29" i="27"/>
  <c r="I29" i="27"/>
  <c r="G160" i="26"/>
  <c r="K108" i="26"/>
  <c r="J108" i="26"/>
  <c r="I108" i="26"/>
  <c r="K56" i="26"/>
  <c r="J56" i="26"/>
  <c r="I56" i="26"/>
  <c r="I159" i="27"/>
  <c r="K159" i="27"/>
  <c r="J159" i="27"/>
  <c r="K97" i="27"/>
  <c r="J97" i="27"/>
  <c r="I97" i="27"/>
  <c r="H104" i="27"/>
  <c r="E62" i="27"/>
  <c r="K37" i="27"/>
  <c r="J37" i="27"/>
  <c r="I37" i="27"/>
  <c r="D20" i="27"/>
  <c r="E48" i="26"/>
  <c r="D48" i="26"/>
  <c r="D146" i="26"/>
  <c r="J117" i="22"/>
  <c r="K117" i="22"/>
  <c r="K48" i="22"/>
  <c r="J48" i="22"/>
  <c r="K151" i="22"/>
  <c r="J151" i="22"/>
  <c r="J73" i="22"/>
  <c r="K73" i="22"/>
  <c r="K13" i="22"/>
  <c r="I21" i="22"/>
  <c r="L13" i="22"/>
  <c r="J13" i="22"/>
  <c r="K53" i="28"/>
  <c r="I53" i="28"/>
  <c r="C91" i="22"/>
  <c r="R21" i="22"/>
  <c r="G77" i="22"/>
  <c r="D36" i="21"/>
  <c r="D64" i="21"/>
  <c r="D22" i="21"/>
  <c r="D119" i="22"/>
  <c r="E49" i="22"/>
  <c r="D50" i="21"/>
  <c r="Q12" i="21"/>
  <c r="F50" i="21"/>
  <c r="X75" i="19"/>
  <c r="X69" i="19"/>
  <c r="W77" i="19"/>
  <c r="W161" i="19"/>
  <c r="X153" i="19"/>
  <c r="W149" i="19"/>
  <c r="R11" i="21"/>
  <c r="Q11" i="21"/>
  <c r="X132" i="19"/>
  <c r="X54" i="19"/>
  <c r="X126" i="19"/>
  <c r="W133" i="19"/>
  <c r="X48" i="19"/>
  <c r="H47" i="19"/>
  <c r="N135" i="19"/>
  <c r="R17" i="19"/>
  <c r="P17" i="19"/>
  <c r="R84" i="19"/>
  <c r="P84" i="19"/>
  <c r="R146" i="19"/>
  <c r="P146" i="19"/>
  <c r="P124" i="19"/>
  <c r="R124" i="19"/>
  <c r="O161" i="19"/>
  <c r="R153" i="19"/>
  <c r="P153" i="19"/>
  <c r="I53" i="21"/>
  <c r="H53" i="21"/>
  <c r="I61" i="21"/>
  <c r="H61" i="21"/>
  <c r="I45" i="21"/>
  <c r="H45" i="21"/>
  <c r="I52" i="21"/>
  <c r="H52" i="21"/>
  <c r="I119" i="21"/>
  <c r="H119" i="21"/>
  <c r="I40" i="21"/>
  <c r="H40" i="21"/>
  <c r="N23" i="19"/>
  <c r="R68" i="19"/>
  <c r="P68" i="19"/>
  <c r="G23" i="19"/>
  <c r="H24" i="19"/>
  <c r="H96" i="19"/>
  <c r="H31" i="19"/>
  <c r="H109" i="19"/>
  <c r="C160" i="18"/>
  <c r="Q88" i="18"/>
  <c r="S90" i="18"/>
  <c r="W48" i="18"/>
  <c r="X40" i="18"/>
  <c r="Y40" i="18"/>
  <c r="E20" i="18"/>
  <c r="Q109" i="18"/>
  <c r="Q156" i="18"/>
  <c r="I57" i="18"/>
  <c r="I155" i="18"/>
  <c r="Y24" i="18"/>
  <c r="X24" i="18"/>
  <c r="Y57" i="18"/>
  <c r="X57" i="18"/>
  <c r="X138" i="18"/>
  <c r="W146" i="18"/>
  <c r="Y138" i="18"/>
  <c r="O146" i="18"/>
  <c r="O134" i="18"/>
  <c r="M64" i="18"/>
  <c r="H140" i="43"/>
  <c r="G140" i="43"/>
  <c r="I16" i="37"/>
  <c r="J16" i="37"/>
  <c r="Q26" i="36"/>
  <c r="P26" i="36"/>
  <c r="V13" i="35"/>
  <c r="AB13" i="35"/>
  <c r="AK36" i="35"/>
  <c r="AL36" i="35"/>
  <c r="H39" i="31"/>
  <c r="J39" i="31"/>
  <c r="F33" i="31"/>
  <c r="H33" i="31"/>
  <c r="F81" i="30"/>
  <c r="H81" i="30"/>
  <c r="F146" i="28"/>
  <c r="F239" i="30"/>
  <c r="M41" i="28"/>
  <c r="L41" i="28"/>
  <c r="K41" i="28"/>
  <c r="J41" i="28"/>
  <c r="I41" i="28"/>
  <c r="L98" i="28"/>
  <c r="J98" i="28"/>
  <c r="I83" i="27"/>
  <c r="K83" i="27"/>
  <c r="J83" i="27"/>
  <c r="I24" i="26"/>
  <c r="K24" i="26"/>
  <c r="J24" i="26"/>
  <c r="J108" i="27"/>
  <c r="I108" i="27"/>
  <c r="K108" i="27"/>
  <c r="K55" i="27"/>
  <c r="J55" i="27"/>
  <c r="I55" i="27"/>
  <c r="F118" i="26"/>
  <c r="D160" i="26"/>
  <c r="J74" i="22"/>
  <c r="K74" i="22"/>
  <c r="K36" i="28"/>
  <c r="I36" i="28"/>
  <c r="L51" i="22"/>
  <c r="J51" i="22"/>
  <c r="K51" i="22"/>
  <c r="F147" i="22"/>
  <c r="G161" i="22"/>
  <c r="X122" i="19"/>
  <c r="W121" i="19"/>
  <c r="X82" i="19"/>
  <c r="R67" i="19"/>
  <c r="P67" i="19"/>
  <c r="I68" i="21"/>
  <c r="H68" i="21"/>
  <c r="P76" i="19"/>
  <c r="H71" i="19"/>
  <c r="I45" i="18"/>
  <c r="K104" i="18"/>
  <c r="E36" i="18"/>
  <c r="G140" i="45"/>
  <c r="H140" i="45"/>
  <c r="K140" i="45" s="1"/>
  <c r="I140" i="45"/>
  <c r="O144" i="44"/>
  <c r="L144" i="44"/>
  <c r="M144" i="44"/>
  <c r="N144" i="44"/>
  <c r="L9" i="43"/>
  <c r="M9" i="43"/>
  <c r="N9" i="43"/>
  <c r="Q9" i="43"/>
  <c r="P9" i="43"/>
  <c r="K16" i="43"/>
  <c r="O144" i="43"/>
  <c r="N144" i="43"/>
  <c r="F8" i="43"/>
  <c r="I137" i="43"/>
  <c r="H137" i="43"/>
  <c r="G137" i="43"/>
  <c r="L137" i="43"/>
  <c r="M137" i="43"/>
  <c r="Q14" i="43"/>
  <c r="P14" i="43"/>
  <c r="R14" i="43"/>
  <c r="T14" i="43"/>
  <c r="S14" i="43"/>
  <c r="J9" i="43"/>
  <c r="I9" i="43"/>
  <c r="H9" i="43"/>
  <c r="H11" i="43"/>
  <c r="J11" i="43"/>
  <c r="I11" i="43"/>
  <c r="M11" i="43"/>
  <c r="L11" i="43"/>
  <c r="P51" i="37"/>
  <c r="Q51" i="37"/>
  <c r="I15" i="37"/>
  <c r="J15" i="37"/>
  <c r="Q24" i="37"/>
  <c r="P24" i="37"/>
  <c r="P13" i="37"/>
  <c r="Q13" i="37"/>
  <c r="P6" i="41"/>
  <c r="T6" i="41"/>
  <c r="S6" i="41"/>
  <c r="R6" i="41"/>
  <c r="Q6" i="41"/>
  <c r="T11" i="41"/>
  <c r="T8" i="41"/>
  <c r="T12" i="41"/>
  <c r="J10" i="40"/>
  <c r="H10" i="40"/>
  <c r="I10" i="40"/>
  <c r="Q33" i="37"/>
  <c r="P33" i="37"/>
  <c r="I142" i="44"/>
  <c r="H142" i="44"/>
  <c r="K142" i="44" s="1"/>
  <c r="G142" i="44"/>
  <c r="M142" i="44"/>
  <c r="L142" i="44"/>
  <c r="H141" i="44"/>
  <c r="K141" i="44" s="1"/>
  <c r="G141" i="44"/>
  <c r="I141" i="44"/>
  <c r="M141" i="44"/>
  <c r="L141" i="44"/>
  <c r="L10" i="40"/>
  <c r="N10" i="40"/>
  <c r="M10" i="40"/>
  <c r="J16" i="36"/>
  <c r="I16" i="36"/>
  <c r="J46" i="36"/>
  <c r="I46" i="36"/>
  <c r="J28" i="36"/>
  <c r="I28" i="36"/>
  <c r="J34" i="37"/>
  <c r="I34" i="37"/>
  <c r="J6" i="37"/>
  <c r="I6" i="37"/>
  <c r="J17" i="37"/>
  <c r="I17" i="37"/>
  <c r="I40" i="37"/>
  <c r="J40" i="37"/>
  <c r="J42" i="36"/>
  <c r="I42" i="36"/>
  <c r="J19" i="36"/>
  <c r="I19" i="36"/>
  <c r="Q31" i="36"/>
  <c r="P31" i="36"/>
  <c r="P28" i="36"/>
  <c r="Q28" i="36"/>
  <c r="Q51" i="36"/>
  <c r="P51" i="36"/>
  <c r="I43" i="36"/>
  <c r="J43" i="36"/>
  <c r="AS8" i="35"/>
  <c r="AR8" i="35"/>
  <c r="AV8" i="35"/>
  <c r="AU8" i="35"/>
  <c r="AT8" i="35"/>
  <c r="AV16" i="35"/>
  <c r="AV11" i="35"/>
  <c r="AV12" i="35"/>
  <c r="AV10" i="35"/>
  <c r="AU10" i="35"/>
  <c r="AT10" i="35"/>
  <c r="AS10" i="35"/>
  <c r="AR10" i="35"/>
  <c r="N10" i="35"/>
  <c r="M124" i="39"/>
  <c r="L124" i="39"/>
  <c r="N124" i="39"/>
  <c r="O124" i="39"/>
  <c r="V15" i="35"/>
  <c r="AU16" i="35"/>
  <c r="AT16" i="35"/>
  <c r="L33" i="31"/>
  <c r="AB11" i="35"/>
  <c r="H10" i="35"/>
  <c r="H18" i="35"/>
  <c r="T9" i="40"/>
  <c r="R9" i="40"/>
  <c r="Q9" i="40"/>
  <c r="S9" i="40"/>
  <c r="P9" i="40"/>
  <c r="J34" i="36"/>
  <c r="I34" i="36"/>
  <c r="I25" i="36"/>
  <c r="J25" i="36"/>
  <c r="AL37" i="35"/>
  <c r="AK37" i="35"/>
  <c r="AJ10" i="35"/>
  <c r="AL10" i="35"/>
  <c r="AK10" i="35"/>
  <c r="H37" i="31"/>
  <c r="J37" i="31"/>
  <c r="H43" i="31"/>
  <c r="J43" i="31"/>
  <c r="F284" i="30"/>
  <c r="H284" i="30"/>
  <c r="J257" i="30"/>
  <c r="L257" i="30"/>
  <c r="N251" i="30"/>
  <c r="L214" i="30"/>
  <c r="N208" i="30"/>
  <c r="N143" i="30"/>
  <c r="J75" i="30"/>
  <c r="J141" i="30"/>
  <c r="H80" i="30"/>
  <c r="H141" i="30"/>
  <c r="F79" i="30"/>
  <c r="H79" i="30"/>
  <c r="F37" i="31"/>
  <c r="F58" i="30"/>
  <c r="F59" i="30"/>
  <c r="F56" i="30"/>
  <c r="F84" i="30"/>
  <c r="F104" i="28"/>
  <c r="F90" i="28"/>
  <c r="M145" i="28"/>
  <c r="L145" i="28"/>
  <c r="K145" i="28"/>
  <c r="J145" i="28"/>
  <c r="I145" i="28"/>
  <c r="I40" i="28"/>
  <c r="H48" i="28"/>
  <c r="M40" i="28"/>
  <c r="K40" i="28"/>
  <c r="L40" i="28"/>
  <c r="J40" i="28"/>
  <c r="J54" i="28"/>
  <c r="I54" i="28"/>
  <c r="H62" i="28"/>
  <c r="M54" i="28"/>
  <c r="L54" i="28"/>
  <c r="K54" i="28"/>
  <c r="K82" i="28"/>
  <c r="L82" i="28"/>
  <c r="J82" i="28"/>
  <c r="I82" i="28"/>
  <c r="H90" i="28"/>
  <c r="M82" i="28"/>
  <c r="L54" i="30"/>
  <c r="N54" i="30"/>
  <c r="L85" i="30"/>
  <c r="L84" i="30"/>
  <c r="L56" i="28"/>
  <c r="K56" i="28"/>
  <c r="J56" i="28"/>
  <c r="I56" i="28"/>
  <c r="M56" i="28"/>
  <c r="H235" i="30"/>
  <c r="J231" i="30"/>
  <c r="L234" i="30"/>
  <c r="H238" i="30"/>
  <c r="J238" i="30"/>
  <c r="F234" i="30"/>
  <c r="D90" i="28"/>
  <c r="L149" i="28"/>
  <c r="J149" i="28"/>
  <c r="I149" i="28"/>
  <c r="M149" i="28"/>
  <c r="K149" i="28"/>
  <c r="L123" i="28"/>
  <c r="M123" i="28"/>
  <c r="I123" i="28"/>
  <c r="K123" i="28"/>
  <c r="J123" i="28"/>
  <c r="I141" i="28"/>
  <c r="K141" i="28"/>
  <c r="J141" i="28"/>
  <c r="M141" i="28"/>
  <c r="L141" i="28"/>
  <c r="M137" i="28"/>
  <c r="I137" i="28"/>
  <c r="L137" i="28"/>
  <c r="K137" i="28"/>
  <c r="J137" i="28"/>
  <c r="M111" i="28"/>
  <c r="K111" i="28"/>
  <c r="J111" i="28"/>
  <c r="L111" i="28"/>
  <c r="I111" i="28"/>
  <c r="M144" i="28"/>
  <c r="L144" i="28"/>
  <c r="I144" i="28"/>
  <c r="K144" i="28"/>
  <c r="J144" i="28"/>
  <c r="E104" i="27"/>
  <c r="J59" i="27"/>
  <c r="I59" i="27"/>
  <c r="I154" i="27"/>
  <c r="K154" i="27"/>
  <c r="J154" i="27"/>
  <c r="K137" i="26"/>
  <c r="J137" i="26"/>
  <c r="I137" i="26"/>
  <c r="J60" i="26"/>
  <c r="I60" i="26"/>
  <c r="J16" i="26"/>
  <c r="I16" i="26"/>
  <c r="K16" i="26"/>
  <c r="E20" i="28"/>
  <c r="J12" i="28"/>
  <c r="L12" i="28"/>
  <c r="E118" i="28"/>
  <c r="L88" i="28"/>
  <c r="J88" i="28"/>
  <c r="I136" i="27"/>
  <c r="J136" i="27"/>
  <c r="K136" i="27"/>
  <c r="I153" i="27"/>
  <c r="J153" i="27"/>
  <c r="I41" i="26"/>
  <c r="K41" i="26"/>
  <c r="J41" i="26"/>
  <c r="J99" i="27"/>
  <c r="I99" i="27"/>
  <c r="K99" i="27"/>
  <c r="J39" i="27"/>
  <c r="I39" i="27"/>
  <c r="K39" i="27"/>
  <c r="J135" i="26"/>
  <c r="I135" i="26"/>
  <c r="K135" i="26"/>
  <c r="G118" i="26"/>
  <c r="J14" i="26"/>
  <c r="I14" i="26"/>
  <c r="K14" i="26"/>
  <c r="C48" i="28"/>
  <c r="K124" i="27"/>
  <c r="J124" i="27"/>
  <c r="I124" i="27"/>
  <c r="H132" i="27"/>
  <c r="K64" i="27"/>
  <c r="J64" i="27"/>
  <c r="I64" i="27"/>
  <c r="K151" i="26"/>
  <c r="J151" i="26"/>
  <c r="I151" i="26"/>
  <c r="D118" i="27"/>
  <c r="K54" i="27"/>
  <c r="J54" i="27"/>
  <c r="I54" i="27"/>
  <c r="H62" i="27"/>
  <c r="E20" i="27"/>
  <c r="K141" i="26"/>
  <c r="J141" i="26"/>
  <c r="I141" i="26"/>
  <c r="H146" i="26"/>
  <c r="K115" i="26"/>
  <c r="J115" i="26"/>
  <c r="I115" i="26"/>
  <c r="E90" i="26"/>
  <c r="F48" i="26"/>
  <c r="G20" i="26"/>
  <c r="C90" i="27"/>
  <c r="C76" i="27"/>
  <c r="C62" i="27"/>
  <c r="C20" i="27"/>
  <c r="D118" i="26"/>
  <c r="C118" i="26"/>
  <c r="C104" i="26"/>
  <c r="C62" i="26"/>
  <c r="K113" i="22"/>
  <c r="J113" i="22"/>
  <c r="K44" i="22"/>
  <c r="J44" i="22"/>
  <c r="J146" i="22"/>
  <c r="K146" i="22"/>
  <c r="H77" i="22"/>
  <c r="K69" i="22"/>
  <c r="J69" i="22"/>
  <c r="I13" i="28"/>
  <c r="K13" i="28"/>
  <c r="K16" i="28"/>
  <c r="I16" i="28"/>
  <c r="I55" i="28"/>
  <c r="K55" i="28"/>
  <c r="G132" i="28"/>
  <c r="G104" i="28"/>
  <c r="I96" i="28"/>
  <c r="K96" i="28"/>
  <c r="L145" i="22"/>
  <c r="J145" i="22"/>
  <c r="K145" i="22"/>
  <c r="L72" i="22"/>
  <c r="J72" i="22"/>
  <c r="K72" i="22"/>
  <c r="I77" i="22"/>
  <c r="L33" i="22"/>
  <c r="J33" i="22"/>
  <c r="K33" i="22"/>
  <c r="E119" i="22"/>
  <c r="D120" i="21"/>
  <c r="L22" i="21"/>
  <c r="F77" i="22"/>
  <c r="F105" i="22"/>
  <c r="D106" i="21"/>
  <c r="F63" i="22"/>
  <c r="D133" i="22"/>
  <c r="X14" i="22"/>
  <c r="V14" i="22"/>
  <c r="W14" i="22"/>
  <c r="F64" i="21"/>
  <c r="X68" i="19"/>
  <c r="V161" i="19"/>
  <c r="X154" i="19"/>
  <c r="R15" i="21"/>
  <c r="Q15" i="21"/>
  <c r="X87" i="19"/>
  <c r="X131" i="19"/>
  <c r="X46" i="19"/>
  <c r="V133" i="19"/>
  <c r="X125" i="19"/>
  <c r="V121" i="19"/>
  <c r="X47" i="19"/>
  <c r="R44" i="19"/>
  <c r="P44" i="19"/>
  <c r="R74" i="19"/>
  <c r="P74" i="19"/>
  <c r="R86" i="19"/>
  <c r="P86" i="19"/>
  <c r="R101" i="19"/>
  <c r="P101" i="19"/>
  <c r="R11" i="19"/>
  <c r="P11" i="19"/>
  <c r="P132" i="19"/>
  <c r="R132" i="19"/>
  <c r="R154" i="19"/>
  <c r="P154" i="19"/>
  <c r="H89" i="21"/>
  <c r="I89" i="21"/>
  <c r="I108" i="21"/>
  <c r="H108" i="21"/>
  <c r="I54" i="21"/>
  <c r="H54" i="21"/>
  <c r="I95" i="21"/>
  <c r="H95" i="21"/>
  <c r="I137" i="21"/>
  <c r="H137" i="21"/>
  <c r="I48" i="21"/>
  <c r="H48" i="21"/>
  <c r="R53" i="19"/>
  <c r="P53" i="19"/>
  <c r="P14" i="19"/>
  <c r="N21" i="19"/>
  <c r="H46" i="19"/>
  <c r="G147" i="19"/>
  <c r="H139" i="19"/>
  <c r="H40" i="19"/>
  <c r="H151" i="19"/>
  <c r="C134" i="18"/>
  <c r="I38" i="18"/>
  <c r="Q19" i="18"/>
  <c r="Q87" i="18"/>
  <c r="S34" i="18"/>
  <c r="S22" i="18"/>
  <c r="I32" i="18"/>
  <c r="Q115" i="18"/>
  <c r="Q95" i="18"/>
  <c r="I66" i="18"/>
  <c r="Y157" i="18"/>
  <c r="X157" i="18"/>
  <c r="Y66" i="18"/>
  <c r="X66" i="18"/>
  <c r="X155" i="18"/>
  <c r="Y155" i="18"/>
  <c r="O118" i="18"/>
  <c r="O106" i="18"/>
  <c r="L137" i="44"/>
  <c r="O137" i="44"/>
  <c r="N137" i="44"/>
  <c r="M137" i="44"/>
  <c r="J146" i="44"/>
  <c r="S12" i="43"/>
  <c r="R12" i="43"/>
  <c r="R9" i="41"/>
  <c r="Q9" i="41"/>
  <c r="T9" i="41"/>
  <c r="S9" i="41"/>
  <c r="P9" i="41"/>
  <c r="Q37" i="37"/>
  <c r="P37" i="37"/>
  <c r="J22" i="36"/>
  <c r="I22" i="36"/>
  <c r="J35" i="37"/>
  <c r="I35" i="37"/>
  <c r="Q27" i="36"/>
  <c r="P27" i="36"/>
  <c r="AS9" i="35"/>
  <c r="AR9" i="35"/>
  <c r="AV9" i="35"/>
  <c r="AU9" i="35"/>
  <c r="AT9" i="35"/>
  <c r="J18" i="36"/>
  <c r="I18" i="36"/>
  <c r="J50" i="36"/>
  <c r="I50" i="36"/>
  <c r="AL9" i="35"/>
  <c r="AK9" i="35"/>
  <c r="AJ9" i="35"/>
  <c r="F217" i="30"/>
  <c r="H217" i="30"/>
  <c r="F55" i="30"/>
  <c r="H55" i="30"/>
  <c r="L62" i="30"/>
  <c r="N230" i="30"/>
  <c r="M102" i="28"/>
  <c r="L102" i="28"/>
  <c r="K102" i="28"/>
  <c r="J102" i="28"/>
  <c r="I102" i="28"/>
  <c r="C20" i="28"/>
  <c r="J94" i="28"/>
  <c r="L94" i="28"/>
  <c r="G104" i="26"/>
  <c r="C48" i="26"/>
  <c r="J103" i="22"/>
  <c r="K103" i="22"/>
  <c r="C133" i="22"/>
  <c r="E91" i="22"/>
  <c r="X20" i="19"/>
  <c r="X81" i="19"/>
  <c r="H26" i="19"/>
  <c r="I145" i="21"/>
  <c r="H145" i="21"/>
  <c r="H111" i="19"/>
  <c r="G119" i="19"/>
  <c r="G107" i="19"/>
  <c r="O160" i="18"/>
  <c r="H139" i="45"/>
  <c r="K139" i="45" s="1"/>
  <c r="G139" i="45"/>
  <c r="S9" i="43"/>
  <c r="R9" i="43"/>
  <c r="C16" i="43"/>
  <c r="N141" i="43"/>
  <c r="O141" i="43"/>
  <c r="C146" i="45"/>
  <c r="F12" i="43"/>
  <c r="H12" i="43"/>
  <c r="I12" i="43"/>
  <c r="G145" i="43"/>
  <c r="I145" i="43"/>
  <c r="H145" i="43"/>
  <c r="M145" i="43"/>
  <c r="L145" i="43"/>
  <c r="N140" i="44"/>
  <c r="O140" i="44"/>
  <c r="L8" i="42"/>
  <c r="N8" i="42"/>
  <c r="L8" i="41"/>
  <c r="N8" i="41"/>
  <c r="P8" i="41"/>
  <c r="Q8" i="41"/>
  <c r="F7" i="42"/>
  <c r="M142" i="45"/>
  <c r="L142" i="45"/>
  <c r="N142" i="45"/>
  <c r="O142" i="45"/>
  <c r="J15" i="43"/>
  <c r="I15" i="43"/>
  <c r="H15" i="43"/>
  <c r="M15" i="43"/>
  <c r="L15" i="43"/>
  <c r="Q32" i="37"/>
  <c r="P32" i="37"/>
  <c r="Q22" i="37"/>
  <c r="P22" i="37"/>
  <c r="Q41" i="37"/>
  <c r="P41" i="37"/>
  <c r="H6" i="41"/>
  <c r="J6" i="41"/>
  <c r="I6" i="41"/>
  <c r="J11" i="41"/>
  <c r="J12" i="41"/>
  <c r="J9" i="41"/>
  <c r="J39" i="36"/>
  <c r="I39" i="36"/>
  <c r="Q18" i="36"/>
  <c r="P18" i="36"/>
  <c r="J24" i="36"/>
  <c r="I24" i="36"/>
  <c r="I21" i="36"/>
  <c r="J21" i="36"/>
  <c r="J36" i="36"/>
  <c r="I36" i="36"/>
  <c r="J21" i="37"/>
  <c r="I21" i="37"/>
  <c r="J50" i="37"/>
  <c r="I50" i="37"/>
  <c r="I28" i="37"/>
  <c r="J28" i="37"/>
  <c r="J25" i="37"/>
  <c r="I25" i="37"/>
  <c r="I48" i="37"/>
  <c r="J48" i="37"/>
  <c r="Q39" i="36"/>
  <c r="P39" i="36"/>
  <c r="P36" i="36"/>
  <c r="Q36" i="36"/>
  <c r="I14" i="36"/>
  <c r="J14" i="36"/>
  <c r="Q38" i="36"/>
  <c r="P38" i="36"/>
  <c r="AV14" i="35"/>
  <c r="AT14" i="35"/>
  <c r="AS14" i="35"/>
  <c r="AR14" i="35"/>
  <c r="AU14" i="35"/>
  <c r="N14" i="35"/>
  <c r="I35" i="35"/>
  <c r="H35" i="35"/>
  <c r="AR11" i="35"/>
  <c r="AS11" i="35"/>
  <c r="V30" i="35"/>
  <c r="W30" i="35"/>
  <c r="V12" i="35"/>
  <c r="AB10" i="35"/>
  <c r="L31" i="31"/>
  <c r="AB15" i="35"/>
  <c r="H12" i="35"/>
  <c r="P8" i="40"/>
  <c r="T8" i="40"/>
  <c r="S8" i="40"/>
  <c r="R8" i="40"/>
  <c r="Q8" i="40"/>
  <c r="I41" i="36"/>
  <c r="J41" i="36"/>
  <c r="I31" i="36"/>
  <c r="J31" i="36"/>
  <c r="J51" i="36"/>
  <c r="I51" i="36"/>
  <c r="AK34" i="35"/>
  <c r="AL34" i="35"/>
  <c r="AL39" i="35"/>
  <c r="AK39" i="35"/>
  <c r="AL14" i="35"/>
  <c r="AK14" i="35"/>
  <c r="AJ14" i="35"/>
  <c r="H40" i="31"/>
  <c r="H41" i="31"/>
  <c r="J41" i="31"/>
  <c r="H38" i="31"/>
  <c r="J38" i="31"/>
  <c r="H283" i="30"/>
  <c r="J283" i="30"/>
  <c r="F263" i="30"/>
  <c r="H263" i="30"/>
  <c r="L256" i="30"/>
  <c r="F251" i="30"/>
  <c r="H251" i="30"/>
  <c r="F214" i="30"/>
  <c r="F208" i="30"/>
  <c r="H208" i="30"/>
  <c r="L152" i="30"/>
  <c r="L142" i="30"/>
  <c r="N142" i="30"/>
  <c r="F86" i="30"/>
  <c r="J77" i="30"/>
  <c r="H84" i="30"/>
  <c r="J84" i="30"/>
  <c r="H152" i="30"/>
  <c r="F83" i="30"/>
  <c r="H83" i="30"/>
  <c r="F31" i="31"/>
  <c r="H31" i="31"/>
  <c r="F65" i="30"/>
  <c r="F82" i="30"/>
  <c r="M52" i="28"/>
  <c r="L52" i="28"/>
  <c r="K52" i="28"/>
  <c r="J52" i="28"/>
  <c r="I52" i="28"/>
  <c r="J19" i="28"/>
  <c r="I19" i="28"/>
  <c r="L19" i="28"/>
  <c r="M19" i="28"/>
  <c r="K19" i="28"/>
  <c r="D104" i="28"/>
  <c r="K42" i="28"/>
  <c r="J42" i="28"/>
  <c r="I42" i="28"/>
  <c r="M42" i="28"/>
  <c r="L42" i="28"/>
  <c r="L57" i="30"/>
  <c r="L82" i="30"/>
  <c r="F62" i="28"/>
  <c r="J235" i="30"/>
  <c r="N232" i="30"/>
  <c r="J234" i="30"/>
  <c r="H236" i="30"/>
  <c r="K135" i="28"/>
  <c r="M135" i="28"/>
  <c r="L135" i="28"/>
  <c r="J135" i="28"/>
  <c r="I135" i="28"/>
  <c r="K74" i="28"/>
  <c r="I74" i="28"/>
  <c r="M74" i="28"/>
  <c r="L74" i="28"/>
  <c r="J74" i="28"/>
  <c r="D62" i="28"/>
  <c r="M24" i="28"/>
  <c r="L24" i="28"/>
  <c r="K24" i="28"/>
  <c r="J24" i="28"/>
  <c r="I24" i="28"/>
  <c r="M128" i="28"/>
  <c r="L128" i="28"/>
  <c r="I128" i="28"/>
  <c r="K128" i="28"/>
  <c r="J128" i="28"/>
  <c r="K152" i="28"/>
  <c r="J152" i="28"/>
  <c r="H160" i="28"/>
  <c r="L152" i="28"/>
  <c r="I152" i="28"/>
  <c r="M152" i="28"/>
  <c r="I142" i="28"/>
  <c r="L142" i="28"/>
  <c r="K142" i="28"/>
  <c r="M142" i="28"/>
  <c r="J142" i="28"/>
  <c r="K116" i="28"/>
  <c r="J116" i="28"/>
  <c r="M116" i="28"/>
  <c r="L116" i="28"/>
  <c r="I116" i="28"/>
  <c r="K153" i="28"/>
  <c r="J153" i="28"/>
  <c r="I153" i="28"/>
  <c r="M153" i="28"/>
  <c r="L153" i="28"/>
  <c r="J120" i="27"/>
  <c r="I120" i="27"/>
  <c r="K58" i="27"/>
  <c r="J58" i="27"/>
  <c r="I58" i="27"/>
  <c r="J141" i="27"/>
  <c r="K141" i="27"/>
  <c r="I141" i="27"/>
  <c r="I112" i="26"/>
  <c r="J112" i="26"/>
  <c r="K59" i="26"/>
  <c r="J59" i="26"/>
  <c r="I59" i="26"/>
  <c r="L29" i="28"/>
  <c r="J29" i="28"/>
  <c r="J129" i="28"/>
  <c r="L129" i="28"/>
  <c r="I135" i="27"/>
  <c r="K135" i="27"/>
  <c r="J135" i="27"/>
  <c r="I74" i="27"/>
  <c r="K74" i="27"/>
  <c r="J74" i="27"/>
  <c r="I136" i="26"/>
  <c r="K136" i="26"/>
  <c r="J136" i="26"/>
  <c r="I84" i="26"/>
  <c r="J84" i="26"/>
  <c r="K84" i="26"/>
  <c r="J109" i="26"/>
  <c r="I109" i="26"/>
  <c r="K109" i="26"/>
  <c r="I144" i="27"/>
  <c r="K144" i="27"/>
  <c r="J144" i="27"/>
  <c r="K99" i="26"/>
  <c r="J99" i="26"/>
  <c r="I99" i="26"/>
  <c r="K73" i="26"/>
  <c r="J73" i="26"/>
  <c r="I73" i="26"/>
  <c r="G160" i="27"/>
  <c r="F20" i="27"/>
  <c r="E118" i="26"/>
  <c r="F90" i="26"/>
  <c r="K64" i="26"/>
  <c r="J64" i="26"/>
  <c r="I64" i="26"/>
  <c r="K12" i="26"/>
  <c r="J12" i="26"/>
  <c r="I12" i="26"/>
  <c r="H20" i="26"/>
  <c r="C160" i="27"/>
  <c r="C104" i="27"/>
  <c r="D62" i="26"/>
  <c r="J104" i="22"/>
  <c r="K104" i="22"/>
  <c r="J40" i="22"/>
  <c r="K40" i="22"/>
  <c r="J142" i="22"/>
  <c r="K142" i="22"/>
  <c r="J65" i="22"/>
  <c r="K65" i="22"/>
  <c r="K30" i="28"/>
  <c r="I30" i="28"/>
  <c r="I39" i="28"/>
  <c r="K39" i="28"/>
  <c r="K78" i="28"/>
  <c r="I78" i="28"/>
  <c r="K129" i="28"/>
  <c r="I129" i="28"/>
  <c r="L107" i="22"/>
  <c r="J107" i="22"/>
  <c r="K107" i="22"/>
  <c r="C77" i="22"/>
  <c r="C120" i="21"/>
  <c r="F35" i="22"/>
  <c r="G63" i="22"/>
  <c r="V13" i="22"/>
  <c r="X13" i="22"/>
  <c r="W13" i="22"/>
  <c r="U21" i="22"/>
  <c r="D147" i="22"/>
  <c r="C134" i="21"/>
  <c r="X15" i="22"/>
  <c r="V15" i="22"/>
  <c r="W15" i="22"/>
  <c r="H44" i="21"/>
  <c r="X67" i="19"/>
  <c r="X60" i="19"/>
  <c r="X155" i="19"/>
  <c r="R19" i="21"/>
  <c r="Q19" i="21"/>
  <c r="X124" i="19"/>
  <c r="X45" i="19"/>
  <c r="X117" i="19"/>
  <c r="X44" i="19"/>
  <c r="H42" i="19"/>
  <c r="G49" i="19"/>
  <c r="H73" i="19"/>
  <c r="R95" i="19"/>
  <c r="P95" i="19"/>
  <c r="P47" i="19"/>
  <c r="R47" i="19"/>
  <c r="P32" i="19"/>
  <c r="R32" i="19"/>
  <c r="O79" i="19"/>
  <c r="R80" i="19"/>
  <c r="P80" i="19"/>
  <c r="R159" i="19"/>
  <c r="P159" i="19"/>
  <c r="I122" i="21"/>
  <c r="H122" i="21"/>
  <c r="I35" i="21"/>
  <c r="H35" i="21"/>
  <c r="I71" i="21"/>
  <c r="H71" i="21"/>
  <c r="I103" i="21"/>
  <c r="H103" i="21"/>
  <c r="H15" i="21"/>
  <c r="I15" i="21"/>
  <c r="G22" i="21"/>
  <c r="H66" i="21"/>
  <c r="I66" i="21"/>
  <c r="R39" i="19"/>
  <c r="P39" i="19"/>
  <c r="N49" i="19"/>
  <c r="H20" i="19"/>
  <c r="H98" i="19"/>
  <c r="G105" i="19"/>
  <c r="H152" i="19"/>
  <c r="H58" i="19"/>
  <c r="G161" i="19"/>
  <c r="H153" i="19"/>
  <c r="G149" i="19"/>
  <c r="Y122" i="18"/>
  <c r="X122" i="18"/>
  <c r="Y37" i="18"/>
  <c r="X37" i="18"/>
  <c r="W36" i="18"/>
  <c r="S20" i="18"/>
  <c r="K106" i="18"/>
  <c r="G62" i="18"/>
  <c r="I54" i="18"/>
  <c r="F135" i="19"/>
  <c r="F161" i="19"/>
  <c r="U76" i="18"/>
  <c r="X31" i="18"/>
  <c r="Y31" i="18"/>
  <c r="Q69" i="18"/>
  <c r="Q83" i="18"/>
  <c r="I52" i="18"/>
  <c r="I152" i="18"/>
  <c r="H160" i="18"/>
  <c r="Q42" i="18"/>
  <c r="Y15" i="18"/>
  <c r="X15" i="18"/>
  <c r="X158" i="18"/>
  <c r="Y158" i="18"/>
  <c r="Y154" i="18"/>
  <c r="X154" i="18"/>
  <c r="O64" i="18"/>
  <c r="G90" i="18"/>
  <c r="I149" i="18"/>
  <c r="H148" i="18"/>
  <c r="M76" i="18"/>
  <c r="G34" i="18"/>
  <c r="I26" i="18"/>
  <c r="U62" i="18"/>
  <c r="U50" i="18"/>
  <c r="I141" i="45"/>
  <c r="G141" i="45"/>
  <c r="H141" i="45"/>
  <c r="K141" i="45" s="1"/>
  <c r="I10" i="42"/>
  <c r="H10" i="42"/>
  <c r="J10" i="42"/>
  <c r="L10" i="42"/>
  <c r="M10" i="42"/>
  <c r="I14" i="43"/>
  <c r="H14" i="43"/>
  <c r="J14" i="43"/>
  <c r="M14" i="43"/>
  <c r="L14" i="43"/>
  <c r="P31" i="37"/>
  <c r="Q31" i="37"/>
  <c r="I7" i="37"/>
  <c r="J7" i="37"/>
  <c r="Q37" i="36"/>
  <c r="P37" i="36"/>
  <c r="W31" i="35"/>
  <c r="V31" i="35"/>
  <c r="F280" i="30"/>
  <c r="H280" i="30"/>
  <c r="N210" i="30"/>
  <c r="H153" i="30"/>
  <c r="J153" i="30"/>
  <c r="L145" i="30"/>
  <c r="H232" i="30"/>
  <c r="L65" i="30"/>
  <c r="J230" i="30"/>
  <c r="J103" i="28"/>
  <c r="L103" i="28"/>
  <c r="K103" i="28"/>
  <c r="I103" i="28"/>
  <c r="M103" i="28"/>
  <c r="L93" i="28"/>
  <c r="K93" i="28"/>
  <c r="M93" i="28"/>
  <c r="J93" i="28"/>
  <c r="I93" i="28"/>
  <c r="K67" i="27"/>
  <c r="I67" i="27"/>
  <c r="J67" i="27"/>
  <c r="F104" i="26"/>
  <c r="D48" i="27"/>
  <c r="C76" i="26"/>
  <c r="K126" i="22"/>
  <c r="J126" i="22"/>
  <c r="G160" i="28"/>
  <c r="G147" i="22"/>
  <c r="D146" i="45"/>
  <c r="G137" i="45"/>
  <c r="H137" i="45"/>
  <c r="K137" i="45" s="1"/>
  <c r="I137" i="45"/>
  <c r="F146" i="45"/>
  <c r="H141" i="43"/>
  <c r="G141" i="43"/>
  <c r="I136" i="43"/>
  <c r="H136" i="43"/>
  <c r="K136" i="43" s="1"/>
  <c r="G136" i="43"/>
  <c r="F146" i="43"/>
  <c r="I141" i="43"/>
  <c r="M136" i="43"/>
  <c r="L136" i="43"/>
  <c r="I140" i="43"/>
  <c r="I138" i="43"/>
  <c r="I142" i="43"/>
  <c r="H142" i="43"/>
  <c r="K142" i="43" s="1"/>
  <c r="G142" i="43"/>
  <c r="N7" i="41"/>
  <c r="L7" i="41"/>
  <c r="M7" i="41"/>
  <c r="F8" i="42"/>
  <c r="I8" i="42"/>
  <c r="H8" i="42"/>
  <c r="Q6" i="42"/>
  <c r="P6" i="42"/>
  <c r="T6" i="42"/>
  <c r="S6" i="42"/>
  <c r="R6" i="42"/>
  <c r="T12" i="42"/>
  <c r="T11" i="42"/>
  <c r="T9" i="42"/>
  <c r="L139" i="45"/>
  <c r="M139" i="45"/>
  <c r="O139" i="45"/>
  <c r="N139" i="45"/>
  <c r="P35" i="37"/>
  <c r="Q35" i="37"/>
  <c r="Q40" i="37"/>
  <c r="P40" i="37"/>
  <c r="P30" i="37"/>
  <c r="Q30" i="37"/>
  <c r="H8" i="40"/>
  <c r="I8" i="40"/>
  <c r="J8" i="40"/>
  <c r="M8" i="40"/>
  <c r="Q49" i="37"/>
  <c r="P49" i="37"/>
  <c r="H128" i="39"/>
  <c r="G128" i="39"/>
  <c r="Q8" i="37"/>
  <c r="P8" i="37"/>
  <c r="J42" i="37"/>
  <c r="I42" i="37"/>
  <c r="I17" i="36"/>
  <c r="J17" i="36"/>
  <c r="J32" i="36"/>
  <c r="I32" i="36"/>
  <c r="I29" i="36"/>
  <c r="J29" i="36"/>
  <c r="J44" i="36"/>
  <c r="I44" i="36"/>
  <c r="J11" i="37"/>
  <c r="I11" i="37"/>
  <c r="J8" i="37"/>
  <c r="I8" i="37"/>
  <c r="I44" i="37"/>
  <c r="J44" i="37"/>
  <c r="J33" i="37"/>
  <c r="I33" i="37"/>
  <c r="J14" i="37"/>
  <c r="I14" i="37"/>
  <c r="P15" i="36"/>
  <c r="Q15" i="36"/>
  <c r="Q47" i="36"/>
  <c r="P47" i="36"/>
  <c r="P44" i="36"/>
  <c r="Q44" i="36"/>
  <c r="P11" i="36"/>
  <c r="Q11" i="36"/>
  <c r="V8" i="35"/>
  <c r="AV18" i="35"/>
  <c r="AS18" i="35"/>
  <c r="AR18" i="35"/>
  <c r="AU18" i="35"/>
  <c r="AT18" i="35"/>
  <c r="H31" i="35"/>
  <c r="I31" i="35"/>
  <c r="N18" i="35"/>
  <c r="I36" i="35"/>
  <c r="H36" i="35"/>
  <c r="K126" i="39"/>
  <c r="O126" i="39"/>
  <c r="N126" i="39"/>
  <c r="M126" i="39"/>
  <c r="L126" i="39"/>
  <c r="V35" i="35"/>
  <c r="W35" i="35"/>
  <c r="V16" i="35"/>
  <c r="AB9" i="35"/>
  <c r="H11" i="35"/>
  <c r="AB8" i="35"/>
  <c r="H16" i="35"/>
  <c r="R7" i="40"/>
  <c r="Q7" i="40"/>
  <c r="P7" i="40"/>
  <c r="AA19" i="40"/>
  <c r="T7" i="40"/>
  <c r="S7" i="40"/>
  <c r="I13" i="36"/>
  <c r="J13" i="36"/>
  <c r="AK12" i="35"/>
  <c r="AJ12" i="35"/>
  <c r="AL12" i="35"/>
  <c r="AL18" i="35"/>
  <c r="AK18" i="35"/>
  <c r="AJ18" i="35"/>
  <c r="V18" i="35"/>
  <c r="J282" i="30"/>
  <c r="L282" i="30"/>
  <c r="H262" i="30"/>
  <c r="J262" i="30"/>
  <c r="F256" i="30"/>
  <c r="J219" i="30"/>
  <c r="L219" i="30"/>
  <c r="F213" i="30"/>
  <c r="H213" i="30"/>
  <c r="J207" i="30"/>
  <c r="L207" i="30"/>
  <c r="F151" i="30"/>
  <c r="H151" i="30"/>
  <c r="L141" i="30"/>
  <c r="N141" i="30"/>
  <c r="J58" i="30"/>
  <c r="J79" i="30"/>
  <c r="F62" i="30"/>
  <c r="H62" i="30"/>
  <c r="J149" i="30"/>
  <c r="F87" i="30"/>
  <c r="H87" i="30"/>
  <c r="F38" i="31"/>
  <c r="N55" i="30"/>
  <c r="F64" i="30"/>
  <c r="M17" i="28"/>
  <c r="J17" i="28"/>
  <c r="L17" i="28"/>
  <c r="K17" i="28"/>
  <c r="I17" i="28"/>
  <c r="I124" i="28"/>
  <c r="M124" i="28"/>
  <c r="L124" i="28"/>
  <c r="K124" i="28"/>
  <c r="J124" i="28"/>
  <c r="H132" i="28"/>
  <c r="J69" i="28"/>
  <c r="I69" i="28"/>
  <c r="M69" i="28"/>
  <c r="L69" i="28"/>
  <c r="K69" i="28"/>
  <c r="J11" i="28"/>
  <c r="L11" i="28"/>
  <c r="K11" i="28"/>
  <c r="I11" i="28"/>
  <c r="M11" i="28"/>
  <c r="D160" i="28"/>
  <c r="L140" i="28"/>
  <c r="M140" i="28"/>
  <c r="K140" i="28"/>
  <c r="J140" i="28"/>
  <c r="I140" i="28"/>
  <c r="F48" i="28"/>
  <c r="L59" i="30"/>
  <c r="L77" i="30"/>
  <c r="L86" i="30"/>
  <c r="H234" i="30"/>
  <c r="F236" i="30"/>
  <c r="F241" i="30"/>
  <c r="J241" i="30"/>
  <c r="L235" i="30"/>
  <c r="K125" i="28"/>
  <c r="J125" i="28"/>
  <c r="I125" i="28"/>
  <c r="M125" i="28"/>
  <c r="L125" i="28"/>
  <c r="M50" i="28"/>
  <c r="L50" i="28"/>
  <c r="K50" i="28"/>
  <c r="J50" i="28"/>
  <c r="I50" i="28"/>
  <c r="J86" i="28"/>
  <c r="M86" i="28"/>
  <c r="K86" i="28"/>
  <c r="I86" i="28"/>
  <c r="L86" i="28"/>
  <c r="M154" i="28"/>
  <c r="L154" i="28"/>
  <c r="J154" i="28"/>
  <c r="I154" i="28"/>
  <c r="K154" i="28"/>
  <c r="I148" i="28"/>
  <c r="L148" i="28"/>
  <c r="K148" i="28"/>
  <c r="M148" i="28"/>
  <c r="J148" i="28"/>
  <c r="M67" i="28"/>
  <c r="L67" i="28"/>
  <c r="K67" i="28"/>
  <c r="J67" i="28"/>
  <c r="I67" i="28"/>
  <c r="J139" i="27"/>
  <c r="I139" i="27"/>
  <c r="J94" i="27"/>
  <c r="I94" i="27"/>
  <c r="K75" i="27"/>
  <c r="I75" i="27"/>
  <c r="J75" i="27"/>
  <c r="J33" i="27"/>
  <c r="I33" i="27"/>
  <c r="J16" i="27"/>
  <c r="I16" i="27"/>
  <c r="J143" i="27"/>
  <c r="I143" i="27"/>
  <c r="K143" i="27"/>
  <c r="I111" i="26"/>
  <c r="K111" i="26"/>
  <c r="J111" i="26"/>
  <c r="E62" i="26"/>
  <c r="K33" i="26"/>
  <c r="J33" i="26"/>
  <c r="I33" i="26"/>
  <c r="K8" i="26"/>
  <c r="I8" i="26"/>
  <c r="J8" i="26"/>
  <c r="K129" i="26"/>
  <c r="K112" i="26"/>
  <c r="K121" i="26"/>
  <c r="K154" i="26"/>
  <c r="K139" i="26"/>
  <c r="K53" i="26"/>
  <c r="K54" i="26"/>
  <c r="K44" i="26"/>
  <c r="K103" i="26"/>
  <c r="K95" i="26"/>
  <c r="K45" i="26"/>
  <c r="K138" i="26"/>
  <c r="K113" i="26"/>
  <c r="K37" i="26"/>
  <c r="K88" i="26"/>
  <c r="K130" i="26"/>
  <c r="K19" i="26"/>
  <c r="K114" i="26"/>
  <c r="K69" i="26"/>
  <c r="K18" i="26"/>
  <c r="K123" i="26"/>
  <c r="K9" i="26"/>
  <c r="K96" i="26"/>
  <c r="K70" i="26"/>
  <c r="K60" i="26"/>
  <c r="K52" i="26"/>
  <c r="K86" i="26"/>
  <c r="K28" i="26"/>
  <c r="K43" i="26"/>
  <c r="K148" i="26"/>
  <c r="K36" i="26"/>
  <c r="K78" i="26"/>
  <c r="K61" i="26"/>
  <c r="K26" i="26"/>
  <c r="K122" i="26"/>
  <c r="K156" i="26"/>
  <c r="K149" i="26"/>
  <c r="K106" i="26"/>
  <c r="K97" i="26"/>
  <c r="K17" i="26"/>
  <c r="K155" i="26"/>
  <c r="K140" i="26"/>
  <c r="K79" i="26"/>
  <c r="K11" i="26"/>
  <c r="K80" i="26"/>
  <c r="K131" i="26"/>
  <c r="K87" i="26"/>
  <c r="K157" i="26"/>
  <c r="K27" i="26"/>
  <c r="K10" i="26"/>
  <c r="K71" i="26"/>
  <c r="E34" i="28"/>
  <c r="L38" i="28"/>
  <c r="J38" i="28"/>
  <c r="L10" i="28"/>
  <c r="J10" i="28"/>
  <c r="E90" i="28"/>
  <c r="G118" i="27"/>
  <c r="I92" i="27"/>
  <c r="K92" i="27"/>
  <c r="J92" i="27"/>
  <c r="F76" i="27"/>
  <c r="I31" i="27"/>
  <c r="K31" i="27"/>
  <c r="J31" i="27"/>
  <c r="I58" i="26"/>
  <c r="K58" i="26"/>
  <c r="J58" i="26"/>
  <c r="J57" i="26"/>
  <c r="I57" i="26"/>
  <c r="K57" i="26"/>
  <c r="J31" i="26"/>
  <c r="I31" i="26"/>
  <c r="K31" i="26"/>
  <c r="F48" i="27"/>
  <c r="E76" i="26"/>
  <c r="K22" i="26"/>
  <c r="J22" i="26"/>
  <c r="I22" i="26"/>
  <c r="E132" i="27"/>
  <c r="K158" i="26"/>
  <c r="J158" i="26"/>
  <c r="I158" i="26"/>
  <c r="K107" i="26"/>
  <c r="J107" i="26"/>
  <c r="I107" i="26"/>
  <c r="G90" i="26"/>
  <c r="C20" i="26"/>
  <c r="C132" i="26"/>
  <c r="J156" i="22"/>
  <c r="K156" i="22"/>
  <c r="J87" i="22"/>
  <c r="K87" i="22"/>
  <c r="J138" i="22"/>
  <c r="K138" i="22"/>
  <c r="K60" i="22"/>
  <c r="J60" i="22"/>
  <c r="I85" i="28"/>
  <c r="K85" i="28"/>
  <c r="L141" i="22"/>
  <c r="J141" i="22"/>
  <c r="K141" i="22"/>
  <c r="I147" i="22"/>
  <c r="L102" i="22"/>
  <c r="J102" i="22"/>
  <c r="K102" i="22"/>
  <c r="L68" i="22"/>
  <c r="J68" i="22"/>
  <c r="K68" i="22"/>
  <c r="L29" i="22"/>
  <c r="J29" i="22"/>
  <c r="K29" i="22"/>
  <c r="I35" i="22"/>
  <c r="F21" i="22"/>
  <c r="E21" i="22"/>
  <c r="W10" i="22"/>
  <c r="V10" i="22"/>
  <c r="X10" i="22"/>
  <c r="F92" i="21"/>
  <c r="X118" i="19"/>
  <c r="X34" i="19"/>
  <c r="X112" i="19"/>
  <c r="X33" i="19"/>
  <c r="X160" i="19"/>
  <c r="R10" i="21"/>
  <c r="Q10" i="21"/>
  <c r="R13" i="21"/>
  <c r="R16" i="21"/>
  <c r="R12" i="21"/>
  <c r="X70" i="19"/>
  <c r="X123" i="19"/>
  <c r="V49" i="19"/>
  <c r="X41" i="19"/>
  <c r="X116" i="19"/>
  <c r="X40" i="19"/>
  <c r="H28" i="19"/>
  <c r="R103" i="19"/>
  <c r="P103" i="19"/>
  <c r="P56" i="19"/>
  <c r="R56" i="19"/>
  <c r="P41" i="19"/>
  <c r="O49" i="19"/>
  <c r="R41" i="19"/>
  <c r="P88" i="19"/>
  <c r="R88" i="19"/>
  <c r="R160" i="19"/>
  <c r="P160" i="19"/>
  <c r="I113" i="21"/>
  <c r="H113" i="21"/>
  <c r="I82" i="21"/>
  <c r="H82" i="21"/>
  <c r="I114" i="21"/>
  <c r="H114" i="21"/>
  <c r="I129" i="21"/>
  <c r="H129" i="21"/>
  <c r="H19" i="21"/>
  <c r="I19" i="21"/>
  <c r="H109" i="21"/>
  <c r="I109" i="21"/>
  <c r="H25" i="19"/>
  <c r="H140" i="19"/>
  <c r="H115" i="19"/>
  <c r="H110" i="19"/>
  <c r="H155" i="19"/>
  <c r="I117" i="18"/>
  <c r="G36" i="18"/>
  <c r="I37" i="18"/>
  <c r="K20" i="18"/>
  <c r="S78" i="18"/>
  <c r="K78" i="18"/>
  <c r="C118" i="18"/>
  <c r="R59" i="18"/>
  <c r="Q59" i="18"/>
  <c r="Q86" i="18"/>
  <c r="Q110" i="18"/>
  <c r="P118" i="18"/>
  <c r="I60" i="18"/>
  <c r="I47" i="18"/>
  <c r="I42" i="18"/>
  <c r="X47" i="18"/>
  <c r="Y47" i="18"/>
  <c r="O50" i="18"/>
  <c r="Q51" i="18"/>
  <c r="G50" i="18"/>
  <c r="I144" i="18"/>
  <c r="E76" i="18"/>
  <c r="L39" i="31"/>
  <c r="G145" i="45"/>
  <c r="H145" i="45"/>
  <c r="K145" i="45" s="1"/>
  <c r="I145" i="45"/>
  <c r="O143" i="43"/>
  <c r="N143" i="43"/>
  <c r="M143" i="43"/>
  <c r="L143" i="43"/>
  <c r="N137" i="43"/>
  <c r="O137" i="43"/>
  <c r="H139" i="43"/>
  <c r="K139" i="43" s="1"/>
  <c r="G139" i="43"/>
  <c r="I139" i="43"/>
  <c r="M139" i="43"/>
  <c r="L139" i="43"/>
  <c r="S13" i="43"/>
  <c r="R13" i="43"/>
  <c r="Q13" i="43"/>
  <c r="P13" i="43"/>
  <c r="T13" i="43"/>
  <c r="T7" i="43"/>
  <c r="P7" i="43"/>
  <c r="S7" i="43"/>
  <c r="R7" i="43"/>
  <c r="Q7" i="43"/>
  <c r="C146" i="44"/>
  <c r="O136" i="44"/>
  <c r="N136" i="44"/>
  <c r="L6" i="41"/>
  <c r="N6" i="41"/>
  <c r="M6" i="41"/>
  <c r="N11" i="41"/>
  <c r="N10" i="41"/>
  <c r="N12" i="41"/>
  <c r="Q10" i="42"/>
  <c r="P10" i="42"/>
  <c r="AA20" i="42"/>
  <c r="T10" i="42"/>
  <c r="S10" i="42"/>
  <c r="R10" i="42"/>
  <c r="O143" i="45"/>
  <c r="M143" i="45"/>
  <c r="L143" i="45"/>
  <c r="N143" i="45"/>
  <c r="O136" i="45"/>
  <c r="J146" i="45"/>
  <c r="L136" i="45"/>
  <c r="N136" i="45"/>
  <c r="M136" i="45"/>
  <c r="I6" i="43"/>
  <c r="H6" i="43"/>
  <c r="G16" i="43"/>
  <c r="J6" i="43"/>
  <c r="J13" i="43"/>
  <c r="M6" i="43"/>
  <c r="L6" i="43"/>
  <c r="J12" i="43"/>
  <c r="Q12" i="37"/>
  <c r="P12" i="37"/>
  <c r="Q18" i="37"/>
  <c r="P18" i="37"/>
  <c r="Q48" i="37"/>
  <c r="P48" i="37"/>
  <c r="Q38" i="37"/>
  <c r="P38" i="37"/>
  <c r="C129" i="39"/>
  <c r="I137" i="44"/>
  <c r="H137" i="44"/>
  <c r="K137" i="44" s="1"/>
  <c r="G137" i="44"/>
  <c r="H138" i="44"/>
  <c r="K138" i="44" s="1"/>
  <c r="G138" i="44"/>
  <c r="I138" i="44"/>
  <c r="L138" i="44"/>
  <c r="M138" i="44"/>
  <c r="H10" i="41"/>
  <c r="I10" i="41"/>
  <c r="J10" i="41"/>
  <c r="M10" i="41"/>
  <c r="L10" i="41"/>
  <c r="N9" i="40"/>
  <c r="L9" i="40"/>
  <c r="J22" i="37"/>
  <c r="I22" i="37"/>
  <c r="J40" i="36"/>
  <c r="I40" i="36"/>
  <c r="I37" i="36"/>
  <c r="J37" i="36"/>
  <c r="J10" i="37"/>
  <c r="I10" i="37"/>
  <c r="J30" i="37"/>
  <c r="I30" i="37"/>
  <c r="J19" i="37"/>
  <c r="I19" i="37"/>
  <c r="J41" i="37"/>
  <c r="I41" i="37"/>
  <c r="J23" i="37"/>
  <c r="I23" i="37"/>
  <c r="Q33" i="36"/>
  <c r="P33" i="36"/>
  <c r="Q21" i="36"/>
  <c r="P21" i="36"/>
  <c r="P10" i="36"/>
  <c r="Q10" i="36"/>
  <c r="I27" i="36"/>
  <c r="J27" i="36"/>
  <c r="Q9" i="36"/>
  <c r="P9" i="36"/>
  <c r="V17" i="35"/>
  <c r="N12" i="35"/>
  <c r="I38" i="35"/>
  <c r="H38" i="35"/>
  <c r="N11" i="35"/>
  <c r="AQ22" i="35"/>
  <c r="O125" i="39"/>
  <c r="N125" i="39"/>
  <c r="L125" i="39"/>
  <c r="M125" i="39"/>
  <c r="K125" i="39"/>
  <c r="W33" i="35"/>
  <c r="V33" i="35"/>
  <c r="L43" i="31"/>
  <c r="AK40" i="35"/>
  <c r="AL40" i="35"/>
  <c r="AB12" i="35"/>
  <c r="H8" i="35"/>
  <c r="J47" i="36"/>
  <c r="I47" i="36"/>
  <c r="AL11" i="35"/>
  <c r="AK11" i="35"/>
  <c r="AJ11" i="35"/>
  <c r="AL31" i="35"/>
  <c r="AK31" i="35"/>
  <c r="AK16" i="35"/>
  <c r="AJ16" i="35"/>
  <c r="AL16" i="35"/>
  <c r="H36" i="31"/>
  <c r="L281" i="30"/>
  <c r="J261" i="30"/>
  <c r="L261" i="30"/>
  <c r="F255" i="30"/>
  <c r="H255" i="30"/>
  <c r="L218" i="30"/>
  <c r="H212" i="30"/>
  <c r="J212" i="30"/>
  <c r="F150" i="30"/>
  <c r="L151" i="30"/>
  <c r="J54" i="30"/>
  <c r="J83" i="30"/>
  <c r="L149" i="30"/>
  <c r="F61" i="30"/>
  <c r="H61" i="30"/>
  <c r="F39" i="31"/>
  <c r="H148" i="30"/>
  <c r="J80" i="30"/>
  <c r="F76" i="30"/>
  <c r="H76" i="30"/>
  <c r="F41" i="31"/>
  <c r="F42" i="31"/>
  <c r="H42" i="31"/>
  <c r="J9" i="28"/>
  <c r="M9" i="28"/>
  <c r="L9" i="28"/>
  <c r="K9" i="28"/>
  <c r="I9" i="28"/>
  <c r="I64" i="28"/>
  <c r="J64" i="28"/>
  <c r="M64" i="28"/>
  <c r="L64" i="28"/>
  <c r="K64" i="28"/>
  <c r="D34" i="28"/>
  <c r="J45" i="28"/>
  <c r="I45" i="28"/>
  <c r="M45" i="28"/>
  <c r="L45" i="28"/>
  <c r="K45" i="28"/>
  <c r="D146" i="28"/>
  <c r="M68" i="28"/>
  <c r="K68" i="28"/>
  <c r="J68" i="28"/>
  <c r="I68" i="28"/>
  <c r="H76" i="28"/>
  <c r="L68" i="28"/>
  <c r="L75" i="30"/>
  <c r="L83" i="30"/>
  <c r="L47" i="28"/>
  <c r="K47" i="28"/>
  <c r="J47" i="28"/>
  <c r="I47" i="28"/>
  <c r="M47" i="28"/>
  <c r="L229" i="30"/>
  <c r="L237" i="30"/>
  <c r="H229" i="30"/>
  <c r="J236" i="30"/>
  <c r="F76" i="28"/>
  <c r="K92" i="28"/>
  <c r="M92" i="28"/>
  <c r="J92" i="28"/>
  <c r="I92" i="28"/>
  <c r="L92" i="28"/>
  <c r="J156" i="28"/>
  <c r="I156" i="28"/>
  <c r="M156" i="28"/>
  <c r="L156" i="28"/>
  <c r="K156" i="28"/>
  <c r="J155" i="28"/>
  <c r="I155" i="28"/>
  <c r="K155" i="28"/>
  <c r="M155" i="28"/>
  <c r="L155" i="28"/>
  <c r="M75" i="28"/>
  <c r="L75" i="28"/>
  <c r="K75" i="28"/>
  <c r="J75" i="28"/>
  <c r="I75" i="28"/>
  <c r="J111" i="27"/>
  <c r="I111" i="27"/>
  <c r="K93" i="27"/>
  <c r="J93" i="27"/>
  <c r="I93" i="27"/>
  <c r="J51" i="27"/>
  <c r="I51" i="27"/>
  <c r="K32" i="27"/>
  <c r="J32" i="27"/>
  <c r="I32" i="27"/>
  <c r="J15" i="27"/>
  <c r="I15" i="27"/>
  <c r="K15" i="27"/>
  <c r="H160" i="27"/>
  <c r="J152" i="27"/>
  <c r="K152" i="27"/>
  <c r="I152" i="27"/>
  <c r="J129" i="26"/>
  <c r="I129" i="26"/>
  <c r="J46" i="28"/>
  <c r="L46" i="28"/>
  <c r="L18" i="28"/>
  <c r="J18" i="28"/>
  <c r="E76" i="28"/>
  <c r="I109" i="27"/>
  <c r="K109" i="27"/>
  <c r="J109" i="27"/>
  <c r="J154" i="26"/>
  <c r="I154" i="26"/>
  <c r="I101" i="26"/>
  <c r="K101" i="26"/>
  <c r="J101" i="26"/>
  <c r="F34" i="26"/>
  <c r="J134" i="27"/>
  <c r="I134" i="27"/>
  <c r="K134" i="27"/>
  <c r="F118" i="27"/>
  <c r="J73" i="27"/>
  <c r="I73" i="27"/>
  <c r="K73" i="27"/>
  <c r="J152" i="26"/>
  <c r="I152" i="26"/>
  <c r="H160" i="26"/>
  <c r="K152" i="26"/>
  <c r="E34" i="26"/>
  <c r="C34" i="28"/>
  <c r="E160" i="27"/>
  <c r="K116" i="26"/>
  <c r="J116" i="26"/>
  <c r="I116" i="26"/>
  <c r="G48" i="26"/>
  <c r="K149" i="27"/>
  <c r="I149" i="27"/>
  <c r="J149" i="27"/>
  <c r="F132" i="27"/>
  <c r="K88" i="27"/>
  <c r="J88" i="27"/>
  <c r="I88" i="27"/>
  <c r="G34" i="27"/>
  <c r="E160" i="26"/>
  <c r="K81" i="26"/>
  <c r="J81" i="26"/>
  <c r="I81" i="26"/>
  <c r="F62" i="26"/>
  <c r="C160" i="26"/>
  <c r="D132" i="26"/>
  <c r="K152" i="22"/>
  <c r="J152" i="22"/>
  <c r="H91" i="22"/>
  <c r="K83" i="22"/>
  <c r="J83" i="22"/>
  <c r="L11" i="22"/>
  <c r="K11" i="22"/>
  <c r="J11" i="22"/>
  <c r="J112" i="22"/>
  <c r="H119" i="22"/>
  <c r="K112" i="22"/>
  <c r="K39" i="22"/>
  <c r="J39" i="22"/>
  <c r="K88" i="28"/>
  <c r="I88" i="28"/>
  <c r="C147" i="22"/>
  <c r="C35" i="22"/>
  <c r="C148" i="21"/>
  <c r="W11" i="22"/>
  <c r="V11" i="22"/>
  <c r="X11" i="22"/>
  <c r="W18" i="22"/>
  <c r="X18" i="22"/>
  <c r="V18" i="22"/>
  <c r="F134" i="21"/>
  <c r="W119" i="19"/>
  <c r="X111" i="19"/>
  <c r="W107" i="19"/>
  <c r="X30" i="19"/>
  <c r="V119" i="19"/>
  <c r="X29" i="19"/>
  <c r="W35" i="19"/>
  <c r="X130" i="19"/>
  <c r="V51" i="19"/>
  <c r="X89" i="19"/>
  <c r="V21" i="19"/>
  <c r="X15" i="19"/>
  <c r="X90" i="19"/>
  <c r="H116" i="19"/>
  <c r="H62" i="19"/>
  <c r="R112" i="19"/>
  <c r="P112" i="19"/>
  <c r="P73" i="19"/>
  <c r="R73" i="19"/>
  <c r="P45" i="19"/>
  <c r="R45" i="19"/>
  <c r="O105" i="19"/>
  <c r="R97" i="19"/>
  <c r="P97" i="19"/>
  <c r="I96" i="21"/>
  <c r="H96" i="21"/>
  <c r="I133" i="21"/>
  <c r="H133" i="21"/>
  <c r="I104" i="21"/>
  <c r="H104" i="21"/>
  <c r="I123" i="21"/>
  <c r="H123" i="21"/>
  <c r="I33" i="21"/>
  <c r="H33" i="21"/>
  <c r="H32" i="21"/>
  <c r="I32" i="21"/>
  <c r="I117" i="21"/>
  <c r="H117" i="21"/>
  <c r="P43" i="19"/>
  <c r="N65" i="19"/>
  <c r="P66" i="19"/>
  <c r="P61" i="19"/>
  <c r="R83" i="19"/>
  <c r="P83" i="19"/>
  <c r="O91" i="19"/>
  <c r="H132" i="19"/>
  <c r="H59" i="19"/>
  <c r="H118" i="19"/>
  <c r="H160" i="19"/>
  <c r="I29" i="18"/>
  <c r="P20" i="18"/>
  <c r="Q12" i="18"/>
  <c r="P8" i="18"/>
  <c r="R145" i="18" s="1"/>
  <c r="S132" i="18"/>
  <c r="G20" i="18"/>
  <c r="I13" i="18"/>
  <c r="F51" i="19"/>
  <c r="Y58" i="18"/>
  <c r="X58" i="18"/>
  <c r="R68" i="18"/>
  <c r="Q68" i="18"/>
  <c r="P76" i="18"/>
  <c r="P64" i="18"/>
  <c r="R65" i="18"/>
  <c r="Q65" i="18"/>
  <c r="I93" i="18"/>
  <c r="H92" i="18"/>
  <c r="I115" i="18"/>
  <c r="S36" i="18"/>
  <c r="X100" i="18"/>
  <c r="Y100" i="18"/>
  <c r="I89" i="18"/>
  <c r="Y114" i="18"/>
  <c r="X114" i="18"/>
  <c r="O62" i="18"/>
  <c r="Q54" i="18"/>
  <c r="E146" i="45"/>
  <c r="I142" i="45"/>
  <c r="H142" i="45"/>
  <c r="K142" i="45" s="1"/>
  <c r="G142" i="45"/>
  <c r="O145" i="43"/>
  <c r="N145" i="43"/>
  <c r="M12" i="43"/>
  <c r="L12" i="43"/>
  <c r="N12" i="43"/>
  <c r="P12" i="43"/>
  <c r="Q12" i="43"/>
  <c r="E146" i="44"/>
  <c r="I143" i="43"/>
  <c r="H143" i="43"/>
  <c r="K143" i="43" s="1"/>
  <c r="G143" i="43"/>
  <c r="T11" i="43"/>
  <c r="S11" i="43"/>
  <c r="R11" i="43"/>
  <c r="Q11" i="43"/>
  <c r="P11" i="43"/>
  <c r="O143" i="44"/>
  <c r="N143" i="44"/>
  <c r="E146" i="43"/>
  <c r="F9" i="43"/>
  <c r="I6" i="42"/>
  <c r="H6" i="42"/>
  <c r="J6" i="42"/>
  <c r="M6" i="42"/>
  <c r="L6" i="42"/>
  <c r="J9" i="42"/>
  <c r="J11" i="42"/>
  <c r="J8" i="42"/>
  <c r="J12" i="42"/>
  <c r="O140" i="45"/>
  <c r="N140" i="45"/>
  <c r="L140" i="45"/>
  <c r="M140" i="45"/>
  <c r="F10" i="41"/>
  <c r="N138" i="45"/>
  <c r="M138" i="45"/>
  <c r="O138" i="45"/>
  <c r="L138" i="45"/>
  <c r="O144" i="45"/>
  <c r="L144" i="45"/>
  <c r="N144" i="45"/>
  <c r="M144" i="45"/>
  <c r="I10" i="43"/>
  <c r="H10" i="43"/>
  <c r="J10" i="43"/>
  <c r="M10" i="43"/>
  <c r="L10" i="43"/>
  <c r="L134" i="42"/>
  <c r="K134" i="42"/>
  <c r="O134" i="42"/>
  <c r="N134" i="42"/>
  <c r="M134" i="42"/>
  <c r="K135" i="42"/>
  <c r="K137" i="42"/>
  <c r="K136" i="42"/>
  <c r="K138" i="42"/>
  <c r="K134" i="41"/>
  <c r="N134" i="41"/>
  <c r="M134" i="41"/>
  <c r="L134" i="41"/>
  <c r="O134" i="41"/>
  <c r="K135" i="41"/>
  <c r="K137" i="41"/>
  <c r="K136" i="41"/>
  <c r="K138" i="41"/>
  <c r="P19" i="37"/>
  <c r="Q19" i="37"/>
  <c r="Q26" i="37"/>
  <c r="P26" i="37"/>
  <c r="P23" i="37"/>
  <c r="Q23" i="37"/>
  <c r="Q46" i="37"/>
  <c r="P46" i="37"/>
  <c r="J38" i="37"/>
  <c r="I38" i="37"/>
  <c r="P29" i="37"/>
  <c r="Q29" i="37"/>
  <c r="E129" i="39"/>
  <c r="G127" i="39"/>
  <c r="H127" i="39"/>
  <c r="Q15" i="37"/>
  <c r="P15" i="37"/>
  <c r="I140" i="44"/>
  <c r="H140" i="44"/>
  <c r="K140" i="44" s="1"/>
  <c r="G140" i="44"/>
  <c r="M140" i="44"/>
  <c r="L140" i="44"/>
  <c r="H145" i="44"/>
  <c r="K145" i="44" s="1"/>
  <c r="G145" i="44"/>
  <c r="I145" i="44"/>
  <c r="P43" i="37"/>
  <c r="Q43" i="37"/>
  <c r="P27" i="37"/>
  <c r="Q27" i="37"/>
  <c r="N8" i="40"/>
  <c r="L8" i="40"/>
  <c r="J13" i="37"/>
  <c r="I13" i="37"/>
  <c r="Q30" i="36"/>
  <c r="P30" i="36"/>
  <c r="Q7" i="36"/>
  <c r="P7" i="36"/>
  <c r="J48" i="36"/>
  <c r="I48" i="36"/>
  <c r="I45" i="36"/>
  <c r="J45" i="36"/>
  <c r="I20" i="37"/>
  <c r="J20" i="37"/>
  <c r="J46" i="37"/>
  <c r="I46" i="37"/>
  <c r="J27" i="37"/>
  <c r="I27" i="37"/>
  <c r="J49" i="37"/>
  <c r="I49" i="37"/>
  <c r="J31" i="37"/>
  <c r="I31" i="37"/>
  <c r="P32" i="36"/>
  <c r="Q32" i="36"/>
  <c r="P13" i="36"/>
  <c r="Q13" i="36"/>
  <c r="Q29" i="36"/>
  <c r="P29" i="36"/>
  <c r="Q19" i="36"/>
  <c r="P19" i="36"/>
  <c r="H134" i="42"/>
  <c r="G134" i="42"/>
  <c r="P8" i="36"/>
  <c r="Q8" i="36"/>
  <c r="W38" i="35"/>
  <c r="V38" i="35"/>
  <c r="I30" i="35"/>
  <c r="H30" i="35"/>
  <c r="N15" i="35"/>
  <c r="W40" i="35"/>
  <c r="V40" i="35"/>
  <c r="O128" i="39"/>
  <c r="M128" i="39"/>
  <c r="N128" i="39"/>
  <c r="L128" i="39"/>
  <c r="K128" i="39"/>
  <c r="W39" i="35"/>
  <c r="V39" i="35"/>
  <c r="J40" i="31"/>
  <c r="L40" i="31"/>
  <c r="AB16" i="35"/>
  <c r="H9" i="35"/>
  <c r="T6" i="40"/>
  <c r="S6" i="40"/>
  <c r="R6" i="40"/>
  <c r="P6" i="40"/>
  <c r="Q6" i="40"/>
  <c r="T11" i="40"/>
  <c r="T12" i="40"/>
  <c r="J9" i="36"/>
  <c r="I9" i="36"/>
  <c r="J10" i="36"/>
  <c r="I10" i="36"/>
  <c r="AK33" i="35"/>
  <c r="AL33" i="35"/>
  <c r="H35" i="31"/>
  <c r="J35" i="31"/>
  <c r="F281" i="30"/>
  <c r="L260" i="30"/>
  <c r="J254" i="30"/>
  <c r="L254" i="30"/>
  <c r="F218" i="30"/>
  <c r="J211" i="30"/>
  <c r="L211" i="30"/>
  <c r="J148" i="30"/>
  <c r="L148" i="30"/>
  <c r="J152" i="30"/>
  <c r="J76" i="30"/>
  <c r="J87" i="30"/>
  <c r="F147" i="30"/>
  <c r="H59" i="30"/>
  <c r="J59" i="30"/>
  <c r="F60" i="30"/>
  <c r="H60" i="30"/>
  <c r="F78" i="30"/>
  <c r="H78" i="30"/>
  <c r="N56" i="30"/>
  <c r="M70" i="28"/>
  <c r="L70" i="28"/>
  <c r="K70" i="28"/>
  <c r="J70" i="28"/>
  <c r="I70" i="28"/>
  <c r="M43" i="28"/>
  <c r="L43" i="28"/>
  <c r="K43" i="28"/>
  <c r="J43" i="28"/>
  <c r="I43" i="28"/>
  <c r="L114" i="28"/>
  <c r="K114" i="28"/>
  <c r="J114" i="28"/>
  <c r="I114" i="28"/>
  <c r="M114" i="28"/>
  <c r="I23" i="28"/>
  <c r="K23" i="28"/>
  <c r="J23" i="28"/>
  <c r="L23" i="28"/>
  <c r="M23" i="28"/>
  <c r="J37" i="28"/>
  <c r="I37" i="28"/>
  <c r="L37" i="28"/>
  <c r="M37" i="28"/>
  <c r="K37" i="28"/>
  <c r="K109" i="28"/>
  <c r="L109" i="28"/>
  <c r="J109" i="28"/>
  <c r="I109" i="28"/>
  <c r="M109" i="28"/>
  <c r="K33" i="28"/>
  <c r="J33" i="28"/>
  <c r="I33" i="28"/>
  <c r="M33" i="28"/>
  <c r="L33" i="28"/>
  <c r="L60" i="30"/>
  <c r="L53" i="30"/>
  <c r="F160" i="28"/>
  <c r="F237" i="30"/>
  <c r="J237" i="30"/>
  <c r="F229" i="30"/>
  <c r="J229" i="30"/>
  <c r="L97" i="28"/>
  <c r="M97" i="28"/>
  <c r="K97" i="28"/>
  <c r="J97" i="28"/>
  <c r="I97" i="28"/>
  <c r="H104" i="28"/>
  <c r="K73" i="28"/>
  <c r="M73" i="28"/>
  <c r="L73" i="28"/>
  <c r="J73" i="28"/>
  <c r="I73" i="28"/>
  <c r="I89" i="28"/>
  <c r="L89" i="28"/>
  <c r="K89" i="28"/>
  <c r="M89" i="28"/>
  <c r="J89" i="28"/>
  <c r="L84" i="28"/>
  <c r="K84" i="28"/>
  <c r="M84" i="28"/>
  <c r="J84" i="28"/>
  <c r="I84" i="28"/>
  <c r="J128" i="27"/>
  <c r="I128" i="27"/>
  <c r="H118" i="27"/>
  <c r="I110" i="27"/>
  <c r="K110" i="27"/>
  <c r="J110" i="27"/>
  <c r="G76" i="27"/>
  <c r="J68" i="27"/>
  <c r="I68" i="27"/>
  <c r="J50" i="27"/>
  <c r="I50" i="27"/>
  <c r="K50" i="27"/>
  <c r="K128" i="26"/>
  <c r="J128" i="26"/>
  <c r="I128" i="26"/>
  <c r="I78" i="26"/>
  <c r="J78" i="26"/>
  <c r="I52" i="26"/>
  <c r="J52" i="26"/>
  <c r="K25" i="26"/>
  <c r="J25" i="26"/>
  <c r="I25" i="26"/>
  <c r="L55" i="28"/>
  <c r="J55" i="28"/>
  <c r="L27" i="28"/>
  <c r="J27" i="28"/>
  <c r="J85" i="28"/>
  <c r="L85" i="28"/>
  <c r="I126" i="27"/>
  <c r="K126" i="27"/>
  <c r="J126" i="27"/>
  <c r="I66" i="27"/>
  <c r="K66" i="27"/>
  <c r="J66" i="27"/>
  <c r="G146" i="27"/>
  <c r="J138" i="27"/>
  <c r="I138" i="27"/>
  <c r="I153" i="26"/>
  <c r="J153" i="26"/>
  <c r="K153" i="26"/>
  <c r="E104" i="26"/>
  <c r="I75" i="26"/>
  <c r="K75" i="26"/>
  <c r="J75" i="26"/>
  <c r="I50" i="26"/>
  <c r="J50" i="26"/>
  <c r="K50" i="26"/>
  <c r="C76" i="28"/>
  <c r="J30" i="27"/>
  <c r="I30" i="27"/>
  <c r="K30" i="27"/>
  <c r="J126" i="26"/>
  <c r="I126" i="26"/>
  <c r="K126" i="26"/>
  <c r="J74" i="26"/>
  <c r="I74" i="26"/>
  <c r="K74" i="26"/>
  <c r="J23" i="26"/>
  <c r="I23" i="26"/>
  <c r="K23" i="26"/>
  <c r="C62" i="28"/>
  <c r="C90" i="28"/>
  <c r="C118" i="28"/>
  <c r="K115" i="27"/>
  <c r="J115" i="27"/>
  <c r="I115" i="27"/>
  <c r="E146" i="27"/>
  <c r="K39" i="26"/>
  <c r="J39" i="26"/>
  <c r="I39" i="26"/>
  <c r="G132" i="27"/>
  <c r="K106" i="27"/>
  <c r="J106" i="27"/>
  <c r="I106" i="27"/>
  <c r="F90" i="27"/>
  <c r="K45" i="27"/>
  <c r="J45" i="27"/>
  <c r="I45" i="27"/>
  <c r="F160" i="26"/>
  <c r="G132" i="26"/>
  <c r="K29" i="26"/>
  <c r="J29" i="26"/>
  <c r="I29" i="26"/>
  <c r="H34" i="26"/>
  <c r="C90" i="26"/>
  <c r="H147" i="22"/>
  <c r="K139" i="22"/>
  <c r="J139" i="22"/>
  <c r="K79" i="22"/>
  <c r="J79" i="22"/>
  <c r="J108" i="22"/>
  <c r="K108" i="22"/>
  <c r="J34" i="22"/>
  <c r="K34" i="22"/>
  <c r="K22" i="28"/>
  <c r="I22" i="28"/>
  <c r="K27" i="28"/>
  <c r="I27" i="28"/>
  <c r="L128" i="22"/>
  <c r="J128" i="22"/>
  <c r="K128" i="22"/>
  <c r="I133" i="22"/>
  <c r="L89" i="22"/>
  <c r="J89" i="22"/>
  <c r="K89" i="22"/>
  <c r="L18" i="22"/>
  <c r="J18" i="22"/>
  <c r="K18" i="22"/>
  <c r="G91" i="22"/>
  <c r="Q21" i="22"/>
  <c r="X19" i="22"/>
  <c r="W19" i="22"/>
  <c r="V19" i="22"/>
  <c r="D105" i="22"/>
  <c r="X110" i="19"/>
  <c r="X26" i="19"/>
  <c r="X103" i="19"/>
  <c r="X25" i="19"/>
  <c r="X88" i="19"/>
  <c r="X11" i="19"/>
  <c r="W91" i="19"/>
  <c r="X83" i="19"/>
  <c r="W79" i="19"/>
  <c r="I56" i="21"/>
  <c r="G64" i="21"/>
  <c r="H56" i="21"/>
  <c r="R31" i="19"/>
  <c r="P31" i="19"/>
  <c r="P82" i="19"/>
  <c r="R82" i="19"/>
  <c r="P46" i="19"/>
  <c r="R46" i="19"/>
  <c r="R114" i="19"/>
  <c r="P114" i="19"/>
  <c r="I70" i="21"/>
  <c r="H70" i="21"/>
  <c r="G78" i="21"/>
  <c r="H141" i="21"/>
  <c r="I141" i="21"/>
  <c r="G148" i="21"/>
  <c r="I140" i="21"/>
  <c r="H140" i="21"/>
  <c r="I42" i="21"/>
  <c r="H42" i="21"/>
  <c r="G50" i="21"/>
  <c r="H75" i="21"/>
  <c r="I75" i="21"/>
  <c r="H143" i="21"/>
  <c r="I143" i="21"/>
  <c r="N77" i="19"/>
  <c r="R150" i="19"/>
  <c r="P150" i="19"/>
  <c r="O149" i="19"/>
  <c r="H82" i="19"/>
  <c r="H102" i="19"/>
  <c r="H136" i="19"/>
  <c r="G135" i="19"/>
  <c r="X52" i="18"/>
  <c r="Y52" i="18"/>
  <c r="Y28" i="18"/>
  <c r="X28" i="18"/>
  <c r="U8" i="18"/>
  <c r="S146" i="18"/>
  <c r="P48" i="18"/>
  <c r="R40" i="18"/>
  <c r="Q40" i="18"/>
  <c r="P36" i="18"/>
  <c r="H19" i="19"/>
  <c r="F49" i="19"/>
  <c r="H41" i="19"/>
  <c r="R85" i="18"/>
  <c r="Q85" i="18"/>
  <c r="Q73" i="18"/>
  <c r="R73" i="18"/>
  <c r="I127" i="18"/>
  <c r="I137" i="18"/>
  <c r="I88" i="18"/>
  <c r="K36" i="18"/>
  <c r="Y51" i="18"/>
  <c r="X51" i="18"/>
  <c r="W50" i="18"/>
  <c r="X126" i="18"/>
  <c r="Y126" i="18"/>
  <c r="G118" i="18"/>
  <c r="I110" i="18"/>
  <c r="N120" i="18"/>
  <c r="T34" i="18"/>
  <c r="K82" i="17"/>
  <c r="I82" i="17"/>
  <c r="J82" i="17"/>
  <c r="J18" i="17"/>
  <c r="I18" i="17"/>
  <c r="D105" i="17"/>
  <c r="D133" i="17"/>
  <c r="D65" i="17"/>
  <c r="D121" i="16"/>
  <c r="E133" i="15"/>
  <c r="E91" i="15"/>
  <c r="F76" i="18"/>
  <c r="F62" i="18"/>
  <c r="K48" i="17"/>
  <c r="J48" i="17"/>
  <c r="I48" i="17"/>
  <c r="C135" i="17"/>
  <c r="C77" i="17"/>
  <c r="E91" i="16"/>
  <c r="E105" i="15"/>
  <c r="N104" i="18"/>
  <c r="N62" i="18"/>
  <c r="N118" i="18"/>
  <c r="V12" i="17"/>
  <c r="U12" i="17"/>
  <c r="X33" i="18"/>
  <c r="V50" i="18"/>
  <c r="X38" i="18"/>
  <c r="X18" i="18"/>
  <c r="V120" i="18"/>
  <c r="V132" i="18"/>
  <c r="V90" i="18"/>
  <c r="D120" i="18"/>
  <c r="D160" i="18"/>
  <c r="L20" i="18"/>
  <c r="L8" i="18"/>
  <c r="L90" i="18"/>
  <c r="L106" i="18"/>
  <c r="L134" i="18"/>
  <c r="K116" i="17"/>
  <c r="I116" i="17"/>
  <c r="J116" i="17"/>
  <c r="K67" i="17"/>
  <c r="J67" i="17"/>
  <c r="I67" i="17"/>
  <c r="V19" i="17"/>
  <c r="U19" i="17"/>
  <c r="V11" i="17"/>
  <c r="U11" i="17"/>
  <c r="K143" i="17"/>
  <c r="J143" i="17"/>
  <c r="I143" i="17"/>
  <c r="J76" i="17"/>
  <c r="I76" i="17"/>
  <c r="K76" i="17"/>
  <c r="J154" i="17"/>
  <c r="I154" i="17"/>
  <c r="K154" i="17"/>
  <c r="K112" i="17"/>
  <c r="I112" i="17"/>
  <c r="J112" i="17"/>
  <c r="J61" i="17"/>
  <c r="K61" i="17"/>
  <c r="I61" i="17"/>
  <c r="J139" i="17"/>
  <c r="H147" i="17"/>
  <c r="K139" i="17"/>
  <c r="I139" i="17"/>
  <c r="H135" i="17"/>
  <c r="J89" i="17"/>
  <c r="I89" i="17"/>
  <c r="K89" i="17"/>
  <c r="C135" i="16"/>
  <c r="E63" i="16"/>
  <c r="E35" i="16"/>
  <c r="E161" i="15"/>
  <c r="F91" i="15"/>
  <c r="E49" i="15"/>
  <c r="E21" i="15"/>
  <c r="T118" i="18"/>
  <c r="T106" i="18"/>
  <c r="T92" i="18"/>
  <c r="G91" i="17"/>
  <c r="J127" i="17"/>
  <c r="I127" i="17"/>
  <c r="J54" i="17"/>
  <c r="I54" i="17"/>
  <c r="G107" i="17"/>
  <c r="I108" i="17"/>
  <c r="J108" i="17"/>
  <c r="C133" i="16"/>
  <c r="J144" i="16"/>
  <c r="I144" i="16"/>
  <c r="M131" i="15"/>
  <c r="L131" i="15"/>
  <c r="J131" i="15"/>
  <c r="K131" i="15"/>
  <c r="I131" i="15"/>
  <c r="K59" i="15"/>
  <c r="L59" i="15"/>
  <c r="M59" i="15"/>
  <c r="I59" i="15"/>
  <c r="J59" i="15"/>
  <c r="U17" i="17"/>
  <c r="V17" i="17"/>
  <c r="I67" i="16"/>
  <c r="J67" i="16"/>
  <c r="M23" i="15"/>
  <c r="L23" i="15"/>
  <c r="I23" i="15"/>
  <c r="J23" i="15"/>
  <c r="K23" i="15"/>
  <c r="C149" i="14"/>
  <c r="I128" i="13"/>
  <c r="K128" i="13"/>
  <c r="J128" i="13"/>
  <c r="H132" i="13"/>
  <c r="C54" i="12"/>
  <c r="J62" i="16"/>
  <c r="I62" i="16"/>
  <c r="F9" i="17"/>
  <c r="F23" i="17"/>
  <c r="F93" i="17"/>
  <c r="F147" i="17"/>
  <c r="I43" i="16"/>
  <c r="J43" i="16"/>
  <c r="I155" i="16"/>
  <c r="J155" i="16"/>
  <c r="J70" i="16"/>
  <c r="I70" i="16"/>
  <c r="H77" i="16"/>
  <c r="J98" i="16"/>
  <c r="I98" i="16"/>
  <c r="I47" i="16"/>
  <c r="J47" i="16"/>
  <c r="I142" i="16"/>
  <c r="J142" i="16"/>
  <c r="J57" i="16"/>
  <c r="I57" i="16"/>
  <c r="I152" i="16"/>
  <c r="J152" i="16"/>
  <c r="K55" i="15"/>
  <c r="J55" i="15"/>
  <c r="M55" i="15"/>
  <c r="L55" i="15"/>
  <c r="H63" i="15"/>
  <c r="I55" i="15"/>
  <c r="L60" i="15"/>
  <c r="K60" i="15"/>
  <c r="I60" i="15"/>
  <c r="M60" i="15"/>
  <c r="J60" i="15"/>
  <c r="L155" i="15"/>
  <c r="K155" i="15"/>
  <c r="J155" i="15"/>
  <c r="M155" i="15"/>
  <c r="I155" i="15"/>
  <c r="I17" i="15"/>
  <c r="M17" i="15"/>
  <c r="L17" i="15"/>
  <c r="K17" i="15"/>
  <c r="J17" i="15"/>
  <c r="I96" i="15"/>
  <c r="M96" i="15"/>
  <c r="L96" i="15"/>
  <c r="J96" i="15"/>
  <c r="K96" i="15"/>
  <c r="L47" i="15"/>
  <c r="M47" i="15"/>
  <c r="K47" i="15"/>
  <c r="I47" i="15"/>
  <c r="J47" i="15"/>
  <c r="H133" i="15"/>
  <c r="L125" i="15"/>
  <c r="M125" i="15"/>
  <c r="J125" i="15"/>
  <c r="I125" i="15"/>
  <c r="K125" i="15"/>
  <c r="V18" i="17"/>
  <c r="U18" i="17"/>
  <c r="J75" i="16"/>
  <c r="I75" i="16"/>
  <c r="U18" i="16"/>
  <c r="V18" i="16"/>
  <c r="J136" i="13"/>
  <c r="I136" i="13"/>
  <c r="X12" i="15"/>
  <c r="W12" i="15"/>
  <c r="Y12" i="15"/>
  <c r="E56" i="12"/>
  <c r="X18" i="15"/>
  <c r="W18" i="15"/>
  <c r="Y18" i="15"/>
  <c r="K16" i="15"/>
  <c r="I16" i="15"/>
  <c r="G77" i="15"/>
  <c r="I81" i="15"/>
  <c r="K81" i="15"/>
  <c r="J83" i="13"/>
  <c r="I83" i="13"/>
  <c r="J50" i="13"/>
  <c r="I50" i="13"/>
  <c r="I13" i="13"/>
  <c r="G20" i="13"/>
  <c r="J13" i="13"/>
  <c r="I151" i="13"/>
  <c r="J151" i="13"/>
  <c r="G146" i="13"/>
  <c r="I138" i="13"/>
  <c r="J138" i="13"/>
  <c r="U38" i="12"/>
  <c r="S23" i="6"/>
  <c r="R23" i="6"/>
  <c r="Q23" i="6"/>
  <c r="K9" i="2"/>
  <c r="J9" i="2"/>
  <c r="L9" i="2"/>
  <c r="L168" i="3"/>
  <c r="K168" i="3"/>
  <c r="J168" i="3"/>
  <c r="J42" i="12"/>
  <c r="L42" i="12"/>
  <c r="K42" i="12"/>
  <c r="I42" i="12"/>
  <c r="E120" i="3"/>
  <c r="W44" i="5"/>
  <c r="T44" i="5"/>
  <c r="S44" i="5"/>
  <c r="V44" i="5"/>
  <c r="U44" i="5"/>
  <c r="L164" i="3"/>
  <c r="J164" i="3"/>
  <c r="K164" i="3"/>
  <c r="L59" i="2"/>
  <c r="K59" i="2"/>
  <c r="J59" i="2"/>
  <c r="L185" i="3"/>
  <c r="K185" i="3"/>
  <c r="J185" i="3"/>
  <c r="I196" i="3"/>
  <c r="S6" i="12"/>
  <c r="T6" i="12"/>
  <c r="S30" i="6"/>
  <c r="Q30" i="6"/>
  <c r="R30" i="6"/>
  <c r="I118" i="3"/>
  <c r="L107" i="3"/>
  <c r="K107" i="3"/>
  <c r="J107" i="3"/>
  <c r="S20" i="14"/>
  <c r="T20" i="14"/>
  <c r="J32" i="12"/>
  <c r="L32" i="12"/>
  <c r="I32" i="12"/>
  <c r="K32" i="12"/>
  <c r="K7" i="12"/>
  <c r="L7" i="12"/>
  <c r="J7" i="12"/>
  <c r="I7" i="12"/>
  <c r="H54" i="12"/>
  <c r="J11" i="6"/>
  <c r="I11" i="6"/>
  <c r="L162" i="3"/>
  <c r="J162" i="3"/>
  <c r="K162" i="3"/>
  <c r="S43" i="6"/>
  <c r="Q43" i="6"/>
  <c r="R43" i="6"/>
  <c r="S45" i="6"/>
  <c r="L83" i="3"/>
  <c r="K83" i="3"/>
  <c r="J83" i="3"/>
  <c r="J11" i="16"/>
  <c r="I11" i="16"/>
  <c r="J34" i="16"/>
  <c r="I34" i="16"/>
  <c r="J54" i="16"/>
  <c r="I54" i="16"/>
  <c r="G65" i="16"/>
  <c r="T20" i="13"/>
  <c r="W12" i="13"/>
  <c r="V12" i="13"/>
  <c r="U12" i="13"/>
  <c r="S9" i="12"/>
  <c r="V9" i="12"/>
  <c r="T9" i="12"/>
  <c r="V43" i="12"/>
  <c r="S43" i="12"/>
  <c r="T43" i="12"/>
  <c r="V28" i="12"/>
  <c r="T28" i="12"/>
  <c r="S28" i="12"/>
  <c r="K22" i="6"/>
  <c r="I22" i="6"/>
  <c r="J22" i="6"/>
  <c r="K23" i="6"/>
  <c r="H186" i="3"/>
  <c r="G192" i="3"/>
  <c r="R21" i="16"/>
  <c r="K32" i="3"/>
  <c r="L32" i="3"/>
  <c r="J32" i="3"/>
  <c r="G121" i="3"/>
  <c r="F17" i="2"/>
  <c r="J54" i="15"/>
  <c r="L54" i="15"/>
  <c r="L24" i="15"/>
  <c r="J24" i="15"/>
  <c r="L31" i="15"/>
  <c r="J31" i="15"/>
  <c r="K10" i="3"/>
  <c r="L10" i="3"/>
  <c r="J10" i="3"/>
  <c r="L64" i="3"/>
  <c r="K64" i="3"/>
  <c r="J64" i="3"/>
  <c r="K44" i="3"/>
  <c r="J44" i="3"/>
  <c r="E34" i="13"/>
  <c r="E118" i="13"/>
  <c r="F195" i="3"/>
  <c r="L34" i="2"/>
  <c r="J34" i="2"/>
  <c r="K34" i="2"/>
  <c r="I43" i="2"/>
  <c r="I26" i="5"/>
  <c r="M26" i="5"/>
  <c r="L26" i="5"/>
  <c r="K26" i="5"/>
  <c r="J26" i="5"/>
  <c r="I34" i="5"/>
  <c r="K34" i="5"/>
  <c r="J34" i="5"/>
  <c r="M34" i="5"/>
  <c r="L34" i="5"/>
  <c r="L47" i="5"/>
  <c r="K47" i="5"/>
  <c r="I47" i="5"/>
  <c r="J47" i="5"/>
  <c r="M47" i="5"/>
  <c r="H117" i="3"/>
  <c r="U148" i="18"/>
  <c r="M160" i="18"/>
  <c r="E120" i="18"/>
  <c r="E78" i="18"/>
  <c r="D79" i="17"/>
  <c r="K41" i="17"/>
  <c r="J41" i="17"/>
  <c r="I41" i="17"/>
  <c r="H49" i="17"/>
  <c r="D93" i="17"/>
  <c r="D106" i="18"/>
  <c r="V36" i="18"/>
  <c r="F146" i="18"/>
  <c r="F90" i="18"/>
  <c r="F132" i="18"/>
  <c r="K125" i="17"/>
  <c r="I125" i="17"/>
  <c r="J125" i="17"/>
  <c r="H133" i="17"/>
  <c r="K84" i="17"/>
  <c r="J84" i="17"/>
  <c r="I84" i="17"/>
  <c r="D21" i="17"/>
  <c r="C147" i="17"/>
  <c r="D51" i="16"/>
  <c r="N34" i="18"/>
  <c r="N134" i="18"/>
  <c r="N20" i="18"/>
  <c r="N132" i="18"/>
  <c r="X42" i="18"/>
  <c r="V76" i="18"/>
  <c r="V34" i="18"/>
  <c r="X27" i="18"/>
  <c r="X143" i="18"/>
  <c r="V146" i="18"/>
  <c r="X88" i="18"/>
  <c r="V118" i="18"/>
  <c r="D48" i="18"/>
  <c r="D34" i="18"/>
  <c r="D62" i="18"/>
  <c r="D132" i="18"/>
  <c r="D78" i="18"/>
  <c r="N36" i="18"/>
  <c r="L22" i="18"/>
  <c r="C9" i="17"/>
  <c r="K152" i="17"/>
  <c r="J152" i="17"/>
  <c r="I152" i="17"/>
  <c r="J85" i="17"/>
  <c r="I85" i="17"/>
  <c r="K85" i="17"/>
  <c r="K43" i="17"/>
  <c r="I43" i="17"/>
  <c r="J43" i="17"/>
  <c r="K129" i="17"/>
  <c r="I129" i="17"/>
  <c r="J129" i="17"/>
  <c r="J70" i="17"/>
  <c r="K70" i="17"/>
  <c r="I70" i="17"/>
  <c r="J156" i="17"/>
  <c r="K156" i="17"/>
  <c r="I156" i="17"/>
  <c r="J98" i="17"/>
  <c r="K98" i="17"/>
  <c r="I98" i="17"/>
  <c r="E107" i="16"/>
  <c r="C23" i="16"/>
  <c r="F161" i="15"/>
  <c r="E119" i="15"/>
  <c r="F49" i="15"/>
  <c r="T48" i="18"/>
  <c r="T36" i="18"/>
  <c r="T146" i="18"/>
  <c r="T120" i="18"/>
  <c r="G135" i="17"/>
  <c r="J136" i="17"/>
  <c r="I136" i="17"/>
  <c r="G77" i="17"/>
  <c r="I71" i="17"/>
  <c r="J71" i="17"/>
  <c r="O9" i="17"/>
  <c r="J131" i="16"/>
  <c r="I131" i="16"/>
  <c r="J42" i="16"/>
  <c r="I42" i="16"/>
  <c r="C133" i="15"/>
  <c r="C147" i="15"/>
  <c r="F51" i="16"/>
  <c r="C135" i="14"/>
  <c r="D132" i="13"/>
  <c r="I85" i="13"/>
  <c r="J85" i="13"/>
  <c r="K85" i="13"/>
  <c r="H90" i="13"/>
  <c r="J42" i="13"/>
  <c r="K42" i="13"/>
  <c r="I42" i="13"/>
  <c r="H48" i="13"/>
  <c r="J45" i="16"/>
  <c r="I45" i="16"/>
  <c r="I26" i="16"/>
  <c r="J26" i="16"/>
  <c r="J87" i="16"/>
  <c r="I87" i="16"/>
  <c r="J17" i="16"/>
  <c r="I17" i="16"/>
  <c r="J115" i="16"/>
  <c r="I115" i="16"/>
  <c r="I56" i="16"/>
  <c r="J56" i="16"/>
  <c r="I151" i="16"/>
  <c r="J151" i="16"/>
  <c r="H65" i="16"/>
  <c r="I66" i="16"/>
  <c r="J66" i="16"/>
  <c r="J160" i="16"/>
  <c r="I160" i="16"/>
  <c r="M40" i="15"/>
  <c r="L40" i="15"/>
  <c r="I40" i="15"/>
  <c r="K40" i="15"/>
  <c r="J40" i="15"/>
  <c r="L86" i="15"/>
  <c r="K86" i="15"/>
  <c r="M86" i="15"/>
  <c r="I86" i="15"/>
  <c r="J86" i="15"/>
  <c r="J136" i="15"/>
  <c r="I136" i="15"/>
  <c r="L136" i="15"/>
  <c r="K136" i="15"/>
  <c r="M136" i="15"/>
  <c r="I19" i="15"/>
  <c r="M19" i="15"/>
  <c r="K19" i="15"/>
  <c r="L19" i="15"/>
  <c r="J19" i="15"/>
  <c r="I104" i="15"/>
  <c r="M104" i="15"/>
  <c r="K104" i="15"/>
  <c r="L104" i="15"/>
  <c r="J104" i="15"/>
  <c r="L56" i="15"/>
  <c r="M56" i="15"/>
  <c r="J56" i="15"/>
  <c r="I56" i="15"/>
  <c r="K56" i="15"/>
  <c r="L142" i="15"/>
  <c r="J142" i="15"/>
  <c r="I142" i="15"/>
  <c r="K142" i="15"/>
  <c r="M142" i="15"/>
  <c r="E51" i="17"/>
  <c r="E119" i="17"/>
  <c r="E49" i="17"/>
  <c r="E135" i="17"/>
  <c r="F91" i="16"/>
  <c r="F79" i="16"/>
  <c r="F93" i="16"/>
  <c r="C91" i="15"/>
  <c r="D76" i="13"/>
  <c r="J117" i="13"/>
  <c r="I117" i="13"/>
  <c r="U41" i="12"/>
  <c r="U7" i="12"/>
  <c r="X9" i="15"/>
  <c r="Y9" i="15"/>
  <c r="W9" i="15"/>
  <c r="Y15" i="15"/>
  <c r="Y14" i="15"/>
  <c r="I74" i="15"/>
  <c r="K74" i="15"/>
  <c r="J47" i="13"/>
  <c r="I47" i="13"/>
  <c r="I43" i="13"/>
  <c r="J43" i="13"/>
  <c r="J113" i="13"/>
  <c r="I113" i="13"/>
  <c r="I45" i="6"/>
  <c r="J45" i="6"/>
  <c r="K17" i="6"/>
  <c r="J17" i="6"/>
  <c r="I17" i="6"/>
  <c r="K19" i="6"/>
  <c r="K14" i="5"/>
  <c r="I14" i="5"/>
  <c r="J49" i="5"/>
  <c r="L49" i="5"/>
  <c r="K7" i="2"/>
  <c r="J7" i="2"/>
  <c r="L7" i="2"/>
  <c r="L163" i="3"/>
  <c r="K163" i="3"/>
  <c r="J163" i="3"/>
  <c r="C118" i="13"/>
  <c r="C146" i="13"/>
  <c r="J218" i="3"/>
  <c r="L218" i="3"/>
  <c r="K218" i="3"/>
  <c r="E119" i="3"/>
  <c r="K24" i="2"/>
  <c r="J24" i="2"/>
  <c r="L158" i="3"/>
  <c r="K158" i="3"/>
  <c r="J158" i="3"/>
  <c r="F54" i="12"/>
  <c r="K8" i="12"/>
  <c r="I8" i="12"/>
  <c r="H55" i="12"/>
  <c r="L8" i="12"/>
  <c r="J8" i="12"/>
  <c r="J26" i="6"/>
  <c r="I26" i="6"/>
  <c r="L169" i="3"/>
  <c r="J169" i="3"/>
  <c r="K169" i="3"/>
  <c r="Q38" i="6"/>
  <c r="R38" i="6"/>
  <c r="S38" i="6"/>
  <c r="K103" i="3"/>
  <c r="L103" i="3"/>
  <c r="J103" i="3"/>
  <c r="I114" i="3"/>
  <c r="T14" i="14"/>
  <c r="S14" i="14"/>
  <c r="J40" i="12"/>
  <c r="L40" i="12"/>
  <c r="I40" i="12"/>
  <c r="K40" i="12"/>
  <c r="J19" i="12"/>
  <c r="L19" i="12"/>
  <c r="K19" i="12"/>
  <c r="I19" i="12"/>
  <c r="L160" i="3"/>
  <c r="K160" i="3"/>
  <c r="J160" i="3"/>
  <c r="K67" i="2"/>
  <c r="J67" i="2"/>
  <c r="J137" i="16"/>
  <c r="I137" i="16"/>
  <c r="G105" i="16"/>
  <c r="G133" i="16"/>
  <c r="G135" i="16"/>
  <c r="U16" i="13"/>
  <c r="V16" i="13"/>
  <c r="W16" i="13"/>
  <c r="S7" i="12"/>
  <c r="V7" i="12"/>
  <c r="T7" i="12"/>
  <c r="V45" i="12"/>
  <c r="S45" i="12"/>
  <c r="T45" i="12"/>
  <c r="V30" i="12"/>
  <c r="T30" i="12"/>
  <c r="S30" i="12"/>
  <c r="J30" i="6"/>
  <c r="K30" i="6"/>
  <c r="I30" i="6"/>
  <c r="K28" i="3"/>
  <c r="L28" i="3"/>
  <c r="J28" i="3"/>
  <c r="G120" i="3"/>
  <c r="G117" i="3"/>
  <c r="J46" i="15"/>
  <c r="L46" i="15"/>
  <c r="J88" i="15"/>
  <c r="L88" i="15"/>
  <c r="D133" i="15"/>
  <c r="H116" i="3"/>
  <c r="K43" i="3"/>
  <c r="J43" i="3"/>
  <c r="M16" i="5"/>
  <c r="L16" i="5"/>
  <c r="K16" i="5"/>
  <c r="J16" i="5"/>
  <c r="I16" i="5"/>
  <c r="J41" i="5"/>
  <c r="I41" i="5"/>
  <c r="M41" i="5"/>
  <c r="L41" i="5"/>
  <c r="K41" i="5"/>
  <c r="E195" i="3"/>
  <c r="H113" i="3"/>
  <c r="H98" i="21"/>
  <c r="G106" i="21"/>
  <c r="I98" i="21"/>
  <c r="H147" i="21"/>
  <c r="I147" i="21"/>
  <c r="I62" i="21"/>
  <c r="H62" i="21"/>
  <c r="I131" i="21"/>
  <c r="H131" i="21"/>
  <c r="I43" i="21"/>
  <c r="H43" i="21"/>
  <c r="I112" i="21"/>
  <c r="H112" i="21"/>
  <c r="G120" i="21"/>
  <c r="I59" i="21"/>
  <c r="H59" i="21"/>
  <c r="I128" i="21"/>
  <c r="H128" i="21"/>
  <c r="H24" i="21"/>
  <c r="I24" i="21"/>
  <c r="H101" i="21"/>
  <c r="I101" i="21"/>
  <c r="I57" i="21"/>
  <c r="H57" i="21"/>
  <c r="G134" i="21"/>
  <c r="I126" i="21"/>
  <c r="H126" i="21"/>
  <c r="R111" i="19"/>
  <c r="P111" i="19"/>
  <c r="O119" i="19"/>
  <c r="R30" i="19"/>
  <c r="P30" i="19"/>
  <c r="N9" i="19"/>
  <c r="P10" i="19"/>
  <c r="N79" i="19"/>
  <c r="P87" i="19"/>
  <c r="N161" i="19"/>
  <c r="J103" i="19"/>
  <c r="H103" i="19"/>
  <c r="R144" i="19"/>
  <c r="P144" i="19"/>
  <c r="H15" i="19"/>
  <c r="H124" i="19"/>
  <c r="H87" i="19"/>
  <c r="H128" i="19"/>
  <c r="H44" i="19"/>
  <c r="H127" i="19"/>
  <c r="H100" i="19"/>
  <c r="H154" i="19"/>
  <c r="I100" i="18"/>
  <c r="Q53" i="18"/>
  <c r="R53" i="18"/>
  <c r="O36" i="18"/>
  <c r="Q37" i="18"/>
  <c r="Q28" i="18"/>
  <c r="Y19" i="18"/>
  <c r="X19" i="18"/>
  <c r="C20" i="18"/>
  <c r="E8" i="18"/>
  <c r="S50" i="18"/>
  <c r="K118" i="18"/>
  <c r="K132" i="18"/>
  <c r="I131" i="18"/>
  <c r="H48" i="18"/>
  <c r="I40" i="18"/>
  <c r="H36" i="18"/>
  <c r="I31" i="18"/>
  <c r="K34" i="18"/>
  <c r="K22" i="18"/>
  <c r="F147" i="19"/>
  <c r="F79" i="19"/>
  <c r="H80" i="19"/>
  <c r="F21" i="19"/>
  <c r="F9" i="19"/>
  <c r="F133" i="19"/>
  <c r="O48" i="18"/>
  <c r="Q24" i="18"/>
  <c r="R24" i="18"/>
  <c r="Q15" i="18"/>
  <c r="R15" i="18"/>
  <c r="P92" i="18"/>
  <c r="R93" i="18"/>
  <c r="Q93" i="18"/>
  <c r="R97" i="18"/>
  <c r="Q97" i="18"/>
  <c r="R157" i="18"/>
  <c r="Q157" i="18"/>
  <c r="R137" i="18"/>
  <c r="Q137" i="18"/>
  <c r="Q116" i="18"/>
  <c r="R116" i="18"/>
  <c r="P90" i="18"/>
  <c r="R82" i="18"/>
  <c r="Q82" i="18"/>
  <c r="R153" i="18"/>
  <c r="Q153" i="18"/>
  <c r="Q103" i="18"/>
  <c r="R103" i="18"/>
  <c r="I69" i="18"/>
  <c r="I140" i="18"/>
  <c r="I101" i="18"/>
  <c r="I74" i="18"/>
  <c r="I56" i="18"/>
  <c r="I143" i="18"/>
  <c r="I95" i="18"/>
  <c r="U132" i="18"/>
  <c r="I87" i="18"/>
  <c r="I53" i="18"/>
  <c r="Y41" i="18"/>
  <c r="X41" i="18"/>
  <c r="C36" i="18"/>
  <c r="Y59" i="18"/>
  <c r="X59" i="18"/>
  <c r="Y67" i="18"/>
  <c r="X67" i="18"/>
  <c r="Y74" i="18"/>
  <c r="X74" i="18"/>
  <c r="X56" i="18"/>
  <c r="Y56" i="18"/>
  <c r="Y139" i="18"/>
  <c r="X139" i="18"/>
  <c r="Y153" i="18"/>
  <c r="X153" i="18"/>
  <c r="Y94" i="18"/>
  <c r="X94" i="18"/>
  <c r="O90" i="18"/>
  <c r="O78" i="18"/>
  <c r="I59" i="18"/>
  <c r="I111" i="18"/>
  <c r="H118" i="18"/>
  <c r="Y61" i="18"/>
  <c r="X61" i="18"/>
  <c r="E48" i="18"/>
  <c r="M90" i="18"/>
  <c r="M146" i="18"/>
  <c r="E62" i="18"/>
  <c r="E50" i="18"/>
  <c r="E132" i="18"/>
  <c r="N76" i="18"/>
  <c r="I123" i="17"/>
  <c r="K123" i="17"/>
  <c r="J123" i="17"/>
  <c r="C37" i="17"/>
  <c r="D37" i="17"/>
  <c r="D91" i="17"/>
  <c r="D147" i="16"/>
  <c r="D135" i="16"/>
  <c r="F106" i="18"/>
  <c r="G49" i="17"/>
  <c r="G37" i="17"/>
  <c r="C161" i="17"/>
  <c r="C149" i="17"/>
  <c r="D161" i="16"/>
  <c r="T8" i="18"/>
  <c r="N148" i="18"/>
  <c r="V20" i="17"/>
  <c r="U20" i="17"/>
  <c r="W20" i="17"/>
  <c r="X53" i="18"/>
  <c r="X69" i="18"/>
  <c r="X44" i="18"/>
  <c r="V104" i="18"/>
  <c r="V106" i="18"/>
  <c r="D50" i="18"/>
  <c r="L34" i="18"/>
  <c r="L104" i="18"/>
  <c r="L62" i="18"/>
  <c r="L160" i="18"/>
  <c r="I157" i="17"/>
  <c r="K157" i="17"/>
  <c r="J157" i="17"/>
  <c r="K74" i="17"/>
  <c r="J74" i="17"/>
  <c r="I74" i="17"/>
  <c r="K160" i="17"/>
  <c r="J160" i="17"/>
  <c r="I160" i="17"/>
  <c r="J94" i="17"/>
  <c r="I94" i="17"/>
  <c r="K94" i="17"/>
  <c r="H93" i="17"/>
  <c r="K52" i="17"/>
  <c r="I52" i="17"/>
  <c r="H51" i="17"/>
  <c r="J52" i="17"/>
  <c r="K138" i="17"/>
  <c r="I138" i="17"/>
  <c r="J138" i="17"/>
  <c r="J87" i="17"/>
  <c r="I87" i="17"/>
  <c r="K87" i="17"/>
  <c r="J29" i="17"/>
  <c r="I29" i="17"/>
  <c r="K29" i="17"/>
  <c r="J115" i="17"/>
  <c r="K115" i="17"/>
  <c r="I115" i="17"/>
  <c r="C161" i="16"/>
  <c r="C149" i="16"/>
  <c r="D133" i="16"/>
  <c r="T50" i="18"/>
  <c r="G35" i="17"/>
  <c r="G23" i="17"/>
  <c r="G121" i="17"/>
  <c r="G79" i="17"/>
  <c r="I80" i="17"/>
  <c r="J80" i="17"/>
  <c r="J39" i="17"/>
  <c r="I39" i="17"/>
  <c r="G133" i="17"/>
  <c r="J25" i="16"/>
  <c r="I25" i="16"/>
  <c r="C49" i="15"/>
  <c r="C119" i="15"/>
  <c r="J154" i="16"/>
  <c r="I154" i="16"/>
  <c r="J84" i="15"/>
  <c r="I84" i="15"/>
  <c r="K84" i="15"/>
  <c r="L84" i="15"/>
  <c r="M84" i="15"/>
  <c r="C51" i="14"/>
  <c r="I120" i="13"/>
  <c r="K120" i="13"/>
  <c r="J120" i="13"/>
  <c r="G53" i="12"/>
  <c r="J28" i="16"/>
  <c r="I28" i="16"/>
  <c r="F21" i="17"/>
  <c r="F119" i="17"/>
  <c r="I86" i="16"/>
  <c r="J86" i="16"/>
  <c r="J12" i="16"/>
  <c r="I12" i="16"/>
  <c r="K104" i="16"/>
  <c r="J104" i="16"/>
  <c r="I104" i="16"/>
  <c r="J29" i="16"/>
  <c r="I29" i="16"/>
  <c r="J124" i="16"/>
  <c r="I124" i="16"/>
  <c r="K124" i="16"/>
  <c r="I73" i="16"/>
  <c r="J73" i="16"/>
  <c r="I159" i="16"/>
  <c r="J159" i="16"/>
  <c r="K159" i="16"/>
  <c r="J74" i="16"/>
  <c r="I74" i="16"/>
  <c r="M160" i="15"/>
  <c r="L160" i="15"/>
  <c r="K160" i="15"/>
  <c r="I160" i="15"/>
  <c r="J160" i="15"/>
  <c r="M18" i="15"/>
  <c r="L18" i="15"/>
  <c r="I18" i="15"/>
  <c r="K18" i="15"/>
  <c r="J18" i="15"/>
  <c r="L95" i="15"/>
  <c r="K95" i="15"/>
  <c r="J95" i="15"/>
  <c r="I95" i="15"/>
  <c r="M95" i="15"/>
  <c r="J144" i="15"/>
  <c r="I144" i="15"/>
  <c r="M144" i="15"/>
  <c r="K144" i="15"/>
  <c r="L144" i="15"/>
  <c r="I27" i="15"/>
  <c r="H35" i="15"/>
  <c r="M27" i="15"/>
  <c r="L27" i="15"/>
  <c r="J27" i="15"/>
  <c r="K27" i="15"/>
  <c r="I113" i="15"/>
  <c r="M113" i="15"/>
  <c r="L113" i="15"/>
  <c r="K113" i="15"/>
  <c r="J113" i="15"/>
  <c r="L65" i="15"/>
  <c r="K65" i="15"/>
  <c r="I65" i="15"/>
  <c r="J65" i="15"/>
  <c r="M65" i="15"/>
  <c r="L151" i="15"/>
  <c r="K151" i="15"/>
  <c r="I151" i="15"/>
  <c r="J151" i="15"/>
  <c r="M151" i="15"/>
  <c r="E77" i="17"/>
  <c r="E93" i="17"/>
  <c r="E63" i="17"/>
  <c r="E149" i="17"/>
  <c r="H23" i="16"/>
  <c r="K24" i="16"/>
  <c r="J24" i="16"/>
  <c r="I24" i="16"/>
  <c r="F105" i="16"/>
  <c r="M80" i="15"/>
  <c r="J80" i="15"/>
  <c r="K80" i="15"/>
  <c r="I80" i="15"/>
  <c r="L80" i="15"/>
  <c r="I107" i="13"/>
  <c r="J107" i="13"/>
  <c r="E54" i="12"/>
  <c r="X16" i="15"/>
  <c r="W16" i="15"/>
  <c r="Y16" i="15"/>
  <c r="G21" i="15"/>
  <c r="G105" i="15"/>
  <c r="K97" i="15"/>
  <c r="I97" i="15"/>
  <c r="I132" i="15"/>
  <c r="K132" i="15"/>
  <c r="G119" i="15"/>
  <c r="K111" i="15"/>
  <c r="I111" i="15"/>
  <c r="J56" i="13"/>
  <c r="I56" i="13"/>
  <c r="J52" i="13"/>
  <c r="I52" i="13"/>
  <c r="J122" i="13"/>
  <c r="I122" i="13"/>
  <c r="U12" i="12"/>
  <c r="J44" i="6"/>
  <c r="I44" i="6"/>
  <c r="K44" i="6"/>
  <c r="K16" i="6"/>
  <c r="J16" i="6"/>
  <c r="I16" i="6"/>
  <c r="F122" i="3"/>
  <c r="L22" i="2"/>
  <c r="J22" i="2"/>
  <c r="K22" i="2"/>
  <c r="L24" i="2"/>
  <c r="C48" i="13"/>
  <c r="R41" i="6"/>
  <c r="Q41" i="6"/>
  <c r="S41" i="6"/>
  <c r="S31" i="5"/>
  <c r="W31" i="5"/>
  <c r="V31" i="5"/>
  <c r="T31" i="5"/>
  <c r="U31" i="5"/>
  <c r="J217" i="3"/>
  <c r="K217" i="3"/>
  <c r="L217" i="3"/>
  <c r="E118" i="3"/>
  <c r="T13" i="5"/>
  <c r="S13" i="5"/>
  <c r="W13" i="5"/>
  <c r="U13" i="5"/>
  <c r="V13" i="5"/>
  <c r="U47" i="5"/>
  <c r="S47" i="5"/>
  <c r="T47" i="5"/>
  <c r="W47" i="5"/>
  <c r="V47" i="5"/>
  <c r="F53" i="12"/>
  <c r="F57" i="12" s="1"/>
  <c r="W14" i="5"/>
  <c r="V14" i="5"/>
  <c r="U14" i="5"/>
  <c r="T14" i="5"/>
  <c r="S14" i="5"/>
  <c r="L94" i="3"/>
  <c r="K94" i="3"/>
  <c r="J94" i="3"/>
  <c r="L11" i="5"/>
  <c r="J11" i="5"/>
  <c r="J19" i="6"/>
  <c r="I19" i="6"/>
  <c r="L167" i="3"/>
  <c r="J167" i="3"/>
  <c r="K167" i="3"/>
  <c r="G193" i="3"/>
  <c r="L85" i="3"/>
  <c r="K85" i="3"/>
  <c r="J85" i="3"/>
  <c r="J30" i="12"/>
  <c r="L30" i="12"/>
  <c r="I30" i="12"/>
  <c r="K30" i="12"/>
  <c r="L34" i="12"/>
  <c r="J48" i="12"/>
  <c r="L48" i="12"/>
  <c r="I48" i="12"/>
  <c r="K48" i="12"/>
  <c r="L49" i="12"/>
  <c r="L52" i="12"/>
  <c r="L50" i="12"/>
  <c r="J27" i="12"/>
  <c r="L27" i="12"/>
  <c r="K27" i="12"/>
  <c r="I27" i="12"/>
  <c r="U16" i="5"/>
  <c r="S16" i="5"/>
  <c r="T16" i="5"/>
  <c r="V16" i="5"/>
  <c r="W16" i="5"/>
  <c r="L139" i="3"/>
  <c r="K139" i="3"/>
  <c r="J139" i="3"/>
  <c r="I51" i="6"/>
  <c r="J51" i="6"/>
  <c r="J145" i="16"/>
  <c r="I145" i="16"/>
  <c r="J114" i="16"/>
  <c r="I114" i="16"/>
  <c r="V10" i="13"/>
  <c r="W10" i="13"/>
  <c r="U10" i="13"/>
  <c r="V15" i="12"/>
  <c r="S15" i="12"/>
  <c r="T15" i="12"/>
  <c r="V47" i="12"/>
  <c r="S47" i="12"/>
  <c r="T47" i="12"/>
  <c r="V32" i="12"/>
  <c r="T32" i="12"/>
  <c r="S32" i="12"/>
  <c r="Q40" i="6"/>
  <c r="S40" i="6"/>
  <c r="R40" i="6"/>
  <c r="K38" i="6"/>
  <c r="J38" i="6"/>
  <c r="I38" i="6"/>
  <c r="V22" i="5"/>
  <c r="U22" i="5"/>
  <c r="S22" i="5"/>
  <c r="T22" i="5"/>
  <c r="W22" i="5"/>
  <c r="W23" i="5"/>
  <c r="H196" i="3"/>
  <c r="H122" i="3"/>
  <c r="K8" i="3"/>
  <c r="L8" i="3"/>
  <c r="J8" i="3"/>
  <c r="Q45" i="6"/>
  <c r="R45" i="6"/>
  <c r="J29" i="5"/>
  <c r="M29" i="5"/>
  <c r="L29" i="5"/>
  <c r="I29" i="5"/>
  <c r="K29" i="5"/>
  <c r="J115" i="15"/>
  <c r="L115" i="15"/>
  <c r="J51" i="15"/>
  <c r="L51" i="15"/>
  <c r="L140" i="15"/>
  <c r="J140" i="15"/>
  <c r="D91" i="15"/>
  <c r="K45" i="3"/>
  <c r="J45" i="3"/>
  <c r="L63" i="3"/>
  <c r="K63" i="3"/>
  <c r="J63" i="3"/>
  <c r="E20" i="13"/>
  <c r="F193" i="3"/>
  <c r="K44" i="5"/>
  <c r="J44" i="5"/>
  <c r="I44" i="5"/>
  <c r="M44" i="5"/>
  <c r="L44" i="5"/>
  <c r="I12" i="5"/>
  <c r="L12" i="5"/>
  <c r="M12" i="5"/>
  <c r="J12" i="5"/>
  <c r="K12" i="5"/>
  <c r="M14" i="5"/>
  <c r="E191" i="3"/>
  <c r="K37" i="3"/>
  <c r="L37" i="3"/>
  <c r="J37" i="3"/>
  <c r="K50" i="18"/>
  <c r="K120" i="18"/>
  <c r="C146" i="18"/>
  <c r="S118" i="18"/>
  <c r="I80" i="18"/>
  <c r="Y39" i="18"/>
  <c r="X39" i="18"/>
  <c r="Y30" i="18"/>
  <c r="X30" i="18"/>
  <c r="C34" i="18"/>
  <c r="C22" i="18"/>
  <c r="H17" i="19"/>
  <c r="F77" i="19"/>
  <c r="H69" i="19"/>
  <c r="Y149" i="18"/>
  <c r="W148" i="18"/>
  <c r="X149" i="18"/>
  <c r="G48" i="18"/>
  <c r="I24" i="18"/>
  <c r="I15" i="18"/>
  <c r="R107" i="18"/>
  <c r="Q107" i="18"/>
  <c r="P106" i="18"/>
  <c r="R99" i="18"/>
  <c r="Q99" i="18"/>
  <c r="R58" i="18"/>
  <c r="Q58" i="18"/>
  <c r="R143" i="18"/>
  <c r="Q143" i="18"/>
  <c r="R123" i="18"/>
  <c r="Q123" i="18"/>
  <c r="R89" i="18"/>
  <c r="Q89" i="18"/>
  <c r="R159" i="18"/>
  <c r="Q159" i="18"/>
  <c r="R112" i="18"/>
  <c r="Q112" i="18"/>
  <c r="I86" i="18"/>
  <c r="I158" i="18"/>
  <c r="I107" i="18"/>
  <c r="H106" i="18"/>
  <c r="I83" i="18"/>
  <c r="I65" i="18"/>
  <c r="H64" i="18"/>
  <c r="I151" i="18"/>
  <c r="I103" i="18"/>
  <c r="R33" i="18"/>
  <c r="Q33" i="18"/>
  <c r="Y68" i="18"/>
  <c r="X68" i="18"/>
  <c r="W76" i="18"/>
  <c r="Y75" i="18"/>
  <c r="X75" i="18"/>
  <c r="Y83" i="18"/>
  <c r="X83" i="18"/>
  <c r="X65" i="18"/>
  <c r="W64" i="18"/>
  <c r="Y65" i="18"/>
  <c r="Y46" i="18"/>
  <c r="X46" i="18"/>
  <c r="Y159" i="18"/>
  <c r="X159" i="18"/>
  <c r="Y102" i="18"/>
  <c r="X102" i="18"/>
  <c r="O76" i="18"/>
  <c r="O104" i="18"/>
  <c r="G76" i="18"/>
  <c r="I123" i="18"/>
  <c r="G120" i="18"/>
  <c r="Y109" i="18"/>
  <c r="X109" i="18"/>
  <c r="Y60" i="18"/>
  <c r="X60" i="18"/>
  <c r="R44" i="18"/>
  <c r="Q44" i="18"/>
  <c r="U90" i="18"/>
  <c r="U78" i="18"/>
  <c r="E118" i="18"/>
  <c r="J14" i="17"/>
  <c r="I14" i="17"/>
  <c r="D119" i="17"/>
  <c r="D35" i="16"/>
  <c r="D23" i="16"/>
  <c r="F77" i="15"/>
  <c r="F22" i="18"/>
  <c r="F148" i="18"/>
  <c r="D77" i="17"/>
  <c r="C79" i="17"/>
  <c r="C107" i="17"/>
  <c r="E161" i="16"/>
  <c r="D77" i="16"/>
  <c r="D49" i="16"/>
  <c r="C77" i="16"/>
  <c r="C65" i="16"/>
  <c r="X108" i="18"/>
  <c r="X70" i="18"/>
  <c r="X113" i="18"/>
  <c r="X136" i="18"/>
  <c r="D92" i="18"/>
  <c r="L48" i="18"/>
  <c r="L36" i="18"/>
  <c r="L132" i="18"/>
  <c r="L148" i="18"/>
  <c r="I88" i="17"/>
  <c r="K88" i="17"/>
  <c r="J88" i="17"/>
  <c r="J16" i="17"/>
  <c r="I16" i="17"/>
  <c r="K83" i="17"/>
  <c r="J83" i="17"/>
  <c r="H91" i="17"/>
  <c r="I83" i="17"/>
  <c r="H79" i="17"/>
  <c r="J25" i="17"/>
  <c r="I25" i="17"/>
  <c r="K25" i="17"/>
  <c r="J102" i="17"/>
  <c r="I102" i="17"/>
  <c r="K102" i="17"/>
  <c r="K60" i="17"/>
  <c r="I60" i="17"/>
  <c r="J60" i="17"/>
  <c r="K146" i="17"/>
  <c r="I146" i="17"/>
  <c r="J146" i="17"/>
  <c r="J96" i="17"/>
  <c r="K96" i="17"/>
  <c r="I96" i="17"/>
  <c r="H37" i="17"/>
  <c r="K38" i="17"/>
  <c r="J38" i="17"/>
  <c r="I38" i="17"/>
  <c r="J124" i="17"/>
  <c r="K124" i="17"/>
  <c r="I124" i="17"/>
  <c r="E133" i="16"/>
  <c r="E121" i="16"/>
  <c r="D105" i="16"/>
  <c r="C49" i="16"/>
  <c r="C37" i="16"/>
  <c r="E147" i="15"/>
  <c r="E77" i="15"/>
  <c r="E35" i="15"/>
  <c r="T64" i="18"/>
  <c r="T148" i="18"/>
  <c r="T134" i="18"/>
  <c r="G161" i="17"/>
  <c r="J47" i="17"/>
  <c r="I47" i="17"/>
  <c r="I142" i="17"/>
  <c r="J142" i="17"/>
  <c r="J111" i="16"/>
  <c r="I111" i="16"/>
  <c r="H119" i="16"/>
  <c r="K111" i="16"/>
  <c r="U19" i="16"/>
  <c r="V19" i="16"/>
  <c r="K98" i="15"/>
  <c r="J98" i="15"/>
  <c r="M98" i="15"/>
  <c r="L98" i="15"/>
  <c r="I98" i="15"/>
  <c r="H105" i="15"/>
  <c r="M37" i="15"/>
  <c r="J37" i="15"/>
  <c r="L37" i="15"/>
  <c r="I37" i="15"/>
  <c r="K37" i="15"/>
  <c r="F147" i="16"/>
  <c r="I32" i="16"/>
  <c r="J32" i="16"/>
  <c r="C107" i="14"/>
  <c r="C37" i="14"/>
  <c r="J33" i="13"/>
  <c r="K33" i="13"/>
  <c r="I33" i="13"/>
  <c r="H34" i="13"/>
  <c r="F49" i="17"/>
  <c r="K95" i="16"/>
  <c r="I95" i="16"/>
  <c r="J95" i="16"/>
  <c r="J20" i="16"/>
  <c r="I20" i="16"/>
  <c r="J113" i="16"/>
  <c r="I113" i="16"/>
  <c r="J38" i="16"/>
  <c r="I38" i="16"/>
  <c r="H37" i="16"/>
  <c r="J132" i="16"/>
  <c r="I132" i="16"/>
  <c r="K132" i="16"/>
  <c r="I82" i="16"/>
  <c r="K82" i="16"/>
  <c r="J82" i="16"/>
  <c r="H9" i="16"/>
  <c r="K154" i="16" s="1"/>
  <c r="K10" i="16"/>
  <c r="I10" i="16"/>
  <c r="J10" i="16"/>
  <c r="H91" i="16"/>
  <c r="K83" i="16"/>
  <c r="I83" i="16"/>
  <c r="J83" i="16"/>
  <c r="K124" i="15"/>
  <c r="J124" i="15"/>
  <c r="M124" i="15"/>
  <c r="L124" i="15"/>
  <c r="I124" i="15"/>
  <c r="L103" i="15"/>
  <c r="K103" i="15"/>
  <c r="M103" i="15"/>
  <c r="I103" i="15"/>
  <c r="J103" i="15"/>
  <c r="J153" i="15"/>
  <c r="I153" i="15"/>
  <c r="H161" i="15"/>
  <c r="L153" i="15"/>
  <c r="K153" i="15"/>
  <c r="M153" i="15"/>
  <c r="I44" i="15"/>
  <c r="M44" i="15"/>
  <c r="L44" i="15"/>
  <c r="J44" i="15"/>
  <c r="K44" i="15"/>
  <c r="I122" i="15"/>
  <c r="M122" i="15"/>
  <c r="J122" i="15"/>
  <c r="K122" i="15"/>
  <c r="L122" i="15"/>
  <c r="L73" i="15"/>
  <c r="M73" i="15"/>
  <c r="J73" i="15"/>
  <c r="K73" i="15"/>
  <c r="I73" i="15"/>
  <c r="E121" i="17"/>
  <c r="E105" i="17"/>
  <c r="E107" i="17"/>
  <c r="E161" i="17"/>
  <c r="V12" i="16"/>
  <c r="U12" i="16"/>
  <c r="P23" i="14"/>
  <c r="I45" i="13"/>
  <c r="J45" i="13"/>
  <c r="U17" i="12"/>
  <c r="Q23" i="14"/>
  <c r="S15" i="14"/>
  <c r="Q21" i="16"/>
  <c r="X13" i="15"/>
  <c r="Y13" i="15"/>
  <c r="V21" i="15"/>
  <c r="W13" i="15"/>
  <c r="I110" i="15"/>
  <c r="K110" i="15"/>
  <c r="I141" i="15"/>
  <c r="K141" i="15"/>
  <c r="J8" i="13"/>
  <c r="I8" i="13"/>
  <c r="J65" i="13"/>
  <c r="I65" i="13"/>
  <c r="I60" i="13"/>
  <c r="J60" i="13"/>
  <c r="J130" i="13"/>
  <c r="I130" i="13"/>
  <c r="U11" i="12"/>
  <c r="W28" i="5"/>
  <c r="U28" i="5"/>
  <c r="V28" i="5"/>
  <c r="T28" i="5"/>
  <c r="S28" i="5"/>
  <c r="F121" i="3"/>
  <c r="K39" i="3"/>
  <c r="J39" i="3"/>
  <c r="K23" i="3"/>
  <c r="J23" i="3"/>
  <c r="K7" i="3"/>
  <c r="J7" i="3"/>
  <c r="J14" i="5"/>
  <c r="L14" i="5"/>
  <c r="C62" i="13"/>
  <c r="K6" i="12"/>
  <c r="H53" i="12"/>
  <c r="L6" i="12"/>
  <c r="J6" i="12"/>
  <c r="I6" i="12"/>
  <c r="K36" i="12"/>
  <c r="K18" i="12"/>
  <c r="K50" i="12"/>
  <c r="K22" i="12"/>
  <c r="K49" i="12"/>
  <c r="K34" i="12"/>
  <c r="K20" i="12"/>
  <c r="K52" i="12"/>
  <c r="K38" i="12"/>
  <c r="J212" i="3"/>
  <c r="L212" i="3"/>
  <c r="K212" i="3"/>
  <c r="E117" i="3"/>
  <c r="E123" i="3"/>
  <c r="L42" i="5"/>
  <c r="J42" i="5"/>
  <c r="W29" i="5"/>
  <c r="S29" i="5"/>
  <c r="V29" i="5"/>
  <c r="U29" i="5"/>
  <c r="T29" i="5"/>
  <c r="W32" i="5"/>
  <c r="L90" i="3"/>
  <c r="K90" i="3"/>
  <c r="J90" i="3"/>
  <c r="L165" i="3"/>
  <c r="K165" i="3"/>
  <c r="J165" i="3"/>
  <c r="G190" i="3"/>
  <c r="L82" i="3"/>
  <c r="K82" i="3"/>
  <c r="J82" i="3"/>
  <c r="J35" i="12"/>
  <c r="L35" i="12"/>
  <c r="I35" i="12"/>
  <c r="K35" i="12"/>
  <c r="L38" i="12"/>
  <c r="L36" i="12"/>
  <c r="L137" i="3"/>
  <c r="K137" i="3"/>
  <c r="J137" i="3"/>
  <c r="J42" i="6"/>
  <c r="I42" i="6"/>
  <c r="G161" i="16"/>
  <c r="J33" i="12"/>
  <c r="K33" i="12"/>
  <c r="I33" i="12"/>
  <c r="L33" i="12"/>
  <c r="V17" i="12"/>
  <c r="T17" i="12"/>
  <c r="S17" i="12"/>
  <c r="V49" i="12"/>
  <c r="T49" i="12"/>
  <c r="S49" i="12"/>
  <c r="V34" i="12"/>
  <c r="T34" i="12"/>
  <c r="S34" i="12"/>
  <c r="K35" i="6"/>
  <c r="J35" i="6"/>
  <c r="I35" i="6"/>
  <c r="K40" i="6"/>
  <c r="J40" i="6"/>
  <c r="I40" i="6"/>
  <c r="K46" i="6"/>
  <c r="J46" i="6"/>
  <c r="I46" i="6"/>
  <c r="H195" i="3"/>
  <c r="L109" i="3"/>
  <c r="K109" i="3"/>
  <c r="I120" i="3"/>
  <c r="J109" i="3"/>
  <c r="R9" i="16"/>
  <c r="H118" i="3"/>
  <c r="F34" i="13"/>
  <c r="S9" i="5"/>
  <c r="U9" i="5"/>
  <c r="J132" i="15"/>
  <c r="L132" i="15"/>
  <c r="L58" i="15"/>
  <c r="J58" i="15"/>
  <c r="L100" i="15"/>
  <c r="J100" i="15"/>
  <c r="K53" i="3"/>
  <c r="J53" i="3"/>
  <c r="K65" i="3"/>
  <c r="L65" i="3"/>
  <c r="J65" i="3"/>
  <c r="U12" i="5"/>
  <c r="S12" i="5"/>
  <c r="E76" i="13"/>
  <c r="F189" i="3"/>
  <c r="J15" i="5"/>
  <c r="I15" i="5"/>
  <c r="M15" i="5"/>
  <c r="L15" i="5"/>
  <c r="K15" i="5"/>
  <c r="J7" i="5"/>
  <c r="I7" i="5"/>
  <c r="M7" i="5"/>
  <c r="L7" i="5"/>
  <c r="K7" i="5"/>
  <c r="M11" i="5"/>
  <c r="E193" i="3"/>
  <c r="K17" i="3"/>
  <c r="L17" i="3"/>
  <c r="J17" i="3"/>
  <c r="G115" i="3"/>
  <c r="J143" i="22"/>
  <c r="K143" i="22"/>
  <c r="J109" i="22"/>
  <c r="K109" i="22"/>
  <c r="K70" i="22"/>
  <c r="J70" i="22"/>
  <c r="K31" i="22"/>
  <c r="J31" i="22"/>
  <c r="J129" i="22"/>
  <c r="K129" i="22"/>
  <c r="J95" i="22"/>
  <c r="K95" i="22"/>
  <c r="J56" i="22"/>
  <c r="K56" i="22"/>
  <c r="H63" i="22"/>
  <c r="G34" i="28"/>
  <c r="G20" i="28"/>
  <c r="K12" i="28"/>
  <c r="I12" i="28"/>
  <c r="I94" i="28"/>
  <c r="K94" i="28"/>
  <c r="L154" i="22"/>
  <c r="J154" i="22"/>
  <c r="K154" i="22"/>
  <c r="I161" i="22"/>
  <c r="L137" i="22"/>
  <c r="J137" i="22"/>
  <c r="K137" i="22"/>
  <c r="L98" i="22"/>
  <c r="J98" i="22"/>
  <c r="K98" i="22"/>
  <c r="I105" i="22"/>
  <c r="L81" i="22"/>
  <c r="J81" i="22"/>
  <c r="K81" i="22"/>
  <c r="L42" i="22"/>
  <c r="J42" i="22"/>
  <c r="K42" i="22"/>
  <c r="I49" i="22"/>
  <c r="L25" i="22"/>
  <c r="J25" i="22"/>
  <c r="K25" i="22"/>
  <c r="G105" i="22"/>
  <c r="G21" i="22"/>
  <c r="E106" i="21"/>
  <c r="E78" i="21"/>
  <c r="F49" i="22"/>
  <c r="F161" i="22"/>
  <c r="O22" i="21"/>
  <c r="E134" i="21"/>
  <c r="D77" i="22"/>
  <c r="D49" i="22"/>
  <c r="D161" i="22"/>
  <c r="C64" i="21"/>
  <c r="E133" i="22"/>
  <c r="P21" i="22"/>
  <c r="E120" i="21"/>
  <c r="W16" i="22"/>
  <c r="V16" i="22"/>
  <c r="X16" i="22"/>
  <c r="X137" i="19"/>
  <c r="X101" i="19"/>
  <c r="X59" i="19"/>
  <c r="X138" i="19"/>
  <c r="X95" i="19"/>
  <c r="X16" i="19"/>
  <c r="W21" i="19"/>
  <c r="X156" i="19"/>
  <c r="P22" i="21"/>
  <c r="R14" i="21"/>
  <c r="Q14" i="21"/>
  <c r="V77" i="19"/>
  <c r="V65" i="19"/>
  <c r="V149" i="19"/>
  <c r="X150" i="19"/>
  <c r="H46" i="21"/>
  <c r="X115" i="19"/>
  <c r="X72" i="19"/>
  <c r="X32" i="19"/>
  <c r="F36" i="21"/>
  <c r="X109" i="19"/>
  <c r="X73" i="19"/>
  <c r="I142" i="21"/>
  <c r="H142" i="21"/>
  <c r="R70" i="19"/>
  <c r="P70" i="19"/>
  <c r="R25" i="19"/>
  <c r="P25" i="19"/>
  <c r="H131" i="19"/>
  <c r="H11" i="19"/>
  <c r="R129" i="19"/>
  <c r="P129" i="19"/>
  <c r="R110" i="19"/>
  <c r="P110" i="19"/>
  <c r="P90" i="19"/>
  <c r="R90" i="19"/>
  <c r="P15" i="19"/>
  <c r="R15" i="19"/>
  <c r="O21" i="19"/>
  <c r="P55" i="19"/>
  <c r="O63" i="19"/>
  <c r="R55" i="19"/>
  <c r="P141" i="19"/>
  <c r="R141" i="19"/>
  <c r="R123" i="19"/>
  <c r="P123" i="19"/>
  <c r="R155" i="19"/>
  <c r="P155" i="19"/>
  <c r="I116" i="21"/>
  <c r="H116" i="21"/>
  <c r="I155" i="21"/>
  <c r="H155" i="21"/>
  <c r="I10" i="21"/>
  <c r="H10" i="21"/>
  <c r="I46" i="21"/>
  <c r="I44" i="21"/>
  <c r="I14" i="21"/>
  <c r="I90" i="21"/>
  <c r="I38" i="21"/>
  <c r="I125" i="21"/>
  <c r="H125" i="21"/>
  <c r="I130" i="21"/>
  <c r="H130" i="21"/>
  <c r="I13" i="21"/>
  <c r="H13" i="21"/>
  <c r="I80" i="21"/>
  <c r="H80" i="21"/>
  <c r="H150" i="21"/>
  <c r="I150" i="21"/>
  <c r="I60" i="21"/>
  <c r="H60" i="21"/>
  <c r="I138" i="21"/>
  <c r="H138" i="21"/>
  <c r="I76" i="21"/>
  <c r="H76" i="21"/>
  <c r="I144" i="21"/>
  <c r="H144" i="21"/>
  <c r="H41" i="21"/>
  <c r="I41" i="21"/>
  <c r="H118" i="21"/>
  <c r="I118" i="21"/>
  <c r="I74" i="21"/>
  <c r="H74" i="21"/>
  <c r="H152" i="21"/>
  <c r="I152" i="21"/>
  <c r="R100" i="19"/>
  <c r="P100" i="19"/>
  <c r="P18" i="19"/>
  <c r="N105" i="19"/>
  <c r="R137" i="19"/>
  <c r="P137" i="19"/>
  <c r="H129" i="19"/>
  <c r="H60" i="19"/>
  <c r="G63" i="19"/>
  <c r="H55" i="19"/>
  <c r="H141" i="19"/>
  <c r="J141" i="19"/>
  <c r="H104" i="19"/>
  <c r="H68" i="19"/>
  <c r="J68" i="19"/>
  <c r="H10" i="19"/>
  <c r="G9" i="19"/>
  <c r="H67" i="19"/>
  <c r="J144" i="19"/>
  <c r="H144" i="19"/>
  <c r="J117" i="19"/>
  <c r="H117" i="19"/>
  <c r="H156" i="19"/>
  <c r="I98" i="18"/>
  <c r="S48" i="18"/>
  <c r="U34" i="18"/>
  <c r="U22" i="18"/>
  <c r="I19" i="18"/>
  <c r="H20" i="18"/>
  <c r="J12" i="18"/>
  <c r="I12" i="18"/>
  <c r="H8" i="18"/>
  <c r="J156" i="18" s="1"/>
  <c r="S120" i="18"/>
  <c r="S92" i="18"/>
  <c r="S76" i="18"/>
  <c r="S64" i="18"/>
  <c r="S148" i="18"/>
  <c r="K62" i="18"/>
  <c r="K146" i="18"/>
  <c r="K134" i="18"/>
  <c r="C106" i="18"/>
  <c r="R127" i="18"/>
  <c r="Q127" i="18"/>
  <c r="Y99" i="18"/>
  <c r="X99" i="18"/>
  <c r="G78" i="18"/>
  <c r="I79" i="18"/>
  <c r="Q39" i="18"/>
  <c r="Q30" i="18"/>
  <c r="R23" i="18"/>
  <c r="Q23" i="18"/>
  <c r="P22" i="18"/>
  <c r="R14" i="18"/>
  <c r="Q14" i="18"/>
  <c r="S8" i="18"/>
  <c r="F63" i="19"/>
  <c r="H33" i="19"/>
  <c r="F105" i="19"/>
  <c r="F93" i="19"/>
  <c r="H97" i="19"/>
  <c r="H86" i="19"/>
  <c r="F149" i="19"/>
  <c r="H150" i="19"/>
  <c r="X23" i="18"/>
  <c r="W22" i="18"/>
  <c r="Y23" i="18"/>
  <c r="X14" i="18"/>
  <c r="Y14" i="18"/>
  <c r="R128" i="18"/>
  <c r="Q128" i="18"/>
  <c r="R101" i="18"/>
  <c r="Q101" i="18"/>
  <c r="R67" i="18"/>
  <c r="Q67" i="18"/>
  <c r="R149" i="18"/>
  <c r="Q149" i="18"/>
  <c r="P148" i="18"/>
  <c r="Q144" i="18"/>
  <c r="R144" i="18"/>
  <c r="R94" i="18"/>
  <c r="Q94" i="18"/>
  <c r="Q113" i="18"/>
  <c r="R113" i="18"/>
  <c r="R121" i="18"/>
  <c r="Q121" i="18"/>
  <c r="P120" i="18"/>
  <c r="J126" i="18"/>
  <c r="I126" i="18"/>
  <c r="J58" i="18"/>
  <c r="I58" i="18"/>
  <c r="J128" i="18"/>
  <c r="I128" i="18"/>
  <c r="I108" i="18"/>
  <c r="J108" i="18"/>
  <c r="J73" i="18"/>
  <c r="I73" i="18"/>
  <c r="J157" i="18"/>
  <c r="I157" i="18"/>
  <c r="J112" i="18"/>
  <c r="I112" i="18"/>
  <c r="W106" i="18"/>
  <c r="Y107" i="18"/>
  <c r="X107" i="18"/>
  <c r="J33" i="18"/>
  <c r="I33" i="18"/>
  <c r="Y85" i="18"/>
  <c r="X85" i="18"/>
  <c r="Y84" i="18"/>
  <c r="X84" i="18"/>
  <c r="Y89" i="18"/>
  <c r="X89" i="18"/>
  <c r="X73" i="18"/>
  <c r="Y73" i="18"/>
  <c r="X55" i="18"/>
  <c r="Y55" i="18"/>
  <c r="X103" i="18"/>
  <c r="Y103" i="18"/>
  <c r="Y111" i="18"/>
  <c r="X111" i="18"/>
  <c r="O148" i="18"/>
  <c r="Q98" i="18"/>
  <c r="G104" i="18"/>
  <c r="I145" i="18"/>
  <c r="K90" i="18"/>
  <c r="I72" i="18"/>
  <c r="J44" i="18"/>
  <c r="I44" i="18"/>
  <c r="R27" i="18"/>
  <c r="Q27" i="18"/>
  <c r="P34" i="18"/>
  <c r="U106" i="18"/>
  <c r="M62" i="18"/>
  <c r="M50" i="18"/>
  <c r="E64" i="18"/>
  <c r="E134" i="18"/>
  <c r="K32" i="17"/>
  <c r="I32" i="17"/>
  <c r="J32" i="17"/>
  <c r="T21" i="17"/>
  <c r="V13" i="17"/>
  <c r="U13" i="17"/>
  <c r="T9" i="17"/>
  <c r="W12" i="17" s="1"/>
  <c r="D63" i="17"/>
  <c r="D51" i="17"/>
  <c r="D49" i="17"/>
  <c r="C79" i="16"/>
  <c r="F134" i="18"/>
  <c r="F120" i="18"/>
  <c r="K66" i="17"/>
  <c r="J66" i="17"/>
  <c r="I66" i="17"/>
  <c r="H65" i="17"/>
  <c r="C65" i="17"/>
  <c r="C119" i="17"/>
  <c r="C121" i="16"/>
  <c r="E49" i="16"/>
  <c r="C21" i="16"/>
  <c r="N22" i="18"/>
  <c r="N64" i="18"/>
  <c r="X97" i="18"/>
  <c r="V134" i="18"/>
  <c r="D20" i="18"/>
  <c r="D36" i="18"/>
  <c r="D64" i="18"/>
  <c r="D148" i="18"/>
  <c r="L76" i="18"/>
  <c r="G149" i="17"/>
  <c r="K30" i="17"/>
  <c r="J30" i="17"/>
  <c r="I30" i="17"/>
  <c r="V15" i="17"/>
  <c r="U15" i="17"/>
  <c r="K100" i="17"/>
  <c r="J100" i="17"/>
  <c r="I100" i="17"/>
  <c r="J33" i="17"/>
  <c r="K33" i="17"/>
  <c r="I33" i="17"/>
  <c r="J111" i="17"/>
  <c r="I111" i="17"/>
  <c r="H119" i="17"/>
  <c r="K111" i="17"/>
  <c r="H107" i="17"/>
  <c r="K69" i="17"/>
  <c r="I69" i="17"/>
  <c r="H77" i="17"/>
  <c r="J69" i="17"/>
  <c r="K155" i="17"/>
  <c r="I155" i="17"/>
  <c r="J155" i="17"/>
  <c r="J104" i="17"/>
  <c r="K104" i="17"/>
  <c r="I104" i="17"/>
  <c r="K46" i="17"/>
  <c r="J46" i="17"/>
  <c r="I46" i="17"/>
  <c r="J132" i="17"/>
  <c r="K132" i="17"/>
  <c r="I132" i="17"/>
  <c r="E105" i="16"/>
  <c r="O21" i="16"/>
  <c r="T76" i="18"/>
  <c r="T62" i="18"/>
  <c r="J26" i="17"/>
  <c r="I26" i="17"/>
  <c r="G147" i="17"/>
  <c r="G105" i="17"/>
  <c r="G93" i="17"/>
  <c r="J56" i="17"/>
  <c r="I56" i="17"/>
  <c r="G63" i="17"/>
  <c r="S9" i="17"/>
  <c r="V10" i="17"/>
  <c r="U10" i="17"/>
  <c r="K29" i="15"/>
  <c r="J29" i="15"/>
  <c r="M29" i="15"/>
  <c r="I29" i="15"/>
  <c r="L29" i="15"/>
  <c r="D90" i="13"/>
  <c r="K118" i="16"/>
  <c r="J118" i="16"/>
  <c r="I118" i="16"/>
  <c r="M145" i="15"/>
  <c r="K145" i="15"/>
  <c r="I145" i="15"/>
  <c r="J145" i="15"/>
  <c r="L145" i="15"/>
  <c r="I154" i="13"/>
  <c r="K154" i="13"/>
  <c r="J154" i="13"/>
  <c r="H160" i="13"/>
  <c r="I111" i="13"/>
  <c r="J111" i="13"/>
  <c r="K111" i="13"/>
  <c r="H118" i="13"/>
  <c r="H76" i="13"/>
  <c r="J68" i="13"/>
  <c r="K68" i="13"/>
  <c r="I68" i="13"/>
  <c r="K25" i="13"/>
  <c r="I25" i="13"/>
  <c r="J25" i="13"/>
  <c r="F65" i="17"/>
  <c r="K112" i="16"/>
  <c r="I112" i="16"/>
  <c r="J112" i="16"/>
  <c r="K27" i="16"/>
  <c r="J27" i="16"/>
  <c r="H35" i="16"/>
  <c r="I27" i="16"/>
  <c r="K122" i="16"/>
  <c r="J122" i="16"/>
  <c r="H121" i="16"/>
  <c r="I122" i="16"/>
  <c r="J46" i="16"/>
  <c r="I46" i="16"/>
  <c r="K46" i="16"/>
  <c r="J141" i="16"/>
  <c r="I141" i="16"/>
  <c r="K141" i="16"/>
  <c r="I90" i="16"/>
  <c r="J90" i="16"/>
  <c r="K90" i="16"/>
  <c r="J14" i="16"/>
  <c r="I14" i="16"/>
  <c r="K14" i="16"/>
  <c r="K109" i="16"/>
  <c r="I109" i="16"/>
  <c r="J109" i="16"/>
  <c r="M109" i="15"/>
  <c r="L109" i="15"/>
  <c r="I109" i="15"/>
  <c r="K109" i="15"/>
  <c r="J109" i="15"/>
  <c r="L26" i="15"/>
  <c r="K26" i="15"/>
  <c r="J26" i="15"/>
  <c r="I26" i="15"/>
  <c r="M26" i="15"/>
  <c r="L112" i="15"/>
  <c r="K112" i="15"/>
  <c r="J112" i="15"/>
  <c r="M112" i="15"/>
  <c r="I112" i="15"/>
  <c r="H119" i="15"/>
  <c r="I53" i="15"/>
  <c r="M53" i="15"/>
  <c r="J53" i="15"/>
  <c r="L53" i="15"/>
  <c r="K53" i="15"/>
  <c r="I130" i="15"/>
  <c r="M130" i="15"/>
  <c r="L130" i="15"/>
  <c r="J130" i="15"/>
  <c r="K130" i="15"/>
  <c r="L90" i="15"/>
  <c r="I90" i="15"/>
  <c r="M90" i="15"/>
  <c r="K90" i="15"/>
  <c r="J90" i="15"/>
  <c r="Q21" i="17"/>
  <c r="U16" i="16"/>
  <c r="V16" i="16"/>
  <c r="F21" i="16"/>
  <c r="F9" i="16"/>
  <c r="C161" i="15"/>
  <c r="K33" i="15"/>
  <c r="M33" i="15"/>
  <c r="J33" i="15"/>
  <c r="I33" i="15"/>
  <c r="L33" i="15"/>
  <c r="D160" i="13"/>
  <c r="A14" i="12"/>
  <c r="I31" i="13"/>
  <c r="J31" i="13"/>
  <c r="I140" i="13"/>
  <c r="J140" i="13"/>
  <c r="I117" i="15"/>
  <c r="K117" i="15"/>
  <c r="I150" i="15"/>
  <c r="K150" i="15"/>
  <c r="G133" i="15"/>
  <c r="U53" i="12"/>
  <c r="I149" i="13"/>
  <c r="J149" i="13"/>
  <c r="I73" i="13"/>
  <c r="J73" i="13"/>
  <c r="I69" i="13"/>
  <c r="J69" i="13"/>
  <c r="J139" i="13"/>
  <c r="I139" i="13"/>
  <c r="E53" i="12"/>
  <c r="E57" i="12" s="1"/>
  <c r="F120" i="3"/>
  <c r="K74" i="2"/>
  <c r="J74" i="2"/>
  <c r="C76" i="13"/>
  <c r="I32" i="6"/>
  <c r="K32" i="6"/>
  <c r="J32" i="6"/>
  <c r="Q16" i="6"/>
  <c r="S16" i="6"/>
  <c r="R16" i="6"/>
  <c r="J211" i="3"/>
  <c r="L211" i="3"/>
  <c r="K211" i="3"/>
  <c r="E43" i="2"/>
  <c r="U8" i="5"/>
  <c r="T8" i="5"/>
  <c r="S8" i="5"/>
  <c r="W8" i="5"/>
  <c r="V8" i="5"/>
  <c r="U37" i="5"/>
  <c r="S37" i="5"/>
  <c r="T37" i="5"/>
  <c r="W37" i="5"/>
  <c r="V37" i="5"/>
  <c r="L86" i="3"/>
  <c r="K86" i="3"/>
  <c r="J86" i="3"/>
  <c r="R32" i="6"/>
  <c r="Q32" i="6"/>
  <c r="S32" i="6"/>
  <c r="L161" i="3"/>
  <c r="K161" i="3"/>
  <c r="J161" i="3"/>
  <c r="S51" i="6"/>
  <c r="R51" i="6"/>
  <c r="Q51" i="6"/>
  <c r="G188" i="3"/>
  <c r="I12" i="12"/>
  <c r="L12" i="12"/>
  <c r="J12" i="12"/>
  <c r="K12" i="12"/>
  <c r="J31" i="12"/>
  <c r="K31" i="12"/>
  <c r="L31" i="12"/>
  <c r="I31" i="12"/>
  <c r="V15" i="13"/>
  <c r="W15" i="13"/>
  <c r="U15" i="13"/>
  <c r="V27" i="12"/>
  <c r="S27" i="12"/>
  <c r="T27" i="12"/>
  <c r="V44" i="12"/>
  <c r="T44" i="12"/>
  <c r="S44" i="12"/>
  <c r="S34" i="6"/>
  <c r="R34" i="6"/>
  <c r="Q34" i="6"/>
  <c r="I47" i="6"/>
  <c r="K47" i="6"/>
  <c r="J47" i="6"/>
  <c r="T43" i="5"/>
  <c r="W43" i="5"/>
  <c r="V43" i="5"/>
  <c r="U43" i="5"/>
  <c r="S43" i="5"/>
  <c r="H194" i="3"/>
  <c r="I116" i="3"/>
  <c r="L105" i="3"/>
  <c r="K105" i="3"/>
  <c r="J105" i="3"/>
  <c r="E196" i="3"/>
  <c r="H114" i="3"/>
  <c r="F192" i="3"/>
  <c r="J47" i="3"/>
  <c r="K47" i="3"/>
  <c r="G17" i="2"/>
  <c r="T21" i="15"/>
  <c r="L150" i="15"/>
  <c r="J150" i="15"/>
  <c r="L81" i="15"/>
  <c r="J81" i="15"/>
  <c r="L157" i="15"/>
  <c r="J157" i="15"/>
  <c r="D54" i="12"/>
  <c r="D55" i="12"/>
  <c r="U32" i="5"/>
  <c r="S32" i="5"/>
  <c r="K56" i="3"/>
  <c r="J56" i="3"/>
  <c r="L67" i="3"/>
  <c r="K67" i="3"/>
  <c r="J67" i="3"/>
  <c r="U23" i="5"/>
  <c r="S23" i="5"/>
  <c r="G116" i="3"/>
  <c r="M33" i="5"/>
  <c r="L33" i="5"/>
  <c r="K33" i="5"/>
  <c r="J33" i="5"/>
  <c r="I33" i="5"/>
  <c r="J18" i="5"/>
  <c r="I18" i="5"/>
  <c r="M18" i="5"/>
  <c r="K18" i="5"/>
  <c r="L18" i="5"/>
  <c r="M9" i="5"/>
  <c r="K9" i="5"/>
  <c r="L9" i="5"/>
  <c r="I9" i="5"/>
  <c r="J9" i="5"/>
  <c r="E189" i="3"/>
  <c r="K13" i="3"/>
  <c r="L13" i="3"/>
  <c r="J13" i="3"/>
  <c r="J66" i="22"/>
  <c r="K66" i="22"/>
  <c r="H35" i="22"/>
  <c r="K27" i="22"/>
  <c r="J27" i="22"/>
  <c r="H133" i="22"/>
  <c r="J125" i="22"/>
  <c r="K125" i="22"/>
  <c r="K90" i="22"/>
  <c r="J90" i="22"/>
  <c r="K52" i="22"/>
  <c r="J52" i="22"/>
  <c r="K16" i="22"/>
  <c r="J16" i="22"/>
  <c r="G76" i="28"/>
  <c r="G48" i="28"/>
  <c r="K29" i="28"/>
  <c r="I29" i="28"/>
  <c r="I98" i="28"/>
  <c r="K98" i="28"/>
  <c r="I151" i="28"/>
  <c r="K151" i="28"/>
  <c r="C161" i="22"/>
  <c r="L115" i="22"/>
  <c r="J115" i="22"/>
  <c r="K115" i="22"/>
  <c r="C105" i="22"/>
  <c r="L59" i="22"/>
  <c r="J59" i="22"/>
  <c r="K59" i="22"/>
  <c r="C49" i="22"/>
  <c r="L10" i="22"/>
  <c r="J10" i="22"/>
  <c r="K10" i="22"/>
  <c r="E105" i="22"/>
  <c r="D78" i="21"/>
  <c r="D91" i="22"/>
  <c r="F91" i="22"/>
  <c r="E64" i="21"/>
  <c r="E22" i="21"/>
  <c r="X17" i="22"/>
  <c r="W17" i="22"/>
  <c r="V17" i="22"/>
  <c r="E35" i="22"/>
  <c r="E147" i="22"/>
  <c r="D21" i="22"/>
  <c r="D134" i="21"/>
  <c r="M22" i="21"/>
  <c r="E161" i="22"/>
  <c r="W12" i="22"/>
  <c r="V12" i="22"/>
  <c r="X12" i="22"/>
  <c r="D92" i="21"/>
  <c r="D35" i="22"/>
  <c r="Q13" i="21"/>
  <c r="F106" i="21"/>
  <c r="F162" i="21"/>
  <c r="F22" i="21"/>
  <c r="H14" i="21"/>
  <c r="H90" i="21"/>
  <c r="V135" i="19"/>
  <c r="X136" i="19"/>
  <c r="W93" i="19"/>
  <c r="X94" i="19"/>
  <c r="X58" i="19"/>
  <c r="V93" i="19"/>
  <c r="X52" i="19"/>
  <c r="W51" i="19"/>
  <c r="X12" i="19"/>
  <c r="X157" i="19"/>
  <c r="Q17" i="21"/>
  <c r="R17" i="21"/>
  <c r="Q18" i="21"/>
  <c r="R18" i="21"/>
  <c r="X104" i="19"/>
  <c r="X61" i="19"/>
  <c r="X114" i="19"/>
  <c r="X71" i="19"/>
  <c r="X28" i="19"/>
  <c r="V35" i="19"/>
  <c r="X146" i="19"/>
  <c r="V107" i="19"/>
  <c r="X108" i="19"/>
  <c r="W65" i="19"/>
  <c r="X66" i="19"/>
  <c r="O147" i="19"/>
  <c r="R139" i="19"/>
  <c r="P139" i="19"/>
  <c r="R59" i="19"/>
  <c r="P59" i="19"/>
  <c r="R20" i="19"/>
  <c r="P20" i="19"/>
  <c r="N133" i="19"/>
  <c r="J52" i="19"/>
  <c r="H52" i="19"/>
  <c r="G51" i="19"/>
  <c r="R52" i="19"/>
  <c r="O51" i="19"/>
  <c r="P52" i="19"/>
  <c r="R138" i="19"/>
  <c r="P138" i="19"/>
  <c r="R118" i="19"/>
  <c r="P118" i="19"/>
  <c r="P99" i="19"/>
  <c r="R99" i="19"/>
  <c r="R19" i="19"/>
  <c r="P19" i="19"/>
  <c r="P72" i="19"/>
  <c r="R72" i="19"/>
  <c r="R54" i="19"/>
  <c r="P54" i="19"/>
  <c r="R131" i="19"/>
  <c r="P131" i="19"/>
  <c r="R156" i="19"/>
  <c r="P156" i="19"/>
  <c r="I30" i="21"/>
  <c r="H30" i="21"/>
  <c r="I27" i="21"/>
  <c r="H27" i="21"/>
  <c r="H81" i="21"/>
  <c r="I81" i="21"/>
  <c r="I153" i="21"/>
  <c r="H153" i="21"/>
  <c r="I161" i="21"/>
  <c r="H161" i="21"/>
  <c r="I17" i="21"/>
  <c r="H17" i="21"/>
  <c r="I88" i="21"/>
  <c r="H88" i="21"/>
  <c r="I12" i="21"/>
  <c r="H12" i="21"/>
  <c r="I69" i="21"/>
  <c r="H69" i="21"/>
  <c r="I154" i="21"/>
  <c r="G162" i="21"/>
  <c r="H154" i="21"/>
  <c r="I85" i="21"/>
  <c r="H85" i="21"/>
  <c r="I146" i="21"/>
  <c r="H146" i="21"/>
  <c r="H49" i="21"/>
  <c r="I49" i="21"/>
  <c r="H127" i="21"/>
  <c r="I127" i="21"/>
  <c r="I83" i="21"/>
  <c r="H83" i="21"/>
  <c r="H160" i="21"/>
  <c r="I160" i="21"/>
  <c r="J99" i="19"/>
  <c r="H99" i="19"/>
  <c r="H13" i="19"/>
  <c r="G21" i="19"/>
  <c r="J13" i="19"/>
  <c r="N93" i="19"/>
  <c r="N35" i="19"/>
  <c r="P27" i="19"/>
  <c r="N91" i="19"/>
  <c r="N37" i="19"/>
  <c r="P113" i="19"/>
  <c r="R126" i="19"/>
  <c r="P126" i="19"/>
  <c r="R57" i="19"/>
  <c r="P57" i="19"/>
  <c r="R104" i="19"/>
  <c r="P104" i="19"/>
  <c r="J45" i="19"/>
  <c r="H45" i="19"/>
  <c r="J72" i="19"/>
  <c r="H72" i="19"/>
  <c r="J146" i="19"/>
  <c r="H146" i="19"/>
  <c r="J113" i="19"/>
  <c r="H113" i="19"/>
  <c r="H76" i="19"/>
  <c r="J76" i="19"/>
  <c r="H14" i="19"/>
  <c r="H75" i="19"/>
  <c r="J75" i="19"/>
  <c r="J48" i="19"/>
  <c r="H48" i="19"/>
  <c r="J126" i="19"/>
  <c r="H126" i="19"/>
  <c r="J157" i="19"/>
  <c r="H157" i="19"/>
  <c r="Y151" i="18"/>
  <c r="X151" i="18"/>
  <c r="X95" i="18"/>
  <c r="Y95" i="18"/>
  <c r="K64" i="18"/>
  <c r="J46" i="18"/>
  <c r="I46" i="18"/>
  <c r="K48" i="18"/>
  <c r="M34" i="18"/>
  <c r="M22" i="18"/>
  <c r="Y11" i="18"/>
  <c r="X11" i="18"/>
  <c r="K76" i="18"/>
  <c r="C78" i="18"/>
  <c r="C50" i="18"/>
  <c r="Q126" i="18"/>
  <c r="S104" i="18"/>
  <c r="I39" i="18"/>
  <c r="I30" i="18"/>
  <c r="J23" i="18"/>
  <c r="I23" i="18"/>
  <c r="H22" i="18"/>
  <c r="J14" i="18"/>
  <c r="I14" i="18"/>
  <c r="K8" i="18"/>
  <c r="F119" i="19"/>
  <c r="F37" i="19"/>
  <c r="H30" i="19"/>
  <c r="F35" i="19"/>
  <c r="F65" i="19"/>
  <c r="F23" i="19"/>
  <c r="Q72" i="18"/>
  <c r="R72" i="18"/>
  <c r="C64" i="18"/>
  <c r="S62" i="18"/>
  <c r="O22" i="18"/>
  <c r="R135" i="18"/>
  <c r="Q135" i="18"/>
  <c r="P134" i="18"/>
  <c r="R108" i="18"/>
  <c r="Q108" i="18"/>
  <c r="R75" i="18"/>
  <c r="Q75" i="18"/>
  <c r="Q57" i="18"/>
  <c r="R57" i="18"/>
  <c r="R151" i="18"/>
  <c r="Q151" i="18"/>
  <c r="R111" i="18"/>
  <c r="Q111" i="18"/>
  <c r="Q122" i="18"/>
  <c r="R122" i="18"/>
  <c r="R129" i="18"/>
  <c r="Q129" i="18"/>
  <c r="J153" i="18"/>
  <c r="I153" i="18"/>
  <c r="J67" i="18"/>
  <c r="I67" i="18"/>
  <c r="J135" i="18"/>
  <c r="I135" i="18"/>
  <c r="H134" i="18"/>
  <c r="J114" i="18"/>
  <c r="I114" i="18"/>
  <c r="H90" i="18"/>
  <c r="I82" i="18"/>
  <c r="J82" i="18"/>
  <c r="H78" i="18"/>
  <c r="I113" i="18"/>
  <c r="J113" i="18"/>
  <c r="J121" i="18"/>
  <c r="I121" i="18"/>
  <c r="H120" i="18"/>
  <c r="M148" i="18"/>
  <c r="Y101" i="18"/>
  <c r="X101" i="18"/>
  <c r="Y32" i="18"/>
  <c r="X32" i="18"/>
  <c r="W118" i="18"/>
  <c r="Y110" i="18"/>
  <c r="X110" i="18"/>
  <c r="Y117" i="18"/>
  <c r="X117" i="18"/>
  <c r="Y125" i="18"/>
  <c r="X125" i="18"/>
  <c r="X82" i="18"/>
  <c r="Y82" i="18"/>
  <c r="W90" i="18"/>
  <c r="X72" i="18"/>
  <c r="Y72" i="18"/>
  <c r="X112" i="18"/>
  <c r="Y112" i="18"/>
  <c r="X128" i="18"/>
  <c r="Y128" i="18"/>
  <c r="O132" i="18"/>
  <c r="G92" i="18"/>
  <c r="G146" i="18"/>
  <c r="R100" i="18"/>
  <c r="Q100" i="18"/>
  <c r="R81" i="18"/>
  <c r="Q81" i="18"/>
  <c r="J71" i="18"/>
  <c r="I71" i="18"/>
  <c r="Y43" i="18"/>
  <c r="X43" i="18"/>
  <c r="J27" i="18"/>
  <c r="I27" i="18"/>
  <c r="H34" i="18"/>
  <c r="U104" i="18"/>
  <c r="U92" i="18"/>
  <c r="U118" i="18"/>
  <c r="M132" i="18"/>
  <c r="M104" i="18"/>
  <c r="E148" i="18"/>
  <c r="D8" i="18"/>
  <c r="K110" i="17"/>
  <c r="J110" i="17"/>
  <c r="I110" i="17"/>
  <c r="C35" i="17"/>
  <c r="C23" i="17"/>
  <c r="D121" i="17"/>
  <c r="D149" i="17"/>
  <c r="E51" i="16"/>
  <c r="F147" i="15"/>
  <c r="F35" i="15"/>
  <c r="F48" i="18"/>
  <c r="F36" i="18"/>
  <c r="F78" i="18"/>
  <c r="F34" i="18"/>
  <c r="F104" i="18"/>
  <c r="F92" i="18"/>
  <c r="I97" i="17"/>
  <c r="K97" i="17"/>
  <c r="J97" i="17"/>
  <c r="H105" i="17"/>
  <c r="D35" i="17"/>
  <c r="C105" i="17"/>
  <c r="C93" i="17"/>
  <c r="C133" i="17"/>
  <c r="C121" i="17"/>
  <c r="E93" i="16"/>
  <c r="P21" i="16"/>
  <c r="N50" i="18"/>
  <c r="V16" i="17"/>
  <c r="U16" i="17"/>
  <c r="W16" i="17"/>
  <c r="C51" i="16"/>
  <c r="V22" i="18"/>
  <c r="X86" i="18"/>
  <c r="V160" i="18"/>
  <c r="X141" i="18"/>
  <c r="D118" i="18"/>
  <c r="X17" i="18"/>
  <c r="L92" i="18"/>
  <c r="L50" i="18"/>
  <c r="L118" i="18"/>
  <c r="L78" i="18"/>
  <c r="K144" i="17"/>
  <c r="J144" i="17"/>
  <c r="I144" i="17"/>
  <c r="C21" i="17"/>
  <c r="K109" i="17"/>
  <c r="J109" i="17"/>
  <c r="I109" i="17"/>
  <c r="J42" i="17"/>
  <c r="I42" i="17"/>
  <c r="K42" i="17"/>
  <c r="J128" i="17"/>
  <c r="I128" i="17"/>
  <c r="K128" i="17"/>
  <c r="K86" i="17"/>
  <c r="I86" i="17"/>
  <c r="J86" i="17"/>
  <c r="J27" i="17"/>
  <c r="H35" i="17"/>
  <c r="K27" i="17"/>
  <c r="I27" i="17"/>
  <c r="H23" i="17"/>
  <c r="J113" i="17"/>
  <c r="K113" i="17"/>
  <c r="I113" i="17"/>
  <c r="H63" i="17"/>
  <c r="K55" i="17"/>
  <c r="J55" i="17"/>
  <c r="I55" i="17"/>
  <c r="J141" i="17"/>
  <c r="K141" i="17"/>
  <c r="I141" i="17"/>
  <c r="D65" i="16"/>
  <c r="D21" i="16"/>
  <c r="T90" i="18"/>
  <c r="T160" i="18"/>
  <c r="J101" i="17"/>
  <c r="I101" i="17"/>
  <c r="I34" i="17"/>
  <c r="J34" i="17"/>
  <c r="I114" i="17"/>
  <c r="J114" i="17"/>
  <c r="I73" i="17"/>
  <c r="J73" i="17"/>
  <c r="I159" i="17"/>
  <c r="J159" i="17"/>
  <c r="O21" i="17"/>
  <c r="J76" i="16"/>
  <c r="K76" i="16"/>
  <c r="I76" i="16"/>
  <c r="J15" i="16"/>
  <c r="I15" i="16"/>
  <c r="K15" i="16"/>
  <c r="M83" i="15"/>
  <c r="L83" i="15"/>
  <c r="I83" i="15"/>
  <c r="H91" i="15"/>
  <c r="K83" i="15"/>
  <c r="J83" i="15"/>
  <c r="C105" i="15"/>
  <c r="M45" i="15"/>
  <c r="J45" i="15"/>
  <c r="I45" i="15"/>
  <c r="L45" i="15"/>
  <c r="K45" i="15"/>
  <c r="C93" i="14"/>
  <c r="K59" i="13"/>
  <c r="J59" i="13"/>
  <c r="I59" i="13"/>
  <c r="H62" i="13"/>
  <c r="C56" i="12"/>
  <c r="F51" i="17"/>
  <c r="F135" i="17"/>
  <c r="F79" i="17"/>
  <c r="F37" i="17"/>
  <c r="K123" i="16"/>
  <c r="J123" i="16"/>
  <c r="I123" i="16"/>
  <c r="K129" i="16"/>
  <c r="I129" i="16"/>
  <c r="J129" i="16"/>
  <c r="K44" i="16"/>
  <c r="J44" i="16"/>
  <c r="I44" i="16"/>
  <c r="K130" i="16"/>
  <c r="J130" i="16"/>
  <c r="I130" i="16"/>
  <c r="J55" i="16"/>
  <c r="I55" i="16"/>
  <c r="H63" i="16"/>
  <c r="K55" i="16"/>
  <c r="H51" i="16"/>
  <c r="J150" i="16"/>
  <c r="I150" i="16"/>
  <c r="H149" i="16"/>
  <c r="K150" i="16"/>
  <c r="I99" i="16"/>
  <c r="K99" i="16"/>
  <c r="J99" i="16"/>
  <c r="K31" i="16"/>
  <c r="I31" i="16"/>
  <c r="J31" i="16"/>
  <c r="K117" i="16"/>
  <c r="J117" i="16"/>
  <c r="I117" i="16"/>
  <c r="J101" i="15"/>
  <c r="I101" i="15"/>
  <c r="M101" i="15"/>
  <c r="L101" i="15"/>
  <c r="K101" i="15"/>
  <c r="L34" i="15"/>
  <c r="K34" i="15"/>
  <c r="M34" i="15"/>
  <c r="I34" i="15"/>
  <c r="J34" i="15"/>
  <c r="L121" i="15"/>
  <c r="K121" i="15"/>
  <c r="M121" i="15"/>
  <c r="J121" i="15"/>
  <c r="I121" i="15"/>
  <c r="I9" i="15"/>
  <c r="M9" i="15"/>
  <c r="L9" i="15"/>
  <c r="J9" i="15"/>
  <c r="K9" i="15"/>
  <c r="M115" i="15"/>
  <c r="M46" i="15"/>
  <c r="M42" i="15"/>
  <c r="M28" i="15"/>
  <c r="M81" i="15"/>
  <c r="M48" i="15"/>
  <c r="M152" i="15"/>
  <c r="M100" i="15"/>
  <c r="M150" i="15"/>
  <c r="M51" i="15"/>
  <c r="M127" i="15"/>
  <c r="M20" i="15"/>
  <c r="M135" i="15"/>
  <c r="M66" i="15"/>
  <c r="M157" i="15"/>
  <c r="M97" i="15"/>
  <c r="M158" i="15"/>
  <c r="M132" i="15"/>
  <c r="M24" i="15"/>
  <c r="M141" i="15"/>
  <c r="M93" i="15"/>
  <c r="M54" i="15"/>
  <c r="M88" i="15"/>
  <c r="M110" i="15"/>
  <c r="M140" i="15"/>
  <c r="M123" i="15"/>
  <c r="M41" i="15"/>
  <c r="M94" i="15"/>
  <c r="M10" i="15"/>
  <c r="M25" i="15"/>
  <c r="M76" i="15"/>
  <c r="M12" i="15"/>
  <c r="M111" i="15"/>
  <c r="M16" i="15"/>
  <c r="M67" i="15"/>
  <c r="M154" i="15"/>
  <c r="M58" i="15"/>
  <c r="M71" i="15"/>
  <c r="M117" i="15"/>
  <c r="M31" i="15"/>
  <c r="M74" i="15"/>
  <c r="M89" i="15"/>
  <c r="I61" i="15"/>
  <c r="M61" i="15"/>
  <c r="K61" i="15"/>
  <c r="J61" i="15"/>
  <c r="L61" i="15"/>
  <c r="I156" i="15"/>
  <c r="M156" i="15"/>
  <c r="K156" i="15"/>
  <c r="J156" i="15"/>
  <c r="L156" i="15"/>
  <c r="L99" i="15"/>
  <c r="J99" i="15"/>
  <c r="I99" i="15"/>
  <c r="K99" i="15"/>
  <c r="M99" i="15"/>
  <c r="E35" i="17"/>
  <c r="E133" i="17"/>
  <c r="K110" i="16"/>
  <c r="J110" i="16"/>
  <c r="I110" i="16"/>
  <c r="V20" i="16"/>
  <c r="U20" i="16"/>
  <c r="F23" i="16"/>
  <c r="M137" i="15"/>
  <c r="K137" i="15"/>
  <c r="J137" i="15"/>
  <c r="I137" i="15"/>
  <c r="L137" i="15"/>
  <c r="U43" i="12"/>
  <c r="X19" i="15"/>
  <c r="Y19" i="15"/>
  <c r="W19" i="15"/>
  <c r="K24" i="15"/>
  <c r="I24" i="15"/>
  <c r="K46" i="15"/>
  <c r="I46" i="15"/>
  <c r="I123" i="13"/>
  <c r="J123" i="13"/>
  <c r="I80" i="13"/>
  <c r="J80" i="13"/>
  <c r="G132" i="13"/>
  <c r="J125" i="13"/>
  <c r="I125" i="13"/>
  <c r="J112" i="13"/>
  <c r="I112" i="13"/>
  <c r="G118" i="13"/>
  <c r="U54" i="12"/>
  <c r="F119" i="3"/>
  <c r="J73" i="2"/>
  <c r="K73" i="2"/>
  <c r="Q31" i="6"/>
  <c r="S31" i="6"/>
  <c r="R31" i="6"/>
  <c r="S21" i="5"/>
  <c r="V21" i="5"/>
  <c r="W21" i="5"/>
  <c r="T21" i="5"/>
  <c r="U21" i="5"/>
  <c r="V25" i="5"/>
  <c r="T25" i="5"/>
  <c r="J210" i="3"/>
  <c r="L210" i="3"/>
  <c r="K210" i="3"/>
  <c r="F42" i="2"/>
  <c r="K13" i="2"/>
  <c r="J13" i="2"/>
  <c r="L13" i="2"/>
  <c r="W45" i="5"/>
  <c r="U45" i="5"/>
  <c r="V45" i="5"/>
  <c r="S45" i="5"/>
  <c r="T45" i="5"/>
  <c r="L80" i="3"/>
  <c r="K80" i="3"/>
  <c r="J80" i="3"/>
  <c r="L141" i="3"/>
  <c r="K141" i="3"/>
  <c r="J141" i="3"/>
  <c r="J11" i="12"/>
  <c r="L11" i="12"/>
  <c r="I11" i="12"/>
  <c r="K11" i="12"/>
  <c r="J39" i="12"/>
  <c r="K39" i="12"/>
  <c r="I39" i="12"/>
  <c r="L39" i="12"/>
  <c r="K95" i="3"/>
  <c r="L95" i="3"/>
  <c r="J95" i="3"/>
  <c r="J17" i="12"/>
  <c r="K17" i="12"/>
  <c r="I17" i="12"/>
  <c r="L17" i="12"/>
  <c r="V29" i="12"/>
  <c r="S29" i="12"/>
  <c r="T29" i="12"/>
  <c r="V11" i="12"/>
  <c r="T11" i="12"/>
  <c r="S11" i="12"/>
  <c r="V46" i="12"/>
  <c r="T46" i="12"/>
  <c r="S46" i="12"/>
  <c r="J34" i="6"/>
  <c r="I34" i="6"/>
  <c r="J52" i="6"/>
  <c r="K52" i="6"/>
  <c r="I52" i="6"/>
  <c r="H189" i="3"/>
  <c r="Q21" i="6"/>
  <c r="S21" i="6"/>
  <c r="R21" i="6"/>
  <c r="K84" i="3"/>
  <c r="L84" i="3"/>
  <c r="J84" i="3"/>
  <c r="E48" i="13"/>
  <c r="F62" i="13"/>
  <c r="F146" i="13"/>
  <c r="F188" i="3"/>
  <c r="G18" i="2"/>
  <c r="J89" i="15"/>
  <c r="L89" i="15"/>
  <c r="J110" i="15"/>
  <c r="L110" i="15"/>
  <c r="D105" i="15"/>
  <c r="J97" i="15"/>
  <c r="L97" i="15"/>
  <c r="D63" i="15"/>
  <c r="J10" i="15"/>
  <c r="L10" i="15"/>
  <c r="J117" i="15"/>
  <c r="L117" i="15"/>
  <c r="E192" i="3"/>
  <c r="K38" i="3"/>
  <c r="L38" i="3"/>
  <c r="J38" i="3"/>
  <c r="J60" i="3"/>
  <c r="K60" i="3"/>
  <c r="J42" i="3"/>
  <c r="K42" i="3"/>
  <c r="L51" i="5"/>
  <c r="J51" i="5"/>
  <c r="I51" i="5"/>
  <c r="M51" i="5"/>
  <c r="K51" i="5"/>
  <c r="K20" i="5"/>
  <c r="M20" i="5"/>
  <c r="L20" i="5"/>
  <c r="I20" i="5"/>
  <c r="J20" i="5"/>
  <c r="H123" i="3"/>
  <c r="K9" i="3"/>
  <c r="L9" i="3"/>
  <c r="J9" i="3"/>
  <c r="F40" i="31"/>
  <c r="N76" i="30"/>
  <c r="F54" i="30"/>
  <c r="F118" i="28"/>
  <c r="M65" i="28"/>
  <c r="L65" i="28"/>
  <c r="K65" i="28"/>
  <c r="J65" i="28"/>
  <c r="I65" i="28"/>
  <c r="I81" i="28"/>
  <c r="M81" i="28"/>
  <c r="K81" i="28"/>
  <c r="J81" i="28"/>
  <c r="L81" i="28"/>
  <c r="K130" i="28"/>
  <c r="J130" i="28"/>
  <c r="I130" i="28"/>
  <c r="M130" i="28"/>
  <c r="L130" i="28"/>
  <c r="L87" i="30"/>
  <c r="L56" i="30"/>
  <c r="L79" i="30"/>
  <c r="F240" i="30"/>
  <c r="H240" i="30"/>
  <c r="L240" i="30"/>
  <c r="H239" i="30"/>
  <c r="F235" i="30"/>
  <c r="H231" i="30"/>
  <c r="H237" i="30"/>
  <c r="K66" i="28"/>
  <c r="M66" i="28"/>
  <c r="L66" i="28"/>
  <c r="J66" i="28"/>
  <c r="I66" i="28"/>
  <c r="M15" i="28"/>
  <c r="L15" i="28"/>
  <c r="K15" i="28"/>
  <c r="J15" i="28"/>
  <c r="I15" i="28"/>
  <c r="H20" i="28"/>
  <c r="M134" i="28"/>
  <c r="L134" i="28"/>
  <c r="I134" i="28"/>
  <c r="J134" i="28"/>
  <c r="K134" i="28"/>
  <c r="I150" i="28"/>
  <c r="M150" i="28"/>
  <c r="L150" i="28"/>
  <c r="K150" i="28"/>
  <c r="J150" i="28"/>
  <c r="I115" i="28"/>
  <c r="J115" i="28"/>
  <c r="M115" i="28"/>
  <c r="L115" i="28"/>
  <c r="K115" i="28"/>
  <c r="L157" i="28"/>
  <c r="K157" i="28"/>
  <c r="I157" i="28"/>
  <c r="M157" i="28"/>
  <c r="J157" i="28"/>
  <c r="K122" i="28"/>
  <c r="J122" i="28"/>
  <c r="I122" i="28"/>
  <c r="M122" i="28"/>
  <c r="L122" i="28"/>
  <c r="K127" i="28"/>
  <c r="J127" i="28"/>
  <c r="M127" i="28"/>
  <c r="L127" i="28"/>
  <c r="I127" i="28"/>
  <c r="L30" i="28"/>
  <c r="J30" i="28"/>
  <c r="K101" i="27"/>
  <c r="J101" i="27"/>
  <c r="I101" i="27"/>
  <c r="D62" i="27"/>
  <c r="I42" i="27"/>
  <c r="J42" i="27"/>
  <c r="F34" i="27"/>
  <c r="J150" i="27"/>
  <c r="K150" i="27"/>
  <c r="I150" i="27"/>
  <c r="I103" i="26"/>
  <c r="J103" i="26"/>
  <c r="J86" i="26"/>
  <c r="I86" i="26"/>
  <c r="H76" i="26"/>
  <c r="K68" i="26"/>
  <c r="I68" i="26"/>
  <c r="J68" i="26"/>
  <c r="J16" i="28"/>
  <c r="L16" i="28"/>
  <c r="E48" i="28"/>
  <c r="E104" i="28"/>
  <c r="J96" i="28"/>
  <c r="L96" i="28"/>
  <c r="I117" i="27"/>
  <c r="J117" i="27"/>
  <c r="K117" i="27"/>
  <c r="E34" i="27"/>
  <c r="I14" i="27"/>
  <c r="J14" i="27"/>
  <c r="K14" i="27"/>
  <c r="I110" i="26"/>
  <c r="H118" i="26"/>
  <c r="K110" i="26"/>
  <c r="J110" i="26"/>
  <c r="J116" i="27"/>
  <c r="I116" i="27"/>
  <c r="K116" i="27"/>
  <c r="F146" i="27"/>
  <c r="J66" i="26"/>
  <c r="I66" i="26"/>
  <c r="K66" i="26"/>
  <c r="C104" i="28"/>
  <c r="E118" i="27"/>
  <c r="K98" i="27"/>
  <c r="J98" i="27"/>
  <c r="I98" i="27"/>
  <c r="G90" i="27"/>
  <c r="K38" i="27"/>
  <c r="J38" i="27"/>
  <c r="I38" i="27"/>
  <c r="K159" i="26"/>
  <c r="J159" i="26"/>
  <c r="I159" i="26"/>
  <c r="K142" i="26"/>
  <c r="J142" i="26"/>
  <c r="I142" i="26"/>
  <c r="K125" i="26"/>
  <c r="J125" i="26"/>
  <c r="I125" i="26"/>
  <c r="K47" i="26"/>
  <c r="J47" i="26"/>
  <c r="I47" i="26"/>
  <c r="K30" i="26"/>
  <c r="J30" i="26"/>
  <c r="I30" i="26"/>
  <c r="K13" i="26"/>
  <c r="J13" i="26"/>
  <c r="I13" i="26"/>
  <c r="K131" i="27"/>
  <c r="J131" i="27"/>
  <c r="I131" i="27"/>
  <c r="D90" i="27"/>
  <c r="F62" i="27"/>
  <c r="E48" i="27"/>
  <c r="K28" i="27"/>
  <c r="J28" i="27"/>
  <c r="I28" i="27"/>
  <c r="H34" i="27"/>
  <c r="G20" i="27"/>
  <c r="D146" i="27"/>
  <c r="K150" i="26"/>
  <c r="J150" i="26"/>
  <c r="I150" i="26"/>
  <c r="E132" i="26"/>
  <c r="G62" i="26"/>
  <c r="K38" i="26"/>
  <c r="J38" i="26"/>
  <c r="I38" i="26"/>
  <c r="E20" i="26"/>
  <c r="C118" i="27"/>
  <c r="C34" i="27"/>
  <c r="C132" i="27"/>
  <c r="D34" i="26"/>
  <c r="D104" i="26"/>
  <c r="D20" i="26"/>
  <c r="D90" i="26"/>
  <c r="J135" i="22"/>
  <c r="K135" i="22"/>
  <c r="K100" i="22"/>
  <c r="J100" i="22"/>
  <c r="K61" i="22"/>
  <c r="J61" i="22"/>
  <c r="K23" i="22"/>
  <c r="J23" i="22"/>
  <c r="J159" i="22"/>
  <c r="K159" i="22"/>
  <c r="K121" i="22"/>
  <c r="J121" i="22"/>
  <c r="J86" i="22"/>
  <c r="K86" i="22"/>
  <c r="J47" i="22"/>
  <c r="K47" i="22"/>
  <c r="C21" i="22"/>
  <c r="K8" i="28"/>
  <c r="I8" i="28"/>
  <c r="K10" i="28"/>
  <c r="I10" i="28"/>
  <c r="G90" i="28"/>
  <c r="G62" i="28"/>
  <c r="K38" i="28"/>
  <c r="I38" i="28"/>
  <c r="I120" i="28"/>
  <c r="K120" i="28"/>
  <c r="G118" i="28"/>
  <c r="L150" i="22"/>
  <c r="J150" i="22"/>
  <c r="K150" i="22"/>
  <c r="L132" i="22"/>
  <c r="J132" i="22"/>
  <c r="K132" i="22"/>
  <c r="C119" i="22"/>
  <c r="L94" i="22"/>
  <c r="J94" i="22"/>
  <c r="K94" i="22"/>
  <c r="L76" i="22"/>
  <c r="J76" i="22"/>
  <c r="K76" i="22"/>
  <c r="C63" i="22"/>
  <c r="L38" i="22"/>
  <c r="J38" i="22"/>
  <c r="K38" i="22"/>
  <c r="E148" i="21"/>
  <c r="C78" i="21"/>
  <c r="X9" i="22"/>
  <c r="W9" i="22"/>
  <c r="V9" i="22"/>
  <c r="F133" i="22"/>
  <c r="D162" i="21"/>
  <c r="E77" i="22"/>
  <c r="C106" i="21"/>
  <c r="C22" i="21"/>
  <c r="E63" i="22"/>
  <c r="G35" i="22"/>
  <c r="C92" i="21"/>
  <c r="F78" i="21"/>
  <c r="X128" i="19"/>
  <c r="X85" i="19"/>
  <c r="X43" i="19"/>
  <c r="X129" i="19"/>
  <c r="X86" i="19"/>
  <c r="X42" i="19"/>
  <c r="W49" i="19"/>
  <c r="X151" i="19"/>
  <c r="X158" i="19"/>
  <c r="R20" i="21"/>
  <c r="Q20" i="21"/>
  <c r="W147" i="19"/>
  <c r="X139" i="19"/>
  <c r="W135" i="19"/>
  <c r="X98" i="19"/>
  <c r="W105" i="19"/>
  <c r="X62" i="19"/>
  <c r="V23" i="19"/>
  <c r="X24" i="19"/>
  <c r="X143" i="19"/>
  <c r="X100" i="19"/>
  <c r="X57" i="19"/>
  <c r="R128" i="19"/>
  <c r="P128" i="19"/>
  <c r="N51" i="19"/>
  <c r="J16" i="19"/>
  <c r="H16" i="19"/>
  <c r="R96" i="19"/>
  <c r="P96" i="19"/>
  <c r="J43" i="19"/>
  <c r="H43" i="19"/>
  <c r="R60" i="19"/>
  <c r="P60" i="19"/>
  <c r="R127" i="19"/>
  <c r="P127" i="19"/>
  <c r="P108" i="19"/>
  <c r="O107" i="19"/>
  <c r="R108" i="19"/>
  <c r="P24" i="19"/>
  <c r="O23" i="19"/>
  <c r="R24" i="19"/>
  <c r="P81" i="19"/>
  <c r="R81" i="19"/>
  <c r="R62" i="19"/>
  <c r="P62" i="19"/>
  <c r="R140" i="19"/>
  <c r="P140" i="19"/>
  <c r="R157" i="19"/>
  <c r="P157" i="19"/>
  <c r="H72" i="21"/>
  <c r="I72" i="21"/>
  <c r="H63" i="21"/>
  <c r="I63" i="21"/>
  <c r="I87" i="21"/>
  <c r="H87" i="21"/>
  <c r="I18" i="21"/>
  <c r="H18" i="21"/>
  <c r="H124" i="21"/>
  <c r="I124" i="21"/>
  <c r="I21" i="21"/>
  <c r="H21" i="21"/>
  <c r="I97" i="21"/>
  <c r="H97" i="21"/>
  <c r="I16" i="21"/>
  <c r="H16" i="21"/>
  <c r="I77" i="21"/>
  <c r="H77" i="21"/>
  <c r="I156" i="21"/>
  <c r="H156" i="21"/>
  <c r="I94" i="21"/>
  <c r="H94" i="21"/>
  <c r="H158" i="21"/>
  <c r="I158" i="21"/>
  <c r="H58" i="21"/>
  <c r="I58" i="21"/>
  <c r="H136" i="21"/>
  <c r="I136" i="21"/>
  <c r="H91" i="21"/>
  <c r="I91" i="21"/>
  <c r="I151" i="21"/>
  <c r="H151" i="21"/>
  <c r="J88" i="19"/>
  <c r="H88" i="19"/>
  <c r="P34" i="19"/>
  <c r="P102" i="19"/>
  <c r="N63" i="19"/>
  <c r="P42" i="19"/>
  <c r="N121" i="19"/>
  <c r="P122" i="19"/>
  <c r="J125" i="19"/>
  <c r="H125" i="19"/>
  <c r="G133" i="19"/>
  <c r="J56" i="19"/>
  <c r="H56" i="19"/>
  <c r="R94" i="19"/>
  <c r="P94" i="19"/>
  <c r="O93" i="19"/>
  <c r="J39" i="19"/>
  <c r="H39" i="19"/>
  <c r="J81" i="19"/>
  <c r="H81" i="19"/>
  <c r="J122" i="19"/>
  <c r="G121" i="19"/>
  <c r="H122" i="19"/>
  <c r="H85" i="19"/>
  <c r="J85" i="19"/>
  <c r="J18" i="19"/>
  <c r="H18" i="19"/>
  <c r="H84" i="19"/>
  <c r="J84" i="19"/>
  <c r="J57" i="19"/>
  <c r="H57" i="19"/>
  <c r="J143" i="19"/>
  <c r="H143" i="19"/>
  <c r="J158" i="19"/>
  <c r="H158" i="19"/>
  <c r="R125" i="18"/>
  <c r="Q125" i="18"/>
  <c r="E106" i="18"/>
  <c r="R61" i="18"/>
  <c r="Q61" i="18"/>
  <c r="Y45" i="18"/>
  <c r="X45" i="18"/>
  <c r="C48" i="18"/>
  <c r="E34" i="18"/>
  <c r="E22" i="18"/>
  <c r="Q11" i="18"/>
  <c r="S160" i="18"/>
  <c r="S106" i="18"/>
  <c r="C132" i="18"/>
  <c r="C120" i="18"/>
  <c r="I125" i="18"/>
  <c r="G132" i="18"/>
  <c r="R55" i="18"/>
  <c r="Q55" i="18"/>
  <c r="P62" i="18"/>
  <c r="U36" i="18"/>
  <c r="Y13" i="18"/>
  <c r="X13" i="18"/>
  <c r="W20" i="18"/>
  <c r="C8" i="18"/>
  <c r="F121" i="19"/>
  <c r="H123" i="19"/>
  <c r="H34" i="19"/>
  <c r="H90" i="19"/>
  <c r="M92" i="18"/>
  <c r="R71" i="18"/>
  <c r="Q71" i="18"/>
  <c r="J61" i="18"/>
  <c r="I61" i="18"/>
  <c r="C62" i="18"/>
  <c r="G22" i="18"/>
  <c r="R52" i="18"/>
  <c r="Q52" i="18"/>
  <c r="R141" i="18"/>
  <c r="Q141" i="18"/>
  <c r="R114" i="18"/>
  <c r="Q114" i="18"/>
  <c r="R84" i="18"/>
  <c r="Q84" i="18"/>
  <c r="Q66" i="18"/>
  <c r="R66" i="18"/>
  <c r="R47" i="18"/>
  <c r="Q47" i="18"/>
  <c r="R117" i="18"/>
  <c r="Q117" i="18"/>
  <c r="Q130" i="18"/>
  <c r="R130" i="18"/>
  <c r="P146" i="18"/>
  <c r="Q138" i="18"/>
  <c r="R138" i="18"/>
  <c r="J68" i="18"/>
  <c r="I68" i="18"/>
  <c r="H76" i="18"/>
  <c r="J75" i="18"/>
  <c r="I75" i="18"/>
  <c r="J141" i="18"/>
  <c r="I141" i="18"/>
  <c r="I136" i="18"/>
  <c r="J136" i="18"/>
  <c r="I102" i="18"/>
  <c r="J102" i="18"/>
  <c r="I122" i="18"/>
  <c r="J122" i="18"/>
  <c r="I129" i="18"/>
  <c r="J129" i="18"/>
  <c r="Y80" i="18"/>
  <c r="X80" i="18"/>
  <c r="R25" i="18"/>
  <c r="Q25" i="18"/>
  <c r="R16" i="18"/>
  <c r="Q16" i="18"/>
  <c r="Y116" i="18"/>
  <c r="X116" i="18"/>
  <c r="W132" i="18"/>
  <c r="Y124" i="18"/>
  <c r="X124" i="18"/>
  <c r="Y131" i="18"/>
  <c r="X131" i="18"/>
  <c r="Y96" i="18"/>
  <c r="X96" i="18"/>
  <c r="W104" i="18"/>
  <c r="Y81" i="18"/>
  <c r="X81" i="18"/>
  <c r="X121" i="18"/>
  <c r="W120" i="18"/>
  <c r="Y121" i="18"/>
  <c r="Y137" i="18"/>
  <c r="X137" i="18"/>
  <c r="O120" i="18"/>
  <c r="G64" i="18"/>
  <c r="G148" i="18"/>
  <c r="J154" i="18"/>
  <c r="I154" i="18"/>
  <c r="R80" i="18"/>
  <c r="Q80" i="18"/>
  <c r="J70" i="18"/>
  <c r="I70" i="18"/>
  <c r="Q43" i="18"/>
  <c r="Y26" i="18"/>
  <c r="W34" i="18"/>
  <c r="X26" i="18"/>
  <c r="U134" i="18"/>
  <c r="M78" i="18"/>
  <c r="M118" i="18"/>
  <c r="M106" i="18"/>
  <c r="E90" i="18"/>
  <c r="E146" i="18"/>
  <c r="E160" i="18"/>
  <c r="K58" i="17"/>
  <c r="J58" i="17"/>
  <c r="I58" i="17"/>
  <c r="R9" i="17"/>
  <c r="D107" i="17"/>
  <c r="C105" i="16"/>
  <c r="C93" i="16"/>
  <c r="F105" i="15"/>
  <c r="E63" i="15"/>
  <c r="F50" i="18"/>
  <c r="F160" i="18"/>
  <c r="K153" i="17"/>
  <c r="J153" i="17"/>
  <c r="I153" i="17"/>
  <c r="H161" i="17"/>
  <c r="C91" i="17"/>
  <c r="C51" i="17"/>
  <c r="C147" i="16"/>
  <c r="D119" i="16"/>
  <c r="E21" i="16"/>
  <c r="F119" i="15"/>
  <c r="N48" i="18"/>
  <c r="N78" i="18"/>
  <c r="N90" i="18"/>
  <c r="N146" i="18"/>
  <c r="N160" i="18"/>
  <c r="N92" i="18"/>
  <c r="R21" i="17"/>
  <c r="X16" i="18"/>
  <c r="V20" i="18"/>
  <c r="X12" i="18"/>
  <c r="X87" i="18"/>
  <c r="V64" i="18"/>
  <c r="V62" i="18"/>
  <c r="D76" i="18"/>
  <c r="D90" i="18"/>
  <c r="D104" i="18"/>
  <c r="D134" i="18"/>
  <c r="L64" i="18"/>
  <c r="K75" i="17"/>
  <c r="J75" i="17"/>
  <c r="I75" i="17"/>
  <c r="K117" i="17"/>
  <c r="J117" i="17"/>
  <c r="I117" i="17"/>
  <c r="J59" i="17"/>
  <c r="I59" i="17"/>
  <c r="K59" i="17"/>
  <c r="J137" i="17"/>
  <c r="I137" i="17"/>
  <c r="K137" i="17"/>
  <c r="K95" i="17"/>
  <c r="I95" i="17"/>
  <c r="J95" i="17"/>
  <c r="J44" i="17"/>
  <c r="K44" i="17"/>
  <c r="I44" i="17"/>
  <c r="J122" i="17"/>
  <c r="H121" i="17"/>
  <c r="K122" i="17"/>
  <c r="I122" i="17"/>
  <c r="J72" i="17"/>
  <c r="K72" i="17"/>
  <c r="I72" i="17"/>
  <c r="J150" i="17"/>
  <c r="K150" i="17"/>
  <c r="I150" i="17"/>
  <c r="H149" i="17"/>
  <c r="C91" i="16"/>
  <c r="C63" i="16"/>
  <c r="O9" i="16"/>
  <c r="F133" i="15"/>
  <c r="F63" i="15"/>
  <c r="T20" i="18"/>
  <c r="T78" i="18"/>
  <c r="I28" i="17"/>
  <c r="J28" i="17"/>
  <c r="V11" i="16"/>
  <c r="U11" i="16"/>
  <c r="C77" i="15"/>
  <c r="J85" i="16"/>
  <c r="I85" i="16"/>
  <c r="K85" i="16"/>
  <c r="M114" i="15"/>
  <c r="J114" i="15"/>
  <c r="I114" i="15"/>
  <c r="K114" i="15"/>
  <c r="L114" i="15"/>
  <c r="K38" i="15"/>
  <c r="J38" i="15"/>
  <c r="I38" i="15"/>
  <c r="M38" i="15"/>
  <c r="L38" i="15"/>
  <c r="C163" i="14"/>
  <c r="I145" i="13"/>
  <c r="J145" i="13"/>
  <c r="K145" i="13"/>
  <c r="H146" i="13"/>
  <c r="D104" i="13"/>
  <c r="D62" i="13"/>
  <c r="J128" i="16"/>
  <c r="I128" i="16"/>
  <c r="K128" i="16"/>
  <c r="F77" i="17"/>
  <c r="F35" i="17"/>
  <c r="F121" i="17"/>
  <c r="J102" i="16"/>
  <c r="I102" i="16"/>
  <c r="K102" i="16"/>
  <c r="K138" i="16"/>
  <c r="I138" i="16"/>
  <c r="J138" i="16"/>
  <c r="K53" i="16"/>
  <c r="J53" i="16"/>
  <c r="I53" i="16"/>
  <c r="K139" i="16"/>
  <c r="J139" i="16"/>
  <c r="H147" i="16"/>
  <c r="I139" i="16"/>
  <c r="J72" i="16"/>
  <c r="I72" i="16"/>
  <c r="K72" i="16"/>
  <c r="J158" i="16"/>
  <c r="I158" i="16"/>
  <c r="K158" i="16"/>
  <c r="I116" i="16"/>
  <c r="J116" i="16"/>
  <c r="K116" i="16"/>
  <c r="J40" i="16"/>
  <c r="I40" i="16"/>
  <c r="K40" i="16"/>
  <c r="K126" i="16"/>
  <c r="J126" i="16"/>
  <c r="I126" i="16"/>
  <c r="K85" i="15"/>
  <c r="L85" i="15"/>
  <c r="J85" i="15"/>
  <c r="M85" i="15"/>
  <c r="I85" i="15"/>
  <c r="L43" i="15"/>
  <c r="K43" i="15"/>
  <c r="J43" i="15"/>
  <c r="M43" i="15"/>
  <c r="I43" i="15"/>
  <c r="H49" i="15"/>
  <c r="L129" i="15"/>
  <c r="K129" i="15"/>
  <c r="J129" i="15"/>
  <c r="M129" i="15"/>
  <c r="I129" i="15"/>
  <c r="I11" i="15"/>
  <c r="M11" i="15"/>
  <c r="L11" i="15"/>
  <c r="K11" i="15"/>
  <c r="J11" i="15"/>
  <c r="I79" i="15"/>
  <c r="M79" i="15"/>
  <c r="L79" i="15"/>
  <c r="J79" i="15"/>
  <c r="K79" i="15"/>
  <c r="L30" i="15"/>
  <c r="J30" i="15"/>
  <c r="I30" i="15"/>
  <c r="M30" i="15"/>
  <c r="K30" i="15"/>
  <c r="L108" i="15"/>
  <c r="K108" i="15"/>
  <c r="J108" i="15"/>
  <c r="M108" i="15"/>
  <c r="I108" i="15"/>
  <c r="Q9" i="17"/>
  <c r="E21" i="17"/>
  <c r="E65" i="17"/>
  <c r="G56" i="12"/>
  <c r="I16" i="13"/>
  <c r="J16" i="13"/>
  <c r="J100" i="13"/>
  <c r="I100" i="13"/>
  <c r="I31" i="15"/>
  <c r="K31" i="15"/>
  <c r="G63" i="15"/>
  <c r="K42" i="15"/>
  <c r="I42" i="15"/>
  <c r="U21" i="12"/>
  <c r="I70" i="13"/>
  <c r="J70" i="13"/>
  <c r="I134" i="13"/>
  <c r="J134" i="13"/>
  <c r="J121" i="13"/>
  <c r="I121" i="13"/>
  <c r="U46" i="12"/>
  <c r="J41" i="12"/>
  <c r="K41" i="12"/>
  <c r="I41" i="12"/>
  <c r="L41" i="12"/>
  <c r="U38" i="5"/>
  <c r="V38" i="5"/>
  <c r="W38" i="5"/>
  <c r="S38" i="5"/>
  <c r="T38" i="5"/>
  <c r="F114" i="3"/>
  <c r="K14" i="2"/>
  <c r="J14" i="2"/>
  <c r="I17" i="2"/>
  <c r="L14" i="2"/>
  <c r="L176" i="3"/>
  <c r="K176" i="3"/>
  <c r="J176" i="3"/>
  <c r="I187" i="3"/>
  <c r="L61" i="2"/>
  <c r="K61" i="2"/>
  <c r="J61" i="2"/>
  <c r="V41" i="5"/>
  <c r="S41" i="5"/>
  <c r="W41" i="5"/>
  <c r="U41" i="5"/>
  <c r="T41" i="5"/>
  <c r="J209" i="3"/>
  <c r="K209" i="3"/>
  <c r="L209" i="3"/>
  <c r="R52" i="6"/>
  <c r="Q52" i="6"/>
  <c r="S52" i="6"/>
  <c r="K11" i="2"/>
  <c r="J11" i="2"/>
  <c r="L11" i="2"/>
  <c r="L177" i="3"/>
  <c r="K177" i="3"/>
  <c r="J177" i="3"/>
  <c r="I188" i="3"/>
  <c r="L65" i="2"/>
  <c r="K65" i="2"/>
  <c r="J65" i="2"/>
  <c r="I68" i="2"/>
  <c r="R18" i="6"/>
  <c r="Q18" i="6"/>
  <c r="S18" i="6"/>
  <c r="L138" i="3"/>
  <c r="J138" i="3"/>
  <c r="K138" i="3"/>
  <c r="S15" i="6"/>
  <c r="R15" i="6"/>
  <c r="Q15" i="6"/>
  <c r="T22" i="14"/>
  <c r="S22" i="14"/>
  <c r="J47" i="12"/>
  <c r="K47" i="12"/>
  <c r="L47" i="12"/>
  <c r="I47" i="12"/>
  <c r="L170" i="3"/>
  <c r="K170" i="3"/>
  <c r="J170" i="3"/>
  <c r="L91" i="3"/>
  <c r="K91" i="3"/>
  <c r="J91" i="3"/>
  <c r="G119" i="16"/>
  <c r="G35" i="16"/>
  <c r="V31" i="12"/>
  <c r="S31" i="12"/>
  <c r="T31" i="12"/>
  <c r="V16" i="12"/>
  <c r="T16" i="12"/>
  <c r="S16" i="12"/>
  <c r="V48" i="12"/>
  <c r="T48" i="12"/>
  <c r="S48" i="12"/>
  <c r="R20" i="6"/>
  <c r="S20" i="6"/>
  <c r="Q20" i="6"/>
  <c r="K43" i="6"/>
  <c r="J43" i="6"/>
  <c r="I43" i="6"/>
  <c r="K45" i="6"/>
  <c r="H188" i="3"/>
  <c r="H69" i="2"/>
  <c r="G68" i="2"/>
  <c r="K40" i="3"/>
  <c r="J40" i="3"/>
  <c r="F190" i="3"/>
  <c r="J67" i="15"/>
  <c r="L67" i="15"/>
  <c r="D161" i="15"/>
  <c r="D35" i="15"/>
  <c r="L20" i="15"/>
  <c r="J20" i="15"/>
  <c r="D53" i="12"/>
  <c r="D57" i="12" s="1"/>
  <c r="E188" i="3"/>
  <c r="L34" i="3"/>
  <c r="K34" i="3"/>
  <c r="J34" i="3"/>
  <c r="K54" i="3"/>
  <c r="J54" i="3"/>
  <c r="J50" i="3"/>
  <c r="K50" i="3"/>
  <c r="E146" i="13"/>
  <c r="E132" i="13"/>
  <c r="I50" i="5"/>
  <c r="M50" i="5"/>
  <c r="K50" i="5"/>
  <c r="J50" i="5"/>
  <c r="L50" i="5"/>
  <c r="K25" i="5"/>
  <c r="M25" i="5"/>
  <c r="L25" i="5"/>
  <c r="J25" i="5"/>
  <c r="I25" i="5"/>
  <c r="H119" i="3"/>
  <c r="F34" i="31"/>
  <c r="N53" i="30"/>
  <c r="N78" i="30"/>
  <c r="F57" i="30"/>
  <c r="M60" i="28"/>
  <c r="L60" i="28"/>
  <c r="K60" i="28"/>
  <c r="J60" i="28"/>
  <c r="I60" i="28"/>
  <c r="D20" i="28"/>
  <c r="I57" i="28"/>
  <c r="M57" i="28"/>
  <c r="L57" i="28"/>
  <c r="K57" i="28"/>
  <c r="J57" i="28"/>
  <c r="I31" i="28"/>
  <c r="M31" i="28"/>
  <c r="K31" i="28"/>
  <c r="L31" i="28"/>
  <c r="J31" i="28"/>
  <c r="J138" i="28"/>
  <c r="H146" i="28"/>
  <c r="K138" i="28"/>
  <c r="I138" i="28"/>
  <c r="M138" i="28"/>
  <c r="L138" i="28"/>
  <c r="D48" i="28"/>
  <c r="K51" i="28"/>
  <c r="J51" i="28"/>
  <c r="I51" i="28"/>
  <c r="M51" i="28"/>
  <c r="L51" i="28"/>
  <c r="K25" i="28"/>
  <c r="J25" i="28"/>
  <c r="I25" i="28"/>
  <c r="M25" i="28"/>
  <c r="L25" i="28"/>
  <c r="L58" i="30"/>
  <c r="L64" i="30"/>
  <c r="L80" i="30"/>
  <c r="J232" i="30"/>
  <c r="F230" i="30"/>
  <c r="J239" i="30"/>
  <c r="L236" i="30"/>
  <c r="F238" i="30"/>
  <c r="M61" i="28"/>
  <c r="L61" i="28"/>
  <c r="K61" i="28"/>
  <c r="J61" i="28"/>
  <c r="I61" i="28"/>
  <c r="M58" i="28"/>
  <c r="L58" i="28"/>
  <c r="K58" i="28"/>
  <c r="J58" i="28"/>
  <c r="I58" i="28"/>
  <c r="F20" i="28"/>
  <c r="M139" i="28"/>
  <c r="L139" i="28"/>
  <c r="I139" i="28"/>
  <c r="K139" i="28"/>
  <c r="J139" i="28"/>
  <c r="J99" i="28"/>
  <c r="I99" i="28"/>
  <c r="M99" i="28"/>
  <c r="L99" i="28"/>
  <c r="K99" i="28"/>
  <c r="J121" i="28"/>
  <c r="I121" i="28"/>
  <c r="M121" i="28"/>
  <c r="L121" i="28"/>
  <c r="K121" i="28"/>
  <c r="M159" i="28"/>
  <c r="I159" i="28"/>
  <c r="L159" i="28"/>
  <c r="K159" i="28"/>
  <c r="J159" i="28"/>
  <c r="I158" i="28"/>
  <c r="J158" i="28"/>
  <c r="M158" i="28"/>
  <c r="L158" i="28"/>
  <c r="K158" i="28"/>
  <c r="K136" i="28"/>
  <c r="J136" i="28"/>
  <c r="I136" i="28"/>
  <c r="M136" i="28"/>
  <c r="L136" i="28"/>
  <c r="J13" i="28"/>
  <c r="L13" i="28"/>
  <c r="J85" i="27"/>
  <c r="I85" i="27"/>
  <c r="I41" i="27"/>
  <c r="K41" i="27"/>
  <c r="J41" i="27"/>
  <c r="J25" i="27"/>
  <c r="I25" i="27"/>
  <c r="J158" i="27"/>
  <c r="K158" i="27"/>
  <c r="I158" i="27"/>
  <c r="G146" i="26"/>
  <c r="J138" i="26"/>
  <c r="I138" i="26"/>
  <c r="J121" i="26"/>
  <c r="I121" i="26"/>
  <c r="K102" i="26"/>
  <c r="J102" i="26"/>
  <c r="I102" i="26"/>
  <c r="J85" i="26"/>
  <c r="I85" i="26"/>
  <c r="K85" i="26"/>
  <c r="G34" i="26"/>
  <c r="J26" i="26"/>
  <c r="I26" i="26"/>
  <c r="I9" i="26"/>
  <c r="J9" i="26"/>
  <c r="L78" i="28"/>
  <c r="J78" i="28"/>
  <c r="E160" i="28"/>
  <c r="I100" i="27"/>
  <c r="K100" i="27"/>
  <c r="J100" i="27"/>
  <c r="I57" i="27"/>
  <c r="K57" i="27"/>
  <c r="J57" i="27"/>
  <c r="I144" i="26"/>
  <c r="J144" i="26"/>
  <c r="K144" i="26"/>
  <c r="I127" i="26"/>
  <c r="K127" i="26"/>
  <c r="J127" i="26"/>
  <c r="G76" i="26"/>
  <c r="I32" i="26"/>
  <c r="K32" i="26"/>
  <c r="J32" i="26"/>
  <c r="I15" i="26"/>
  <c r="J15" i="26"/>
  <c r="K15" i="26"/>
  <c r="E76" i="27"/>
  <c r="J56" i="27"/>
  <c r="I56" i="27"/>
  <c r="K56" i="27"/>
  <c r="G48" i="27"/>
  <c r="J117" i="26"/>
  <c r="I117" i="26"/>
  <c r="K117" i="26"/>
  <c r="J100" i="26"/>
  <c r="I100" i="26"/>
  <c r="K100" i="26"/>
  <c r="J83" i="26"/>
  <c r="I83" i="26"/>
  <c r="K83" i="26"/>
  <c r="C146" i="28"/>
  <c r="K81" i="27"/>
  <c r="J81" i="27"/>
  <c r="I81" i="27"/>
  <c r="K65" i="26"/>
  <c r="J65" i="26"/>
  <c r="I65" i="26"/>
  <c r="D132" i="27"/>
  <c r="K114" i="27"/>
  <c r="J114" i="27"/>
  <c r="I114" i="27"/>
  <c r="F104" i="27"/>
  <c r="E90" i="27"/>
  <c r="K71" i="27"/>
  <c r="J71" i="27"/>
  <c r="I71" i="27"/>
  <c r="H76" i="27"/>
  <c r="G62" i="27"/>
  <c r="K11" i="27"/>
  <c r="J11" i="27"/>
  <c r="I11" i="27"/>
  <c r="F132" i="26"/>
  <c r="K89" i="26"/>
  <c r="J89" i="26"/>
  <c r="I89" i="26"/>
  <c r="K72" i="26"/>
  <c r="J72" i="26"/>
  <c r="I72" i="26"/>
  <c r="K55" i="26"/>
  <c r="J55" i="26"/>
  <c r="I55" i="26"/>
  <c r="H62" i="26"/>
  <c r="F20" i="26"/>
  <c r="C48" i="27"/>
  <c r="K130" i="22"/>
  <c r="J130" i="22"/>
  <c r="K96" i="22"/>
  <c r="J96" i="22"/>
  <c r="K57" i="22"/>
  <c r="J57" i="22"/>
  <c r="J14" i="22"/>
  <c r="K14" i="22"/>
  <c r="J155" i="22"/>
  <c r="H161" i="22"/>
  <c r="K155" i="22"/>
  <c r="J116" i="22"/>
  <c r="K116" i="22"/>
  <c r="J82" i="22"/>
  <c r="K82" i="22"/>
  <c r="H49" i="22"/>
  <c r="J43" i="22"/>
  <c r="K43" i="22"/>
  <c r="T21" i="22"/>
  <c r="K18" i="28"/>
  <c r="I18" i="28"/>
  <c r="I46" i="28"/>
  <c r="K46" i="28"/>
  <c r="L111" i="22"/>
  <c r="J111" i="22"/>
  <c r="I119" i="22"/>
  <c r="K111" i="22"/>
  <c r="L55" i="22"/>
  <c r="J55" i="22"/>
  <c r="I63" i="22"/>
  <c r="K55" i="22"/>
  <c r="G133" i="22"/>
  <c r="D148" i="21"/>
  <c r="C50" i="21"/>
  <c r="C36" i="21"/>
  <c r="D63" i="22"/>
  <c r="G119" i="22"/>
  <c r="Q16" i="21"/>
  <c r="F119" i="22"/>
  <c r="W20" i="22"/>
  <c r="V20" i="22"/>
  <c r="X20" i="22"/>
  <c r="C162" i="21"/>
  <c r="H38" i="21"/>
  <c r="X127" i="19"/>
  <c r="V91" i="19"/>
  <c r="X84" i="19"/>
  <c r="X39" i="19"/>
  <c r="X38" i="19"/>
  <c r="W37" i="19"/>
  <c r="X144" i="19"/>
  <c r="X159" i="19"/>
  <c r="X96" i="19"/>
  <c r="X53" i="19"/>
  <c r="X141" i="19"/>
  <c r="V105" i="19"/>
  <c r="X97" i="19"/>
  <c r="W63" i="19"/>
  <c r="X55" i="19"/>
  <c r="X19" i="19"/>
  <c r="X142" i="19"/>
  <c r="V147" i="19"/>
  <c r="X99" i="19"/>
  <c r="V63" i="19"/>
  <c r="X56" i="19"/>
  <c r="R117" i="19"/>
  <c r="P117" i="19"/>
  <c r="R48" i="19"/>
  <c r="P48" i="19"/>
  <c r="R85" i="19"/>
  <c r="P85" i="19"/>
  <c r="O37" i="19"/>
  <c r="R38" i="19"/>
  <c r="P38" i="19"/>
  <c r="O77" i="19"/>
  <c r="R69" i="19"/>
  <c r="P69" i="19"/>
  <c r="O65" i="19"/>
  <c r="R58" i="19"/>
  <c r="P58" i="19"/>
  <c r="R136" i="19"/>
  <c r="P136" i="19"/>
  <c r="O135" i="19"/>
  <c r="P116" i="19"/>
  <c r="R116" i="19"/>
  <c r="P28" i="19"/>
  <c r="R28" i="19"/>
  <c r="O35" i="19"/>
  <c r="P89" i="19"/>
  <c r="R89" i="19"/>
  <c r="R71" i="19"/>
  <c r="P71" i="19"/>
  <c r="R152" i="19"/>
  <c r="P152" i="19"/>
  <c r="R158" i="19"/>
  <c r="P158" i="19"/>
  <c r="I99" i="21"/>
  <c r="H99" i="21"/>
  <c r="H115" i="21"/>
  <c r="I115" i="21"/>
  <c r="I139" i="21"/>
  <c r="H139" i="21"/>
  <c r="H29" i="21"/>
  <c r="I29" i="21"/>
  <c r="H132" i="21"/>
  <c r="I132" i="21"/>
  <c r="I28" i="21"/>
  <c r="G36" i="21"/>
  <c r="H28" i="21"/>
  <c r="I105" i="21"/>
  <c r="H105" i="21"/>
  <c r="I20" i="21"/>
  <c r="H20" i="21"/>
  <c r="I86" i="21"/>
  <c r="H86" i="21"/>
  <c r="I25" i="21"/>
  <c r="H25" i="21"/>
  <c r="I102" i="21"/>
  <c r="H102" i="21"/>
  <c r="H11" i="21"/>
  <c r="I11" i="21"/>
  <c r="H67" i="21"/>
  <c r="I67" i="21"/>
  <c r="I31" i="21"/>
  <c r="H31" i="21"/>
  <c r="I100" i="21"/>
  <c r="H100" i="21"/>
  <c r="I159" i="21"/>
  <c r="H159" i="21"/>
  <c r="N119" i="19"/>
  <c r="P40" i="19"/>
  <c r="P109" i="19"/>
  <c r="P130" i="19"/>
  <c r="J38" i="19"/>
  <c r="H38" i="19"/>
  <c r="G37" i="19"/>
  <c r="R33" i="19"/>
  <c r="P33" i="19"/>
  <c r="J89" i="19"/>
  <c r="H89" i="19"/>
  <c r="J53" i="19"/>
  <c r="H53" i="19"/>
  <c r="J130" i="19"/>
  <c r="H130" i="19"/>
  <c r="H94" i="19"/>
  <c r="G93" i="19"/>
  <c r="J94" i="19"/>
  <c r="H27" i="19"/>
  <c r="G35" i="19"/>
  <c r="J27" i="19"/>
  <c r="H101" i="19"/>
  <c r="J101" i="19"/>
  <c r="H66" i="19"/>
  <c r="G65" i="19"/>
  <c r="J66" i="19"/>
  <c r="J145" i="19"/>
  <c r="H145" i="19"/>
  <c r="J159" i="19"/>
  <c r="H159" i="19"/>
  <c r="J124" i="18"/>
  <c r="H132" i="18"/>
  <c r="I124" i="18"/>
  <c r="W92" i="18"/>
  <c r="Y93" i="18"/>
  <c r="X93" i="18"/>
  <c r="Q45" i="18"/>
  <c r="R38" i="18"/>
  <c r="Q38" i="18"/>
  <c r="R29" i="18"/>
  <c r="Q29" i="18"/>
  <c r="I11" i="18"/>
  <c r="K92" i="18"/>
  <c r="C148" i="18"/>
  <c r="C76" i="18"/>
  <c r="O92" i="18"/>
  <c r="Y54" i="18"/>
  <c r="W62" i="18"/>
  <c r="X54" i="18"/>
  <c r="M36" i="18"/>
  <c r="Q13" i="18"/>
  <c r="O20" i="18"/>
  <c r="H54" i="19"/>
  <c r="H112" i="19"/>
  <c r="F91" i="19"/>
  <c r="H32" i="19"/>
  <c r="R70" i="18"/>
  <c r="Q70" i="18"/>
  <c r="J51" i="18"/>
  <c r="I51" i="18"/>
  <c r="H50" i="18"/>
  <c r="Q41" i="18"/>
  <c r="R41" i="18"/>
  <c r="Q32" i="18"/>
  <c r="R32" i="18"/>
  <c r="U20" i="18"/>
  <c r="R60" i="18"/>
  <c r="Q60" i="18"/>
  <c r="Q152" i="18"/>
  <c r="R152" i="18"/>
  <c r="P160" i="18"/>
  <c r="R136" i="18"/>
  <c r="Q136" i="18"/>
  <c r="R102" i="18"/>
  <c r="Q102" i="18"/>
  <c r="Q74" i="18"/>
  <c r="R74" i="18"/>
  <c r="Q56" i="18"/>
  <c r="R56" i="18"/>
  <c r="R124" i="18"/>
  <c r="P132" i="18"/>
  <c r="Q124" i="18"/>
  <c r="Q139" i="18"/>
  <c r="R139" i="18"/>
  <c r="R155" i="18"/>
  <c r="Q155" i="18"/>
  <c r="J85" i="18"/>
  <c r="I85" i="18"/>
  <c r="J84" i="18"/>
  <c r="I84" i="18"/>
  <c r="J150" i="18"/>
  <c r="I150" i="18"/>
  <c r="I142" i="18"/>
  <c r="J142" i="18"/>
  <c r="J109" i="18"/>
  <c r="I109" i="18"/>
  <c r="I130" i="18"/>
  <c r="J130" i="18"/>
  <c r="H146" i="18"/>
  <c r="J138" i="18"/>
  <c r="I138" i="18"/>
  <c r="W134" i="18"/>
  <c r="Y135" i="18"/>
  <c r="X135" i="18"/>
  <c r="Q96" i="18"/>
  <c r="P104" i="18"/>
  <c r="R96" i="18"/>
  <c r="Y79" i="18"/>
  <c r="X79" i="18"/>
  <c r="W78" i="18"/>
  <c r="J25" i="18"/>
  <c r="I25" i="18"/>
  <c r="J16" i="18"/>
  <c r="I16" i="18"/>
  <c r="Y123" i="18"/>
  <c r="X123" i="18"/>
  <c r="Y130" i="18"/>
  <c r="X130" i="18"/>
  <c r="Y150" i="18"/>
  <c r="X150" i="18"/>
  <c r="X98" i="18"/>
  <c r="Y98" i="18"/>
  <c r="Y127" i="18"/>
  <c r="X127" i="18"/>
  <c r="X129" i="18"/>
  <c r="Y129" i="18"/>
  <c r="Y145" i="18"/>
  <c r="X145" i="18"/>
  <c r="Q46" i="18"/>
  <c r="Q131" i="18"/>
  <c r="G106" i="18"/>
  <c r="I81" i="18"/>
  <c r="G160" i="18"/>
  <c r="K160" i="18"/>
  <c r="K148" i="18"/>
  <c r="J116" i="18"/>
  <c r="I116" i="18"/>
  <c r="I96" i="18"/>
  <c r="H104" i="18"/>
  <c r="J96" i="18"/>
  <c r="R79" i="18"/>
  <c r="Q79" i="18"/>
  <c r="P78" i="18"/>
  <c r="J55" i="18"/>
  <c r="I55" i="18"/>
  <c r="H62" i="18"/>
  <c r="I43" i="18"/>
  <c r="O34" i="18"/>
  <c r="Q26" i="18"/>
  <c r="U146" i="18"/>
  <c r="U120" i="18"/>
  <c r="M134" i="18"/>
  <c r="E104" i="18"/>
  <c r="E92" i="18"/>
  <c r="T132" i="18"/>
  <c r="K151" i="17"/>
  <c r="I151" i="17"/>
  <c r="J151" i="17"/>
  <c r="C63" i="17"/>
  <c r="G9" i="17"/>
  <c r="J10" i="17"/>
  <c r="I10" i="17"/>
  <c r="D147" i="17"/>
  <c r="D135" i="17"/>
  <c r="D161" i="17"/>
  <c r="E77" i="16"/>
  <c r="E65" i="16"/>
  <c r="V8" i="18"/>
  <c r="X9" i="18"/>
  <c r="F20" i="18"/>
  <c r="F8" i="18"/>
  <c r="F64" i="18"/>
  <c r="F118" i="18"/>
  <c r="I17" i="17"/>
  <c r="K17" i="17"/>
  <c r="J17" i="17"/>
  <c r="H21" i="17"/>
  <c r="C49" i="17"/>
  <c r="E119" i="16"/>
  <c r="C35" i="16"/>
  <c r="U13" i="16"/>
  <c r="T21" i="16"/>
  <c r="V13" i="16"/>
  <c r="T9" i="16"/>
  <c r="V78" i="18"/>
  <c r="N106" i="18"/>
  <c r="G65" i="17"/>
  <c r="G21" i="17"/>
  <c r="I13" i="17"/>
  <c r="J13" i="17"/>
  <c r="C119" i="16"/>
  <c r="X25" i="18"/>
  <c r="V48" i="18"/>
  <c r="X29" i="18"/>
  <c r="X10" i="18"/>
  <c r="X115" i="18"/>
  <c r="X71" i="18"/>
  <c r="V148" i="18"/>
  <c r="V92" i="18"/>
  <c r="D22" i="18"/>
  <c r="D146" i="18"/>
  <c r="N8" i="18"/>
  <c r="L120" i="18"/>
  <c r="L146" i="18"/>
  <c r="J20" i="17"/>
  <c r="I20" i="17"/>
  <c r="J12" i="17"/>
  <c r="I12" i="17"/>
  <c r="K126" i="17"/>
  <c r="J126" i="17"/>
  <c r="I126" i="17"/>
  <c r="J68" i="17"/>
  <c r="I68" i="17"/>
  <c r="K68" i="17"/>
  <c r="J145" i="17"/>
  <c r="I145" i="17"/>
  <c r="K145" i="17"/>
  <c r="K103" i="17"/>
  <c r="I103" i="17"/>
  <c r="J103" i="17"/>
  <c r="J53" i="17"/>
  <c r="I53" i="17"/>
  <c r="K53" i="17"/>
  <c r="J130" i="17"/>
  <c r="I130" i="17"/>
  <c r="K130" i="17"/>
  <c r="J81" i="17"/>
  <c r="K81" i="17"/>
  <c r="I81" i="17"/>
  <c r="J158" i="17"/>
  <c r="I158" i="17"/>
  <c r="K158" i="17"/>
  <c r="E147" i="16"/>
  <c r="D91" i="16"/>
  <c r="D79" i="16"/>
  <c r="D63" i="16"/>
  <c r="D9" i="16"/>
  <c r="T22" i="18"/>
  <c r="T104" i="18"/>
  <c r="G119" i="17"/>
  <c r="J118" i="17"/>
  <c r="I118" i="17"/>
  <c r="G51" i="17"/>
  <c r="I45" i="17"/>
  <c r="J45" i="17"/>
  <c r="I131" i="17"/>
  <c r="J131" i="17"/>
  <c r="I99" i="17"/>
  <c r="J99" i="17"/>
  <c r="S21" i="17"/>
  <c r="J59" i="16"/>
  <c r="K59" i="16"/>
  <c r="I59" i="16"/>
  <c r="M149" i="15"/>
  <c r="L149" i="15"/>
  <c r="J149" i="15"/>
  <c r="I149" i="15"/>
  <c r="K149" i="15"/>
  <c r="J75" i="15"/>
  <c r="I75" i="15"/>
  <c r="M75" i="15"/>
  <c r="L75" i="15"/>
  <c r="K75" i="15"/>
  <c r="F77" i="16"/>
  <c r="K107" i="15"/>
  <c r="J107" i="15"/>
  <c r="I107" i="15"/>
  <c r="L107" i="15"/>
  <c r="M107" i="15"/>
  <c r="C35" i="15"/>
  <c r="C79" i="14"/>
  <c r="O23" i="14"/>
  <c r="I137" i="13"/>
  <c r="K137" i="13"/>
  <c r="J137" i="13"/>
  <c r="I94" i="13"/>
  <c r="J94" i="13"/>
  <c r="K94" i="13"/>
  <c r="J51" i="13"/>
  <c r="I51" i="13"/>
  <c r="K51" i="13"/>
  <c r="G55" i="12"/>
  <c r="K80" i="16"/>
  <c r="J80" i="16"/>
  <c r="I80" i="16"/>
  <c r="H79" i="16"/>
  <c r="F161" i="17"/>
  <c r="F105" i="17"/>
  <c r="F63" i="17"/>
  <c r="K60" i="16"/>
  <c r="I60" i="16"/>
  <c r="J60" i="16"/>
  <c r="K146" i="16"/>
  <c r="I146" i="16"/>
  <c r="J146" i="16"/>
  <c r="K61" i="16"/>
  <c r="J61" i="16"/>
  <c r="I61" i="16"/>
  <c r="K156" i="16"/>
  <c r="J156" i="16"/>
  <c r="I156" i="16"/>
  <c r="J81" i="16"/>
  <c r="I81" i="16"/>
  <c r="K81" i="16"/>
  <c r="I39" i="16"/>
  <c r="J39" i="16"/>
  <c r="K39" i="16"/>
  <c r="I125" i="16"/>
  <c r="H133" i="16"/>
  <c r="K125" i="16"/>
  <c r="J125" i="16"/>
  <c r="K48" i="16"/>
  <c r="I48" i="16"/>
  <c r="J48" i="16"/>
  <c r="K143" i="16"/>
  <c r="J143" i="16"/>
  <c r="I143" i="16"/>
  <c r="M62" i="15"/>
  <c r="J62" i="15"/>
  <c r="L62" i="15"/>
  <c r="K62" i="15"/>
  <c r="I62" i="15"/>
  <c r="L52" i="15"/>
  <c r="K52" i="15"/>
  <c r="M52" i="15"/>
  <c r="I52" i="15"/>
  <c r="J52" i="15"/>
  <c r="L138" i="15"/>
  <c r="K138" i="15"/>
  <c r="J138" i="15"/>
  <c r="M138" i="15"/>
  <c r="I138" i="15"/>
  <c r="I15" i="15"/>
  <c r="M15" i="15"/>
  <c r="J15" i="15"/>
  <c r="K15" i="15"/>
  <c r="L15" i="15"/>
  <c r="I87" i="15"/>
  <c r="M87" i="15"/>
  <c r="K87" i="15"/>
  <c r="J87" i="15"/>
  <c r="L87" i="15"/>
  <c r="L39" i="15"/>
  <c r="K39" i="15"/>
  <c r="J39" i="15"/>
  <c r="M39" i="15"/>
  <c r="I39" i="15"/>
  <c r="L116" i="15"/>
  <c r="M116" i="15"/>
  <c r="K116" i="15"/>
  <c r="I116" i="15"/>
  <c r="J116" i="15"/>
  <c r="E9" i="17"/>
  <c r="E23" i="17"/>
  <c r="E147" i="17"/>
  <c r="K84" i="16"/>
  <c r="J84" i="16"/>
  <c r="I84" i="16"/>
  <c r="V14" i="16"/>
  <c r="U14" i="16"/>
  <c r="F65" i="16"/>
  <c r="K102" i="15"/>
  <c r="M102" i="15"/>
  <c r="J102" i="15"/>
  <c r="I102" i="15"/>
  <c r="L102" i="15"/>
  <c r="C21" i="15"/>
  <c r="U49" i="12"/>
  <c r="G48" i="13"/>
  <c r="J40" i="13"/>
  <c r="I40" i="13"/>
  <c r="U35" i="12"/>
  <c r="K54" i="15"/>
  <c r="I54" i="15"/>
  <c r="I10" i="15"/>
  <c r="K10" i="15"/>
  <c r="K51" i="15"/>
  <c r="I51" i="15"/>
  <c r="J101" i="13"/>
  <c r="I101" i="13"/>
  <c r="I64" i="13"/>
  <c r="J64" i="13"/>
  <c r="J9" i="13"/>
  <c r="I9" i="13"/>
  <c r="I142" i="13"/>
  <c r="J142" i="13"/>
  <c r="I129" i="13"/>
  <c r="J129" i="13"/>
  <c r="K24" i="6"/>
  <c r="I24" i="6"/>
  <c r="J24" i="6"/>
  <c r="W18" i="5"/>
  <c r="U18" i="5"/>
  <c r="V18" i="5"/>
  <c r="S18" i="5"/>
  <c r="T18" i="5"/>
  <c r="F113" i="3"/>
  <c r="J31" i="3"/>
  <c r="K31" i="3"/>
  <c r="K15" i="3"/>
  <c r="J15" i="3"/>
  <c r="R10" i="6"/>
  <c r="Q10" i="6"/>
  <c r="S10" i="6"/>
  <c r="K12" i="2"/>
  <c r="J12" i="2"/>
  <c r="L12" i="2"/>
  <c r="L172" i="3"/>
  <c r="K172" i="3"/>
  <c r="J172" i="3"/>
  <c r="Q50" i="6"/>
  <c r="R50" i="6"/>
  <c r="S50" i="6"/>
  <c r="Q24" i="6"/>
  <c r="S24" i="6"/>
  <c r="R24" i="6"/>
  <c r="R39" i="6"/>
  <c r="Q39" i="6"/>
  <c r="S39" i="6"/>
  <c r="K8" i="2"/>
  <c r="J8" i="2"/>
  <c r="L8" i="2"/>
  <c r="L171" i="3"/>
  <c r="K171" i="3"/>
  <c r="J171" i="3"/>
  <c r="L62" i="2"/>
  <c r="K62" i="2"/>
  <c r="J62" i="2"/>
  <c r="J28" i="12"/>
  <c r="I28" i="12"/>
  <c r="L28" i="12"/>
  <c r="K28" i="12"/>
  <c r="L136" i="3"/>
  <c r="K136" i="3"/>
  <c r="J136" i="3"/>
  <c r="R22" i="6"/>
  <c r="S22" i="6"/>
  <c r="Q22" i="6"/>
  <c r="L111" i="3"/>
  <c r="K111" i="3"/>
  <c r="J111" i="3"/>
  <c r="I122" i="3"/>
  <c r="T13" i="14"/>
  <c r="S13" i="14"/>
  <c r="J24" i="12"/>
  <c r="L24" i="12"/>
  <c r="I24" i="12"/>
  <c r="K24" i="12"/>
  <c r="K9" i="12"/>
  <c r="J9" i="12"/>
  <c r="H56" i="12"/>
  <c r="L9" i="12"/>
  <c r="I9" i="12"/>
  <c r="S33" i="6"/>
  <c r="R33" i="6"/>
  <c r="Q33" i="6"/>
  <c r="L166" i="3"/>
  <c r="K166" i="3"/>
  <c r="J166" i="3"/>
  <c r="W26" i="5"/>
  <c r="V26" i="5"/>
  <c r="U26" i="5"/>
  <c r="T26" i="5"/>
  <c r="S26" i="5"/>
  <c r="L87" i="3"/>
  <c r="K87" i="3"/>
  <c r="J87" i="3"/>
  <c r="G149" i="16"/>
  <c r="W8" i="13"/>
  <c r="U8" i="13"/>
  <c r="V8" i="13"/>
  <c r="W13" i="13"/>
  <c r="W17" i="13"/>
  <c r="W9" i="13"/>
  <c r="V33" i="12"/>
  <c r="T33" i="12"/>
  <c r="S33" i="12"/>
  <c r="V18" i="12"/>
  <c r="T18" i="12"/>
  <c r="S18" i="12"/>
  <c r="V50" i="12"/>
  <c r="T50" i="12"/>
  <c r="S50" i="12"/>
  <c r="V11" i="5"/>
  <c r="U11" i="5"/>
  <c r="T11" i="5"/>
  <c r="S11" i="5"/>
  <c r="W11" i="5"/>
  <c r="H187" i="3"/>
  <c r="H68" i="2"/>
  <c r="W17" i="5"/>
  <c r="U17" i="5"/>
  <c r="V17" i="5"/>
  <c r="T17" i="5"/>
  <c r="S17" i="5"/>
  <c r="W20" i="5"/>
  <c r="L36" i="3"/>
  <c r="K36" i="3"/>
  <c r="J36" i="3"/>
  <c r="F76" i="13"/>
  <c r="F48" i="13"/>
  <c r="F186" i="3"/>
  <c r="J154" i="15"/>
  <c r="L154" i="15"/>
  <c r="L42" i="15"/>
  <c r="J42" i="15"/>
  <c r="K30" i="3"/>
  <c r="L30" i="3"/>
  <c r="J30" i="3"/>
  <c r="L62" i="3"/>
  <c r="K62" i="3"/>
  <c r="J62" i="3"/>
  <c r="J58" i="3"/>
  <c r="K58" i="3"/>
  <c r="U42" i="5"/>
  <c r="S42" i="5"/>
  <c r="M46" i="5"/>
  <c r="K46" i="5"/>
  <c r="L46" i="5"/>
  <c r="I46" i="5"/>
  <c r="J46" i="5"/>
  <c r="J38" i="2"/>
  <c r="L38" i="2"/>
  <c r="K38" i="2"/>
  <c r="L40" i="2"/>
  <c r="L39" i="5"/>
  <c r="M39" i="5"/>
  <c r="J39" i="5"/>
  <c r="K39" i="5"/>
  <c r="I39" i="5"/>
  <c r="M42" i="5"/>
  <c r="H121" i="3"/>
  <c r="J62" i="17"/>
  <c r="I62" i="17"/>
  <c r="J140" i="17"/>
  <c r="I140" i="17"/>
  <c r="I90" i="17"/>
  <c r="J90" i="17"/>
  <c r="F35" i="16"/>
  <c r="C63" i="15"/>
  <c r="M128" i="15"/>
  <c r="K128" i="15"/>
  <c r="I128" i="15"/>
  <c r="L128" i="15"/>
  <c r="J128" i="15"/>
  <c r="K68" i="15"/>
  <c r="I68" i="15"/>
  <c r="M68" i="15"/>
  <c r="L68" i="15"/>
  <c r="J68" i="15"/>
  <c r="C121" i="14"/>
  <c r="C65" i="14"/>
  <c r="C23" i="14"/>
  <c r="D146" i="13"/>
  <c r="I102" i="13"/>
  <c r="K102" i="13"/>
  <c r="J102" i="13"/>
  <c r="H104" i="13"/>
  <c r="D34" i="13"/>
  <c r="F133" i="17"/>
  <c r="F107" i="17"/>
  <c r="F149" i="17"/>
  <c r="F91" i="17"/>
  <c r="H135" i="16"/>
  <c r="K136" i="16"/>
  <c r="J136" i="16"/>
  <c r="I136" i="16"/>
  <c r="K103" i="16"/>
  <c r="I103" i="16"/>
  <c r="J103" i="16"/>
  <c r="K16" i="16"/>
  <c r="J16" i="16"/>
  <c r="I16" i="16"/>
  <c r="K96" i="16"/>
  <c r="J96" i="16"/>
  <c r="I96" i="16"/>
  <c r="J13" i="16"/>
  <c r="I13" i="16"/>
  <c r="H21" i="16"/>
  <c r="K13" i="16"/>
  <c r="J89" i="16"/>
  <c r="I89" i="16"/>
  <c r="K89" i="16"/>
  <c r="I30" i="16"/>
  <c r="K30" i="16"/>
  <c r="J30" i="16"/>
  <c r="I108" i="16"/>
  <c r="H107" i="16"/>
  <c r="K108" i="16"/>
  <c r="J108" i="16"/>
  <c r="K18" i="16"/>
  <c r="I18" i="16"/>
  <c r="J18" i="16"/>
  <c r="K100" i="16"/>
  <c r="J100" i="16"/>
  <c r="I100" i="16"/>
  <c r="M143" i="15"/>
  <c r="L143" i="15"/>
  <c r="K143" i="15"/>
  <c r="I143" i="15"/>
  <c r="J143" i="15"/>
  <c r="J32" i="15"/>
  <c r="I32" i="15"/>
  <c r="M32" i="15"/>
  <c r="L32" i="15"/>
  <c r="K32" i="15"/>
  <c r="L69" i="15"/>
  <c r="K69" i="15"/>
  <c r="H77" i="15"/>
  <c r="J69" i="15"/>
  <c r="I69" i="15"/>
  <c r="M69" i="15"/>
  <c r="L146" i="15"/>
  <c r="K146" i="15"/>
  <c r="J146" i="15"/>
  <c r="M146" i="15"/>
  <c r="I146" i="15"/>
  <c r="I13" i="15"/>
  <c r="H21" i="15"/>
  <c r="M13" i="15"/>
  <c r="K13" i="15"/>
  <c r="J13" i="15"/>
  <c r="L13" i="15"/>
  <c r="I70" i="15"/>
  <c r="M70" i="15"/>
  <c r="L70" i="15"/>
  <c r="K70" i="15"/>
  <c r="J70" i="15"/>
  <c r="I139" i="15"/>
  <c r="H147" i="15"/>
  <c r="M139" i="15"/>
  <c r="K139" i="15"/>
  <c r="J139" i="15"/>
  <c r="L139" i="15"/>
  <c r="L82" i="15"/>
  <c r="K82" i="15"/>
  <c r="M82" i="15"/>
  <c r="I82" i="15"/>
  <c r="J82" i="15"/>
  <c r="L159" i="15"/>
  <c r="J159" i="15"/>
  <c r="I159" i="15"/>
  <c r="M159" i="15"/>
  <c r="K159" i="15"/>
  <c r="E79" i="17"/>
  <c r="E37" i="17"/>
  <c r="E91" i="17"/>
  <c r="P21" i="17"/>
  <c r="K153" i="16"/>
  <c r="J153" i="16"/>
  <c r="H161" i="16"/>
  <c r="I153" i="16"/>
  <c r="K58" i="16"/>
  <c r="J58" i="16"/>
  <c r="I58" i="16"/>
  <c r="F37" i="16"/>
  <c r="F49" i="16"/>
  <c r="F119" i="16"/>
  <c r="F107" i="16"/>
  <c r="M126" i="15"/>
  <c r="L126" i="15"/>
  <c r="I126" i="15"/>
  <c r="K126" i="15"/>
  <c r="J126" i="15"/>
  <c r="K72" i="15"/>
  <c r="J72" i="15"/>
  <c r="L72" i="15"/>
  <c r="I72" i="15"/>
  <c r="M72" i="15"/>
  <c r="S21" i="15"/>
  <c r="X11" i="15"/>
  <c r="W11" i="15"/>
  <c r="Y11" i="15"/>
  <c r="J88" i="13"/>
  <c r="I88" i="13"/>
  <c r="R20" i="13"/>
  <c r="U33" i="12"/>
  <c r="J89" i="13"/>
  <c r="I89" i="13"/>
  <c r="V13" i="13"/>
  <c r="U13" i="13"/>
  <c r="S20" i="13"/>
  <c r="X20" i="15"/>
  <c r="W20" i="15"/>
  <c r="Y20" i="15"/>
  <c r="I140" i="15"/>
  <c r="K140" i="15"/>
  <c r="I93" i="15"/>
  <c r="K93" i="15"/>
  <c r="K28" i="15"/>
  <c r="G35" i="15"/>
  <c r="I28" i="15"/>
  <c r="K135" i="15"/>
  <c r="I135" i="15"/>
  <c r="I89" i="15"/>
  <c r="K89" i="15"/>
  <c r="I158" i="15"/>
  <c r="K158" i="15"/>
  <c r="U45" i="12"/>
  <c r="J36" i="13"/>
  <c r="I36" i="13"/>
  <c r="J17" i="13"/>
  <c r="I17" i="13"/>
  <c r="G90" i="13"/>
  <c r="I82" i="13"/>
  <c r="J82" i="13"/>
  <c r="J11" i="13"/>
  <c r="I11" i="13"/>
  <c r="J78" i="13"/>
  <c r="I78" i="13"/>
  <c r="I155" i="13"/>
  <c r="J155" i="13"/>
  <c r="J148" i="13"/>
  <c r="I148" i="13"/>
  <c r="U10" i="12"/>
  <c r="J25" i="12"/>
  <c r="K25" i="12"/>
  <c r="I25" i="12"/>
  <c r="L25" i="12"/>
  <c r="K17" i="5"/>
  <c r="I17" i="5"/>
  <c r="F118" i="3"/>
  <c r="K48" i="3"/>
  <c r="J48" i="3"/>
  <c r="E42" i="2"/>
  <c r="L156" i="3"/>
  <c r="J156" i="3"/>
  <c r="K156" i="3"/>
  <c r="V39" i="5"/>
  <c r="T39" i="5"/>
  <c r="J216" i="3"/>
  <c r="L216" i="3"/>
  <c r="K216" i="3"/>
  <c r="J208" i="3"/>
  <c r="L208" i="3"/>
  <c r="K208" i="3"/>
  <c r="E116" i="3"/>
  <c r="S26" i="6"/>
  <c r="Q26" i="6"/>
  <c r="R26" i="6"/>
  <c r="R28" i="6"/>
  <c r="S28" i="6"/>
  <c r="Q28" i="6"/>
  <c r="G195" i="3"/>
  <c r="L110" i="3"/>
  <c r="I121" i="3"/>
  <c r="K110" i="3"/>
  <c r="J110" i="3"/>
  <c r="U30" i="5"/>
  <c r="V30" i="5"/>
  <c r="T30" i="5"/>
  <c r="S30" i="5"/>
  <c r="W30" i="5"/>
  <c r="L181" i="3"/>
  <c r="I192" i="3"/>
  <c r="K181" i="3"/>
  <c r="J181" i="3"/>
  <c r="L159" i="3"/>
  <c r="J159" i="3"/>
  <c r="K159" i="3"/>
  <c r="L66" i="2"/>
  <c r="J66" i="2"/>
  <c r="K66" i="2"/>
  <c r="I69" i="2"/>
  <c r="S42" i="6"/>
  <c r="R42" i="6"/>
  <c r="Q42" i="6"/>
  <c r="Q46" i="6"/>
  <c r="S46" i="6"/>
  <c r="R46" i="6"/>
  <c r="L99" i="3"/>
  <c r="K99" i="3"/>
  <c r="J99" i="3"/>
  <c r="S17" i="14"/>
  <c r="T17" i="14"/>
  <c r="K10" i="12"/>
  <c r="L10" i="12"/>
  <c r="I10" i="12"/>
  <c r="J10" i="12"/>
  <c r="J21" i="12"/>
  <c r="K21" i="12"/>
  <c r="L21" i="12"/>
  <c r="I21" i="12"/>
  <c r="L22" i="12"/>
  <c r="J43" i="12"/>
  <c r="L43" i="12"/>
  <c r="K43" i="12"/>
  <c r="I43" i="12"/>
  <c r="L184" i="3"/>
  <c r="K184" i="3"/>
  <c r="J184" i="3"/>
  <c r="I195" i="3"/>
  <c r="L157" i="3"/>
  <c r="K157" i="3"/>
  <c r="J157" i="3"/>
  <c r="L63" i="2"/>
  <c r="K63" i="2"/>
  <c r="J63" i="2"/>
  <c r="J8" i="6"/>
  <c r="I8" i="6"/>
  <c r="G194" i="3"/>
  <c r="K112" i="3"/>
  <c r="L112" i="3"/>
  <c r="J112" i="3"/>
  <c r="I123" i="3"/>
  <c r="L81" i="3"/>
  <c r="K81" i="3"/>
  <c r="J81" i="3"/>
  <c r="I19" i="16"/>
  <c r="J19" i="16"/>
  <c r="G51" i="16"/>
  <c r="I52" i="16"/>
  <c r="J52" i="16"/>
  <c r="G9" i="16"/>
  <c r="J101" i="16"/>
  <c r="I101" i="16"/>
  <c r="V11" i="13"/>
  <c r="W11" i="13"/>
  <c r="U11" i="13"/>
  <c r="V14" i="13"/>
  <c r="W14" i="13"/>
  <c r="U14" i="13"/>
  <c r="V19" i="12"/>
  <c r="S19" i="12"/>
  <c r="T19" i="12"/>
  <c r="V35" i="12"/>
  <c r="S35" i="12"/>
  <c r="T35" i="12"/>
  <c r="V51" i="12"/>
  <c r="S51" i="12"/>
  <c r="T51" i="12"/>
  <c r="V20" i="12"/>
  <c r="T20" i="12"/>
  <c r="S20" i="12"/>
  <c r="V36" i="12"/>
  <c r="T36" i="12"/>
  <c r="S36" i="12"/>
  <c r="V52" i="12"/>
  <c r="T52" i="12"/>
  <c r="S52" i="12"/>
  <c r="J28" i="6"/>
  <c r="K28" i="6"/>
  <c r="I28" i="6"/>
  <c r="J13" i="6"/>
  <c r="K13" i="6"/>
  <c r="I13" i="6"/>
  <c r="K50" i="6"/>
  <c r="J50" i="6"/>
  <c r="I50" i="6"/>
  <c r="H193" i="3"/>
  <c r="G186" i="3"/>
  <c r="L102" i="3"/>
  <c r="K102" i="3"/>
  <c r="J102" i="3"/>
  <c r="I113" i="3"/>
  <c r="K24" i="3"/>
  <c r="L24" i="3"/>
  <c r="J24" i="3"/>
  <c r="F118" i="13"/>
  <c r="Q20" i="13"/>
  <c r="G113" i="3"/>
  <c r="F69" i="2"/>
  <c r="L71" i="15"/>
  <c r="J71" i="15"/>
  <c r="J76" i="15"/>
  <c r="L76" i="15"/>
  <c r="D147" i="15"/>
  <c r="J12" i="15"/>
  <c r="L12" i="15"/>
  <c r="L48" i="15"/>
  <c r="J48" i="15"/>
  <c r="K26" i="3"/>
  <c r="L26" i="3"/>
  <c r="J26" i="3"/>
  <c r="K61" i="3"/>
  <c r="J61" i="3"/>
  <c r="L66" i="3"/>
  <c r="K66" i="3"/>
  <c r="J66" i="3"/>
  <c r="K69" i="3"/>
  <c r="L69" i="3"/>
  <c r="J69" i="3"/>
  <c r="K41" i="3"/>
  <c r="J41" i="3"/>
  <c r="U25" i="5"/>
  <c r="S25" i="5"/>
  <c r="G122" i="3"/>
  <c r="E160" i="13"/>
  <c r="F191" i="3"/>
  <c r="U49" i="5"/>
  <c r="S49" i="5"/>
  <c r="L13" i="5"/>
  <c r="K13" i="5"/>
  <c r="J13" i="5"/>
  <c r="I13" i="5"/>
  <c r="M13" i="5"/>
  <c r="K10" i="5"/>
  <c r="J10" i="5"/>
  <c r="I10" i="5"/>
  <c r="M10" i="5"/>
  <c r="L10" i="5"/>
  <c r="M8" i="5"/>
  <c r="L8" i="5"/>
  <c r="K8" i="5"/>
  <c r="J8" i="5"/>
  <c r="I8" i="5"/>
  <c r="I23" i="5"/>
  <c r="L23" i="5"/>
  <c r="M23" i="5"/>
  <c r="J23" i="5"/>
  <c r="K23" i="5"/>
  <c r="L35" i="5"/>
  <c r="K35" i="5"/>
  <c r="M35" i="5"/>
  <c r="I35" i="5"/>
  <c r="J35" i="5"/>
  <c r="E187" i="3"/>
  <c r="H115" i="3"/>
  <c r="K33" i="3"/>
  <c r="L33" i="3"/>
  <c r="J33" i="3"/>
  <c r="K140" i="16"/>
  <c r="J140" i="16"/>
  <c r="I140" i="16"/>
  <c r="S21" i="16"/>
  <c r="F135" i="16"/>
  <c r="U21" i="15"/>
  <c r="D48" i="13"/>
  <c r="G54" i="12"/>
  <c r="N23" i="14"/>
  <c r="V9" i="13"/>
  <c r="U9" i="13"/>
  <c r="I127" i="15"/>
  <c r="K127" i="15"/>
  <c r="J74" i="13"/>
  <c r="I74" i="13"/>
  <c r="O20" i="13"/>
  <c r="U27" i="12"/>
  <c r="Q9" i="16"/>
  <c r="G49" i="15"/>
  <c r="I41" i="15"/>
  <c r="K41" i="15"/>
  <c r="I157" i="15"/>
  <c r="K157" i="15"/>
  <c r="I100" i="15"/>
  <c r="K100" i="15"/>
  <c r="K152" i="15"/>
  <c r="I152" i="15"/>
  <c r="K76" i="15"/>
  <c r="I76" i="15"/>
  <c r="I154" i="15"/>
  <c r="G161" i="15"/>
  <c r="K154" i="15"/>
  <c r="I28" i="13"/>
  <c r="J28" i="13"/>
  <c r="U37" i="12"/>
  <c r="I127" i="13"/>
  <c r="J127" i="13"/>
  <c r="I29" i="13"/>
  <c r="J29" i="13"/>
  <c r="J22" i="13"/>
  <c r="I22" i="13"/>
  <c r="J99" i="13"/>
  <c r="I99" i="13"/>
  <c r="I15" i="13"/>
  <c r="J15" i="13"/>
  <c r="I86" i="13"/>
  <c r="J86" i="13"/>
  <c r="J79" i="13"/>
  <c r="I79" i="13"/>
  <c r="J156" i="13"/>
  <c r="I156" i="13"/>
  <c r="U30" i="12"/>
  <c r="P20" i="13"/>
  <c r="S48" i="6"/>
  <c r="R48" i="6"/>
  <c r="Q48" i="6"/>
  <c r="K9" i="6"/>
  <c r="J9" i="6"/>
  <c r="I9" i="6"/>
  <c r="I42" i="5"/>
  <c r="K42" i="5"/>
  <c r="F117" i="3"/>
  <c r="F123" i="3"/>
  <c r="K35" i="3"/>
  <c r="J35" i="3"/>
  <c r="K27" i="3"/>
  <c r="J27" i="3"/>
  <c r="J19" i="3"/>
  <c r="K19" i="3"/>
  <c r="J11" i="3"/>
  <c r="K11" i="3"/>
  <c r="L145" i="3"/>
  <c r="K145" i="3"/>
  <c r="J145" i="3"/>
  <c r="C104" i="13"/>
  <c r="J26" i="12"/>
  <c r="L26" i="12"/>
  <c r="K26" i="12"/>
  <c r="I26" i="12"/>
  <c r="I39" i="6"/>
  <c r="J39" i="6"/>
  <c r="K39" i="6"/>
  <c r="K42" i="6"/>
  <c r="K41" i="6"/>
  <c r="T51" i="5"/>
  <c r="S51" i="5"/>
  <c r="W51" i="5"/>
  <c r="V51" i="5"/>
  <c r="U51" i="5"/>
  <c r="S10" i="5"/>
  <c r="V10" i="5"/>
  <c r="W10" i="5"/>
  <c r="U10" i="5"/>
  <c r="T10" i="5"/>
  <c r="V49" i="5"/>
  <c r="T49" i="5"/>
  <c r="J215" i="3"/>
  <c r="L215" i="3"/>
  <c r="K215" i="3"/>
  <c r="E115" i="3"/>
  <c r="J20" i="6"/>
  <c r="K20" i="6"/>
  <c r="I20" i="6"/>
  <c r="G191" i="3"/>
  <c r="I117" i="3"/>
  <c r="L106" i="3"/>
  <c r="K106" i="3"/>
  <c r="J106" i="3"/>
  <c r="L179" i="3"/>
  <c r="K179" i="3"/>
  <c r="J179" i="3"/>
  <c r="I190" i="3"/>
  <c r="L155" i="3"/>
  <c r="K155" i="3"/>
  <c r="J155" i="3"/>
  <c r="S8" i="12"/>
  <c r="T8" i="12"/>
  <c r="S49" i="6"/>
  <c r="Q49" i="6"/>
  <c r="R49" i="6"/>
  <c r="U46" i="5"/>
  <c r="V46" i="5"/>
  <c r="W46" i="5"/>
  <c r="T46" i="5"/>
  <c r="S46" i="5"/>
  <c r="K96" i="3"/>
  <c r="L96" i="3"/>
  <c r="J96" i="3"/>
  <c r="T18" i="14"/>
  <c r="S18" i="14"/>
  <c r="S16" i="14"/>
  <c r="T16" i="14"/>
  <c r="R23" i="14"/>
  <c r="F56" i="12"/>
  <c r="K14" i="12"/>
  <c r="J14" i="12"/>
  <c r="L14" i="12"/>
  <c r="I14" i="12"/>
  <c r="J29" i="12"/>
  <c r="K29" i="12"/>
  <c r="L29" i="12"/>
  <c r="I29" i="12"/>
  <c r="J51" i="12"/>
  <c r="L51" i="12"/>
  <c r="I51" i="12"/>
  <c r="K51" i="12"/>
  <c r="S40" i="5"/>
  <c r="V40" i="5"/>
  <c r="U40" i="5"/>
  <c r="T40" i="5"/>
  <c r="W40" i="5"/>
  <c r="I191" i="3"/>
  <c r="L180" i="3"/>
  <c r="K180" i="3"/>
  <c r="J180" i="3"/>
  <c r="L154" i="3"/>
  <c r="K154" i="3"/>
  <c r="J154" i="3"/>
  <c r="L60" i="2"/>
  <c r="K60" i="2"/>
  <c r="J60" i="2"/>
  <c r="G189" i="3"/>
  <c r="L108" i="3"/>
  <c r="K108" i="3"/>
  <c r="I119" i="3"/>
  <c r="J108" i="3"/>
  <c r="G69" i="2"/>
  <c r="I33" i="16"/>
  <c r="J33" i="16"/>
  <c r="G37" i="16"/>
  <c r="G77" i="16"/>
  <c r="I69" i="16"/>
  <c r="J69" i="16"/>
  <c r="G121" i="16"/>
  <c r="J71" i="16"/>
  <c r="I71" i="16"/>
  <c r="J157" i="16"/>
  <c r="I157" i="16"/>
  <c r="G21" i="16"/>
  <c r="G91" i="16"/>
  <c r="G23" i="16"/>
  <c r="V18" i="13"/>
  <c r="U18" i="13"/>
  <c r="W18" i="13"/>
  <c r="T12" i="12"/>
  <c r="V12" i="12"/>
  <c r="S12" i="12"/>
  <c r="V21" i="12"/>
  <c r="S21" i="12"/>
  <c r="T21" i="12"/>
  <c r="V37" i="12"/>
  <c r="S37" i="12"/>
  <c r="T37" i="12"/>
  <c r="V53" i="12"/>
  <c r="S53" i="12"/>
  <c r="T53" i="12"/>
  <c r="V22" i="12"/>
  <c r="T22" i="12"/>
  <c r="S22" i="12"/>
  <c r="V38" i="12"/>
  <c r="T38" i="12"/>
  <c r="S38" i="12"/>
  <c r="V54" i="12"/>
  <c r="T54" i="12"/>
  <c r="S54" i="12"/>
  <c r="S27" i="6"/>
  <c r="R27" i="6"/>
  <c r="Q27" i="6"/>
  <c r="S12" i="6"/>
  <c r="R12" i="6"/>
  <c r="Q12" i="6"/>
  <c r="S14" i="6"/>
  <c r="V50" i="5"/>
  <c r="S50" i="5"/>
  <c r="U50" i="5"/>
  <c r="T50" i="5"/>
  <c r="W50" i="5"/>
  <c r="V33" i="5"/>
  <c r="W33" i="5"/>
  <c r="U33" i="5"/>
  <c r="T33" i="5"/>
  <c r="S33" i="5"/>
  <c r="H192" i="3"/>
  <c r="L97" i="3"/>
  <c r="K97" i="3"/>
  <c r="J97" i="3"/>
  <c r="E194" i="3"/>
  <c r="K20" i="3"/>
  <c r="L20" i="3"/>
  <c r="J20" i="3"/>
  <c r="F132" i="13"/>
  <c r="F160" i="13"/>
  <c r="G114" i="3"/>
  <c r="D21" i="15"/>
  <c r="L127" i="15"/>
  <c r="J127" i="15"/>
  <c r="D119" i="15"/>
  <c r="L111" i="15"/>
  <c r="J111" i="15"/>
  <c r="L135" i="15"/>
  <c r="J135" i="15"/>
  <c r="D56" i="12"/>
  <c r="K22" i="3"/>
  <c r="L22" i="3"/>
  <c r="J22" i="3"/>
  <c r="K68" i="3"/>
  <c r="L68" i="3"/>
  <c r="J68" i="3"/>
  <c r="L71" i="3"/>
  <c r="K71" i="3"/>
  <c r="J71" i="3"/>
  <c r="J49" i="3"/>
  <c r="K49" i="3"/>
  <c r="S35" i="5"/>
  <c r="U35" i="5"/>
  <c r="G118" i="3"/>
  <c r="F187" i="3"/>
  <c r="L49" i="2"/>
  <c r="K49" i="2"/>
  <c r="J49" i="2"/>
  <c r="G119" i="3"/>
  <c r="K32" i="5"/>
  <c r="M32" i="5"/>
  <c r="J32" i="5"/>
  <c r="L32" i="5"/>
  <c r="I32" i="5"/>
  <c r="L24" i="5"/>
  <c r="K24" i="5"/>
  <c r="J24" i="5"/>
  <c r="I24" i="5"/>
  <c r="M24" i="5"/>
  <c r="K21" i="5"/>
  <c r="J21" i="5"/>
  <c r="I21" i="5"/>
  <c r="L21" i="5"/>
  <c r="M21" i="5"/>
  <c r="M19" i="5"/>
  <c r="L19" i="5"/>
  <c r="J19" i="5"/>
  <c r="K19" i="5"/>
  <c r="I19" i="5"/>
  <c r="I28" i="5"/>
  <c r="L28" i="5"/>
  <c r="M28" i="5"/>
  <c r="J28" i="5"/>
  <c r="K28" i="5"/>
  <c r="J45" i="5"/>
  <c r="L45" i="5"/>
  <c r="M45" i="5"/>
  <c r="K45" i="5"/>
  <c r="I45" i="5"/>
  <c r="K29" i="3"/>
  <c r="L29" i="3"/>
  <c r="J29" i="3"/>
  <c r="L35" i="3"/>
  <c r="L39" i="3"/>
  <c r="L31" i="3"/>
  <c r="P9" i="17"/>
  <c r="K41" i="16"/>
  <c r="H49" i="16"/>
  <c r="J41" i="16"/>
  <c r="I41" i="16"/>
  <c r="U17" i="16"/>
  <c r="V17" i="16"/>
  <c r="F63" i="16"/>
  <c r="J118" i="15"/>
  <c r="I118" i="15"/>
  <c r="L118" i="15"/>
  <c r="K118" i="15"/>
  <c r="M118" i="15"/>
  <c r="M57" i="15"/>
  <c r="L57" i="15"/>
  <c r="I57" i="15"/>
  <c r="K57" i="15"/>
  <c r="J57" i="15"/>
  <c r="Q21" i="15"/>
  <c r="D118" i="13"/>
  <c r="R21" i="15"/>
  <c r="J66" i="13"/>
  <c r="I66" i="13"/>
  <c r="U25" i="12"/>
  <c r="S11" i="14"/>
  <c r="G76" i="13"/>
  <c r="X17" i="15"/>
  <c r="W17" i="15"/>
  <c r="Y17" i="15"/>
  <c r="I48" i="15"/>
  <c r="K48" i="15"/>
  <c r="K123" i="15"/>
  <c r="I123" i="15"/>
  <c r="G91" i="15"/>
  <c r="G147" i="15"/>
  <c r="G160" i="13"/>
  <c r="J152" i="13"/>
  <c r="I152" i="13"/>
  <c r="E55" i="12"/>
  <c r="J109" i="13"/>
  <c r="I109" i="13"/>
  <c r="I18" i="13"/>
  <c r="J18" i="13"/>
  <c r="J30" i="13"/>
  <c r="I30" i="13"/>
  <c r="J108" i="13"/>
  <c r="I108" i="13"/>
  <c r="J19" i="13"/>
  <c r="I19" i="13"/>
  <c r="J95" i="13"/>
  <c r="I95" i="13"/>
  <c r="J87" i="13"/>
  <c r="I87" i="13"/>
  <c r="I159" i="13"/>
  <c r="J159" i="13"/>
  <c r="R47" i="6"/>
  <c r="Q47" i="6"/>
  <c r="S47" i="6"/>
  <c r="K31" i="6"/>
  <c r="J31" i="6"/>
  <c r="I31" i="6"/>
  <c r="S8" i="6"/>
  <c r="Q8" i="6"/>
  <c r="R8" i="6"/>
  <c r="K49" i="5"/>
  <c r="I49" i="5"/>
  <c r="W15" i="5"/>
  <c r="V15" i="5"/>
  <c r="U15" i="5"/>
  <c r="T15" i="5"/>
  <c r="S15" i="5"/>
  <c r="W7" i="5"/>
  <c r="U7" i="5"/>
  <c r="V7" i="5"/>
  <c r="S7" i="5"/>
  <c r="T7" i="5"/>
  <c r="W9" i="5"/>
  <c r="F116" i="3"/>
  <c r="G43" i="2"/>
  <c r="T27" i="5"/>
  <c r="U27" i="5"/>
  <c r="S27" i="5"/>
  <c r="W27" i="5"/>
  <c r="V27" i="5"/>
  <c r="J33" i="6"/>
  <c r="I33" i="6"/>
  <c r="L140" i="3"/>
  <c r="K140" i="3"/>
  <c r="J140" i="3"/>
  <c r="C20" i="13"/>
  <c r="I18" i="6"/>
  <c r="K18" i="6"/>
  <c r="J18" i="6"/>
  <c r="I10" i="6"/>
  <c r="K10" i="6"/>
  <c r="J10" i="6"/>
  <c r="J214" i="3"/>
  <c r="L214" i="3"/>
  <c r="K214" i="3"/>
  <c r="E122" i="3"/>
  <c r="E114" i="3"/>
  <c r="T34" i="5"/>
  <c r="S34" i="5"/>
  <c r="W34" i="5"/>
  <c r="V34" i="5"/>
  <c r="U34" i="5"/>
  <c r="W35" i="5"/>
  <c r="S11" i="6"/>
  <c r="Q11" i="6"/>
  <c r="R11" i="6"/>
  <c r="W36" i="5"/>
  <c r="T36" i="5"/>
  <c r="V36" i="5"/>
  <c r="U36" i="5"/>
  <c r="S36" i="5"/>
  <c r="G187" i="3"/>
  <c r="L101" i="3"/>
  <c r="K101" i="3"/>
  <c r="J101" i="3"/>
  <c r="L22" i="5"/>
  <c r="J22" i="5"/>
  <c r="K10" i="2"/>
  <c r="J10" i="2"/>
  <c r="L10" i="2"/>
  <c r="L175" i="3"/>
  <c r="K175" i="3"/>
  <c r="J175" i="3"/>
  <c r="I186" i="3"/>
  <c r="L153" i="3"/>
  <c r="K153" i="3"/>
  <c r="J153" i="3"/>
  <c r="S10" i="12"/>
  <c r="T10" i="12"/>
  <c r="L92" i="3"/>
  <c r="K92" i="3"/>
  <c r="J92" i="3"/>
  <c r="S19" i="14"/>
  <c r="T19" i="14"/>
  <c r="J46" i="12"/>
  <c r="L46" i="12"/>
  <c r="I46" i="12"/>
  <c r="K46" i="12"/>
  <c r="J15" i="12"/>
  <c r="K15" i="12"/>
  <c r="L15" i="12"/>
  <c r="I15" i="12"/>
  <c r="J37" i="12"/>
  <c r="K37" i="12"/>
  <c r="L37" i="12"/>
  <c r="I37" i="12"/>
  <c r="U19" i="5"/>
  <c r="S19" i="5"/>
  <c r="T19" i="5"/>
  <c r="W19" i="5"/>
  <c r="V19" i="5"/>
  <c r="L178" i="3"/>
  <c r="J178" i="3"/>
  <c r="K178" i="3"/>
  <c r="I189" i="3"/>
  <c r="L144" i="3"/>
  <c r="K144" i="3"/>
  <c r="J144" i="3"/>
  <c r="I23" i="6"/>
  <c r="J23" i="6"/>
  <c r="L104" i="3"/>
  <c r="K104" i="3"/>
  <c r="J104" i="3"/>
  <c r="I115" i="3"/>
  <c r="G93" i="16"/>
  <c r="J94" i="16"/>
  <c r="I94" i="16"/>
  <c r="I68" i="16"/>
  <c r="J68" i="16"/>
  <c r="G63" i="16"/>
  <c r="G79" i="16"/>
  <c r="G107" i="16"/>
  <c r="V19" i="13"/>
  <c r="W19" i="13"/>
  <c r="U19" i="13"/>
  <c r="T13" i="12"/>
  <c r="V13" i="12"/>
  <c r="S13" i="12"/>
  <c r="V23" i="12"/>
  <c r="S23" i="12"/>
  <c r="T23" i="12"/>
  <c r="V39" i="12"/>
  <c r="S39" i="12"/>
  <c r="T39" i="12"/>
  <c r="V55" i="12"/>
  <c r="S55" i="12"/>
  <c r="T55" i="12"/>
  <c r="V24" i="12"/>
  <c r="T24" i="12"/>
  <c r="S24" i="12"/>
  <c r="V40" i="12"/>
  <c r="T40" i="12"/>
  <c r="S40" i="12"/>
  <c r="V56" i="12"/>
  <c r="T56" i="12"/>
  <c r="S56" i="12"/>
  <c r="K49" i="6"/>
  <c r="J49" i="6"/>
  <c r="I49" i="6"/>
  <c r="J27" i="6"/>
  <c r="I27" i="6"/>
  <c r="J12" i="6"/>
  <c r="I12" i="6"/>
  <c r="K7" i="6"/>
  <c r="I7" i="6"/>
  <c r="J7" i="6"/>
  <c r="K8" i="6"/>
  <c r="K11" i="6"/>
  <c r="H191" i="3"/>
  <c r="S35" i="6"/>
  <c r="R35" i="6"/>
  <c r="Q35" i="6"/>
  <c r="L93" i="3"/>
  <c r="K93" i="3"/>
  <c r="J93" i="3"/>
  <c r="E90" i="13"/>
  <c r="E190" i="3"/>
  <c r="H120" i="3"/>
  <c r="K16" i="3"/>
  <c r="L16" i="3"/>
  <c r="J16" i="3"/>
  <c r="F90" i="13"/>
  <c r="F104" i="13"/>
  <c r="Q37" i="6"/>
  <c r="R37" i="6"/>
  <c r="L39" i="2"/>
  <c r="J39" i="2"/>
  <c r="K39" i="2"/>
  <c r="I42" i="2"/>
  <c r="D49" i="15"/>
  <c r="J41" i="15"/>
  <c r="L41" i="15"/>
  <c r="L94" i="15"/>
  <c r="J94" i="15"/>
  <c r="L141" i="15"/>
  <c r="J141" i="15"/>
  <c r="J16" i="15"/>
  <c r="L16" i="15"/>
  <c r="L66" i="15"/>
  <c r="J66" i="15"/>
  <c r="D77" i="15"/>
  <c r="L18" i="3"/>
  <c r="K18" i="3"/>
  <c r="J18" i="3"/>
  <c r="L19" i="3"/>
  <c r="L27" i="3"/>
  <c r="L23" i="3"/>
  <c r="K46" i="3"/>
  <c r="J46" i="3"/>
  <c r="L70" i="3"/>
  <c r="K70" i="3"/>
  <c r="J70" i="3"/>
  <c r="K51" i="3"/>
  <c r="J51" i="3"/>
  <c r="K57" i="3"/>
  <c r="J57" i="3"/>
  <c r="E104" i="13"/>
  <c r="E62" i="13"/>
  <c r="L50" i="2"/>
  <c r="K50" i="2"/>
  <c r="J50" i="2"/>
  <c r="U20" i="5"/>
  <c r="S20" i="5"/>
  <c r="M30" i="5"/>
  <c r="L30" i="5"/>
  <c r="I30" i="5"/>
  <c r="K30" i="5"/>
  <c r="J30" i="5"/>
  <c r="L27" i="5"/>
  <c r="K27" i="5"/>
  <c r="J27" i="5"/>
  <c r="I27" i="5"/>
  <c r="M27" i="5"/>
  <c r="L43" i="5"/>
  <c r="J43" i="5"/>
  <c r="M43" i="5"/>
  <c r="K43" i="5"/>
  <c r="I43" i="5"/>
  <c r="M38" i="5"/>
  <c r="I38" i="5"/>
  <c r="L38" i="5"/>
  <c r="J38" i="5"/>
  <c r="K38" i="5"/>
  <c r="M52" i="5"/>
  <c r="L52" i="5"/>
  <c r="K52" i="5"/>
  <c r="J52" i="5"/>
  <c r="I52" i="5"/>
  <c r="K25" i="3"/>
  <c r="L25" i="3"/>
  <c r="J25" i="3"/>
  <c r="K97" i="16"/>
  <c r="J97" i="16"/>
  <c r="I97" i="16"/>
  <c r="H105" i="16"/>
  <c r="H93" i="16"/>
  <c r="F133" i="16"/>
  <c r="F121" i="16"/>
  <c r="S9" i="16"/>
  <c r="U10" i="16"/>
  <c r="V10" i="16"/>
  <c r="F149" i="16"/>
  <c r="F161" i="16"/>
  <c r="M14" i="15"/>
  <c r="L14" i="15"/>
  <c r="I14" i="15"/>
  <c r="K14" i="15"/>
  <c r="J14" i="15"/>
  <c r="J157" i="13"/>
  <c r="I157" i="13"/>
  <c r="U57" i="12"/>
  <c r="G62" i="13"/>
  <c r="I54" i="13"/>
  <c r="J54" i="13"/>
  <c r="U19" i="12"/>
  <c r="X10" i="15"/>
  <c r="W10" i="15"/>
  <c r="Y10" i="15"/>
  <c r="I71" i="15"/>
  <c r="K71" i="15"/>
  <c r="I20" i="15"/>
  <c r="K20" i="15"/>
  <c r="I67" i="15"/>
  <c r="K67" i="15"/>
  <c r="K115" i="15"/>
  <c r="I115" i="15"/>
  <c r="K25" i="15"/>
  <c r="I25" i="15"/>
  <c r="K94" i="15"/>
  <c r="I94" i="15"/>
  <c r="J141" i="13"/>
  <c r="I141" i="13"/>
  <c r="V17" i="13"/>
  <c r="U17" i="13"/>
  <c r="U29" i="12"/>
  <c r="I98" i="13"/>
  <c r="J98" i="13"/>
  <c r="J39" i="13"/>
  <c r="I39" i="13"/>
  <c r="I116" i="13"/>
  <c r="J116" i="13"/>
  <c r="G34" i="13"/>
  <c r="I26" i="13"/>
  <c r="J26" i="13"/>
  <c r="I103" i="13"/>
  <c r="J103" i="13"/>
  <c r="G104" i="13"/>
  <c r="I96" i="13"/>
  <c r="J96" i="13"/>
  <c r="J158" i="13"/>
  <c r="I158" i="13"/>
  <c r="U22" i="12"/>
  <c r="T12" i="14"/>
  <c r="S12" i="14"/>
  <c r="S48" i="5"/>
  <c r="V48" i="5"/>
  <c r="W48" i="5"/>
  <c r="T48" i="5"/>
  <c r="U48" i="5"/>
  <c r="W49" i="5"/>
  <c r="W52" i="5"/>
  <c r="F115" i="3"/>
  <c r="G42" i="2"/>
  <c r="J23" i="2"/>
  <c r="L23" i="2"/>
  <c r="K23" i="2"/>
  <c r="R25" i="6"/>
  <c r="Q25" i="6"/>
  <c r="S25" i="6"/>
  <c r="T24" i="5"/>
  <c r="S24" i="5"/>
  <c r="W24" i="5"/>
  <c r="U24" i="5"/>
  <c r="V24" i="5"/>
  <c r="K16" i="2"/>
  <c r="J16" i="2"/>
  <c r="S19" i="6"/>
  <c r="R19" i="6"/>
  <c r="Q19" i="6"/>
  <c r="L183" i="3"/>
  <c r="K183" i="3"/>
  <c r="J183" i="3"/>
  <c r="I194" i="3"/>
  <c r="L135" i="3"/>
  <c r="K135" i="3"/>
  <c r="J135" i="3"/>
  <c r="L64" i="2"/>
  <c r="K64" i="2"/>
  <c r="J64" i="2"/>
  <c r="C132" i="13"/>
  <c r="C34" i="13"/>
  <c r="C90" i="13"/>
  <c r="C160" i="13"/>
  <c r="I25" i="6"/>
  <c r="K25" i="6"/>
  <c r="J25" i="6"/>
  <c r="K26" i="6"/>
  <c r="K27" i="6"/>
  <c r="Q17" i="6"/>
  <c r="R17" i="6"/>
  <c r="S17" i="6"/>
  <c r="Q9" i="6"/>
  <c r="R9" i="6"/>
  <c r="S9" i="6"/>
  <c r="J213" i="3"/>
  <c r="K213" i="3"/>
  <c r="L213" i="3"/>
  <c r="E121" i="3"/>
  <c r="E113" i="3"/>
  <c r="F43" i="2"/>
  <c r="K15" i="2"/>
  <c r="J15" i="2"/>
  <c r="I18" i="2"/>
  <c r="L15" i="2"/>
  <c r="L182" i="3"/>
  <c r="K182" i="3"/>
  <c r="J182" i="3"/>
  <c r="I193" i="3"/>
  <c r="F55" i="12"/>
  <c r="L98" i="3"/>
  <c r="K98" i="3"/>
  <c r="J98" i="3"/>
  <c r="J44" i="12"/>
  <c r="I44" i="12"/>
  <c r="L44" i="12"/>
  <c r="K44" i="12"/>
  <c r="T20" i="5"/>
  <c r="V20" i="5"/>
  <c r="L17" i="5"/>
  <c r="J17" i="5"/>
  <c r="L173" i="3"/>
  <c r="J173" i="3"/>
  <c r="K173" i="3"/>
  <c r="L143" i="3"/>
  <c r="J143" i="3"/>
  <c r="K143" i="3"/>
  <c r="R7" i="6"/>
  <c r="S7" i="6"/>
  <c r="Q7" i="6"/>
  <c r="G196" i="3"/>
  <c r="L88" i="3"/>
  <c r="K88" i="3"/>
  <c r="J88" i="3"/>
  <c r="S21" i="14"/>
  <c r="T21" i="14"/>
  <c r="J16" i="12"/>
  <c r="L16" i="12"/>
  <c r="I16" i="12"/>
  <c r="K16" i="12"/>
  <c r="L20" i="12"/>
  <c r="L18" i="12"/>
  <c r="J23" i="12"/>
  <c r="K23" i="12"/>
  <c r="I23" i="12"/>
  <c r="L23" i="12"/>
  <c r="J45" i="12"/>
  <c r="K45" i="12"/>
  <c r="L45" i="12"/>
  <c r="I45" i="12"/>
  <c r="L13" i="12"/>
  <c r="J13" i="12"/>
  <c r="K13" i="12"/>
  <c r="I13" i="12"/>
  <c r="L174" i="3"/>
  <c r="K174" i="3"/>
  <c r="J174" i="3"/>
  <c r="L142" i="3"/>
  <c r="K142" i="3"/>
  <c r="J142" i="3"/>
  <c r="R13" i="6"/>
  <c r="S13" i="6"/>
  <c r="Q13" i="6"/>
  <c r="L100" i="3"/>
  <c r="K100" i="3"/>
  <c r="J100" i="3"/>
  <c r="G147" i="16"/>
  <c r="J88" i="16"/>
  <c r="I88" i="16"/>
  <c r="G49" i="16"/>
  <c r="J127" i="16"/>
  <c r="I127" i="16"/>
  <c r="S14" i="12"/>
  <c r="T14" i="12"/>
  <c r="V14" i="12"/>
  <c r="V25" i="12"/>
  <c r="T25" i="12"/>
  <c r="S25" i="12"/>
  <c r="V41" i="12"/>
  <c r="T41" i="12"/>
  <c r="S41" i="12"/>
  <c r="V57" i="12"/>
  <c r="T57" i="12"/>
  <c r="S57" i="12"/>
  <c r="V26" i="12"/>
  <c r="S26" i="12"/>
  <c r="T26" i="12"/>
  <c r="V42" i="12"/>
  <c r="S42" i="12"/>
  <c r="T42" i="12"/>
  <c r="R44" i="6"/>
  <c r="S44" i="6"/>
  <c r="Q44" i="6"/>
  <c r="I21" i="6"/>
  <c r="K21" i="6"/>
  <c r="J21" i="6"/>
  <c r="J15" i="6"/>
  <c r="K15" i="6"/>
  <c r="I15" i="6"/>
  <c r="H190" i="3"/>
  <c r="K89" i="3"/>
  <c r="L89" i="3"/>
  <c r="J89" i="3"/>
  <c r="E186" i="3"/>
  <c r="K12" i="3"/>
  <c r="L12" i="3"/>
  <c r="J12" i="3"/>
  <c r="F20" i="13"/>
  <c r="L36" i="5"/>
  <c r="M36" i="5"/>
  <c r="K36" i="5"/>
  <c r="I36" i="5"/>
  <c r="J36" i="5"/>
  <c r="F194" i="3"/>
  <c r="L35" i="2"/>
  <c r="J35" i="2"/>
  <c r="K35" i="2"/>
  <c r="L37" i="2"/>
  <c r="L36" i="2"/>
  <c r="L123" i="15"/>
  <c r="J123" i="15"/>
  <c r="L93" i="15"/>
  <c r="J93" i="15"/>
  <c r="J28" i="15"/>
  <c r="L28" i="15"/>
  <c r="L158" i="15"/>
  <c r="J158" i="15"/>
  <c r="L74" i="15"/>
  <c r="J74" i="15"/>
  <c r="L152" i="15"/>
  <c r="J152" i="15"/>
  <c r="U39" i="5"/>
  <c r="S39" i="5"/>
  <c r="K14" i="3"/>
  <c r="L14" i="3"/>
  <c r="J14" i="3"/>
  <c r="K52" i="3"/>
  <c r="J52" i="3"/>
  <c r="K72" i="3"/>
  <c r="L72" i="3"/>
  <c r="J72" i="3"/>
  <c r="K59" i="3"/>
  <c r="J59" i="3"/>
  <c r="E69" i="2"/>
  <c r="S52" i="5"/>
  <c r="U52" i="5"/>
  <c r="J51" i="2"/>
  <c r="L51" i="2"/>
  <c r="K51" i="2"/>
  <c r="K40" i="5"/>
  <c r="M40" i="5"/>
  <c r="I40" i="5"/>
  <c r="L40" i="5"/>
  <c r="J40" i="5"/>
  <c r="J37" i="5"/>
  <c r="L37" i="5"/>
  <c r="K37" i="5"/>
  <c r="I37" i="5"/>
  <c r="M37" i="5"/>
  <c r="K48" i="5"/>
  <c r="I48" i="5"/>
  <c r="M48" i="5"/>
  <c r="L48" i="5"/>
  <c r="J48" i="5"/>
  <c r="M49" i="5"/>
  <c r="J31" i="5"/>
  <c r="I31" i="5"/>
  <c r="M31" i="5"/>
  <c r="L31" i="5"/>
  <c r="K31" i="5"/>
  <c r="K21" i="3"/>
  <c r="L21" i="3"/>
  <c r="J21" i="3"/>
  <c r="F18" i="2"/>
  <c r="G123" i="3"/>
  <c r="K46" i="2"/>
  <c r="J46" i="2"/>
  <c r="D7" i="19"/>
  <c r="T7" i="19"/>
  <c r="Z7" i="19"/>
  <c r="N30" i="33"/>
  <c r="N30" i="31"/>
  <c r="K138" i="43"/>
  <c r="S11" i="39"/>
  <c r="R11" i="39"/>
  <c r="Q11" i="39"/>
  <c r="O11" i="39"/>
  <c r="T11" i="39"/>
  <c r="P11" i="39"/>
  <c r="L7" i="19"/>
  <c r="I149" i="14"/>
  <c r="J149" i="14"/>
  <c r="Y141" i="18"/>
  <c r="Y108" i="18"/>
  <c r="Y70" i="18"/>
  <c r="Y136" i="18"/>
  <c r="I9" i="17"/>
  <c r="K9" i="17"/>
  <c r="J9" i="17"/>
  <c r="Y25" i="18"/>
  <c r="X9" i="19"/>
  <c r="Y8" i="18"/>
  <c r="X8" i="18"/>
  <c r="J135" i="14"/>
  <c r="I135" i="14"/>
  <c r="Y86" i="18"/>
  <c r="Y113" i="18"/>
  <c r="J121" i="14"/>
  <c r="I121" i="14"/>
  <c r="Y143" i="18"/>
  <c r="Y16" i="18"/>
  <c r="Y42" i="18"/>
  <c r="J93" i="14"/>
  <c r="I93" i="14"/>
  <c r="K28" i="17"/>
  <c r="K47" i="17"/>
  <c r="I51" i="14"/>
  <c r="J51" i="14"/>
  <c r="Y9" i="18"/>
  <c r="Y38" i="18"/>
  <c r="Y10" i="18"/>
  <c r="I107" i="14"/>
  <c r="J107" i="14"/>
  <c r="Y71" i="18"/>
  <c r="Y44" i="18"/>
  <c r="Y88" i="18"/>
  <c r="I23" i="14"/>
  <c r="J23" i="14"/>
  <c r="Y69" i="18"/>
  <c r="K18" i="17"/>
  <c r="Y97" i="18"/>
  <c r="N16" i="44"/>
  <c r="M16" i="44"/>
  <c r="L16" i="44"/>
  <c r="J16" i="44"/>
  <c r="I16" i="44"/>
  <c r="H16" i="44"/>
  <c r="K11" i="39"/>
  <c r="M11" i="39"/>
  <c r="L11" i="39"/>
  <c r="Y17" i="18"/>
  <c r="K127" i="17"/>
  <c r="K71" i="17"/>
  <c r="K40" i="17"/>
  <c r="C57" i="12"/>
  <c r="K80" i="17"/>
  <c r="J16" i="45"/>
  <c r="I16" i="45"/>
  <c r="H16" i="45"/>
  <c r="T16" i="44"/>
  <c r="S16" i="44"/>
  <c r="R16" i="44"/>
  <c r="Q16" i="44"/>
  <c r="P16" i="44"/>
  <c r="H129" i="39"/>
  <c r="I129" i="39"/>
  <c r="G129" i="39"/>
  <c r="Y115" i="18"/>
  <c r="K20" i="17"/>
  <c r="K131" i="17"/>
  <c r="K15" i="17"/>
  <c r="J37" i="14"/>
  <c r="I37" i="14"/>
  <c r="N16" i="45"/>
  <c r="M16" i="45"/>
  <c r="L16" i="45"/>
  <c r="R16" i="45"/>
  <c r="Q16" i="45"/>
  <c r="S16" i="45"/>
  <c r="T16" i="45"/>
  <c r="P16" i="45"/>
  <c r="R10" i="19"/>
  <c r="R27" i="19"/>
  <c r="Y87" i="18"/>
  <c r="Y33" i="18"/>
  <c r="Y142" i="18"/>
  <c r="K39" i="17"/>
  <c r="R42" i="19"/>
  <c r="K101" i="17"/>
  <c r="Y29" i="18"/>
  <c r="K90" i="17"/>
  <c r="K108" i="17"/>
  <c r="K14" i="17"/>
  <c r="K24" i="17"/>
  <c r="I65" i="14"/>
  <c r="J65" i="14"/>
  <c r="I11" i="39"/>
  <c r="G11" i="39"/>
  <c r="H11" i="39"/>
  <c r="R9" i="19"/>
  <c r="P9" i="19"/>
  <c r="R40" i="19"/>
  <c r="X23" i="19"/>
  <c r="R50" i="18"/>
  <c r="Q50" i="18"/>
  <c r="J163" i="14"/>
  <c r="I163" i="14"/>
  <c r="K99" i="17"/>
  <c r="Y18" i="18"/>
  <c r="K54" i="17"/>
  <c r="R61" i="19"/>
  <c r="K34" i="17"/>
  <c r="Y53" i="18"/>
  <c r="K10" i="17"/>
  <c r="K62" i="17"/>
  <c r="R113" i="19"/>
  <c r="I79" i="14"/>
  <c r="J79" i="14"/>
  <c r="I20" i="13"/>
  <c r="J20" i="13"/>
  <c r="K20" i="13"/>
  <c r="Y27" i="18"/>
  <c r="K31" i="17"/>
  <c r="M121" i="19" l="1"/>
  <c r="U9" i="19"/>
  <c r="Z9" i="19" s="1"/>
  <c r="Z29" i="19"/>
  <c r="Z70" i="19"/>
  <c r="Z81" i="19"/>
  <c r="U119" i="19"/>
  <c r="Z119" i="19" s="1"/>
  <c r="U121" i="19"/>
  <c r="Z130" i="19"/>
  <c r="Z141" i="19"/>
  <c r="E9" i="19"/>
  <c r="E119" i="19"/>
  <c r="E121" i="19"/>
  <c r="K204" i="3"/>
  <c r="J204" i="3"/>
  <c r="K124" i="3"/>
  <c r="J124" i="3"/>
  <c r="K198" i="3"/>
  <c r="J198" i="3"/>
  <c r="M9" i="19"/>
  <c r="M119" i="19"/>
  <c r="M161" i="19"/>
  <c r="M49" i="19"/>
  <c r="M51" i="19"/>
  <c r="N34" i="31"/>
  <c r="Z152" i="19"/>
  <c r="Z11" i="19"/>
  <c r="Z19" i="19"/>
  <c r="Z30" i="19"/>
  <c r="U49" i="19"/>
  <c r="Z49" i="19" s="1"/>
  <c r="Z41" i="19"/>
  <c r="U51" i="19"/>
  <c r="Z51" i="19" s="1"/>
  <c r="Z52" i="19"/>
  <c r="Z60" i="19"/>
  <c r="Z71" i="19"/>
  <c r="Z82" i="19"/>
  <c r="Z90" i="19"/>
  <c r="Z101" i="19"/>
  <c r="Z112" i="19"/>
  <c r="Z123" i="19"/>
  <c r="Z131" i="19"/>
  <c r="Z142" i="19"/>
  <c r="Z159" i="19"/>
  <c r="E49" i="19"/>
  <c r="E51" i="19"/>
  <c r="K127" i="3"/>
  <c r="J127" i="3"/>
  <c r="K131" i="3"/>
  <c r="J131" i="3"/>
  <c r="M91" i="19"/>
  <c r="M93" i="19"/>
  <c r="Z145" i="19"/>
  <c r="Z12" i="19"/>
  <c r="Z20" i="19"/>
  <c r="Z31" i="19"/>
  <c r="Z42" i="19"/>
  <c r="Z53" i="19"/>
  <c r="Z61" i="19"/>
  <c r="Z72" i="19"/>
  <c r="U91" i="19"/>
  <c r="Z91" i="19" s="1"/>
  <c r="Z83" i="19"/>
  <c r="U93" i="19"/>
  <c r="Z93" i="19" s="1"/>
  <c r="Z94" i="19"/>
  <c r="Z102" i="19"/>
  <c r="Z113" i="19"/>
  <c r="Z124" i="19"/>
  <c r="Z132" i="19"/>
  <c r="Z143" i="19"/>
  <c r="Z160" i="19"/>
  <c r="E91" i="19"/>
  <c r="E93" i="19"/>
  <c r="J205" i="3"/>
  <c r="K205" i="3"/>
  <c r="K126" i="3"/>
  <c r="J126" i="3"/>
  <c r="J133" i="3"/>
  <c r="K133" i="3"/>
  <c r="K207" i="3"/>
  <c r="J207" i="3"/>
  <c r="M21" i="19"/>
  <c r="M23" i="19"/>
  <c r="M133" i="19"/>
  <c r="M135" i="19"/>
  <c r="M149" i="19"/>
  <c r="N33" i="33"/>
  <c r="Z151" i="19"/>
  <c r="U21" i="19"/>
  <c r="Z21" i="19" s="1"/>
  <c r="Z13" i="19"/>
  <c r="U23" i="19"/>
  <c r="Z23" i="19" s="1"/>
  <c r="Z24" i="19"/>
  <c r="Z32" i="19"/>
  <c r="Z43" i="19"/>
  <c r="Z54" i="19"/>
  <c r="Z62" i="19"/>
  <c r="Z73" i="19"/>
  <c r="Z84" i="19"/>
  <c r="Z95" i="19"/>
  <c r="Z103" i="19"/>
  <c r="Z114" i="19"/>
  <c r="U133" i="19"/>
  <c r="Z133" i="19" s="1"/>
  <c r="Z125" i="19"/>
  <c r="U135" i="19"/>
  <c r="Z135" i="19" s="1"/>
  <c r="Z136" i="19"/>
  <c r="Z146" i="19"/>
  <c r="E149" i="19"/>
  <c r="E21" i="19"/>
  <c r="E23" i="19"/>
  <c r="E133" i="19"/>
  <c r="E135" i="19"/>
  <c r="K70" i="2"/>
  <c r="J70" i="2"/>
  <c r="J200" i="3"/>
  <c r="K200" i="3"/>
  <c r="L72" i="2"/>
  <c r="K72" i="2"/>
  <c r="J72" i="2"/>
  <c r="K203" i="3"/>
  <c r="J203" i="3"/>
  <c r="J71" i="2"/>
  <c r="K71" i="2"/>
  <c r="N31" i="31"/>
  <c r="N34" i="33"/>
  <c r="U161" i="19"/>
  <c r="Z161" i="19" s="1"/>
  <c r="Z153" i="19"/>
  <c r="Z33" i="19"/>
  <c r="Z44" i="19"/>
  <c r="U63" i="19"/>
  <c r="Z63" i="19" s="1"/>
  <c r="Z55" i="19"/>
  <c r="U65" i="19"/>
  <c r="Z65" i="19" s="1"/>
  <c r="Z66" i="19"/>
  <c r="Z74" i="19"/>
  <c r="Z85" i="19"/>
  <c r="Z96" i="19"/>
  <c r="Z104" i="19"/>
  <c r="Z115" i="19"/>
  <c r="Z126" i="19"/>
  <c r="Z137" i="19"/>
  <c r="Z154" i="19"/>
  <c r="E63" i="19"/>
  <c r="E65" i="19"/>
  <c r="J197" i="3"/>
  <c r="K197" i="3"/>
  <c r="J132" i="3"/>
  <c r="K132" i="3"/>
  <c r="K199" i="3"/>
  <c r="J199" i="3"/>
  <c r="M65" i="19"/>
  <c r="Z14" i="19"/>
  <c r="Z144" i="19"/>
  <c r="Z15" i="19"/>
  <c r="Z26" i="19"/>
  <c r="Z34" i="19"/>
  <c r="Z45" i="19"/>
  <c r="Z56" i="19"/>
  <c r="Z67" i="19"/>
  <c r="Z75" i="19"/>
  <c r="Z86" i="19"/>
  <c r="U105" i="19"/>
  <c r="Z105" i="19" s="1"/>
  <c r="Z97" i="19"/>
  <c r="U107" i="19"/>
  <c r="Z107" i="19" s="1"/>
  <c r="Z108" i="19"/>
  <c r="Z116" i="19"/>
  <c r="Z127" i="19"/>
  <c r="Z138" i="19"/>
  <c r="Z155" i="19"/>
  <c r="E105" i="19"/>
  <c r="E107" i="19"/>
  <c r="K128" i="3"/>
  <c r="J128" i="3"/>
  <c r="K206" i="3"/>
  <c r="J206" i="3"/>
  <c r="M63" i="19"/>
  <c r="Z25" i="19"/>
  <c r="M105" i="19"/>
  <c r="M107" i="19"/>
  <c r="M35" i="19"/>
  <c r="M37" i="19"/>
  <c r="M147" i="19"/>
  <c r="N32" i="31"/>
  <c r="N31" i="33"/>
  <c r="Z16" i="19"/>
  <c r="U35" i="19"/>
  <c r="Z35" i="19" s="1"/>
  <c r="Z27" i="19"/>
  <c r="U37" i="19"/>
  <c r="Z37" i="19" s="1"/>
  <c r="Z38" i="19"/>
  <c r="Z46" i="19"/>
  <c r="Z57" i="19"/>
  <c r="Z68" i="19"/>
  <c r="Z76" i="19"/>
  <c r="Z87" i="19"/>
  <c r="Z98" i="19"/>
  <c r="Z109" i="19"/>
  <c r="Z117" i="19"/>
  <c r="Z128" i="19"/>
  <c r="U147" i="19"/>
  <c r="Z147" i="19" s="1"/>
  <c r="Z139" i="19"/>
  <c r="Z156" i="19"/>
  <c r="E35" i="19"/>
  <c r="E37" i="19"/>
  <c r="E147" i="19"/>
  <c r="K202" i="3"/>
  <c r="J202" i="3"/>
  <c r="K201" i="3"/>
  <c r="J201" i="3"/>
  <c r="J125" i="3"/>
  <c r="K125" i="3"/>
  <c r="K129" i="3"/>
  <c r="J129" i="3"/>
  <c r="M77" i="19"/>
  <c r="M79" i="19"/>
  <c r="N33" i="31"/>
  <c r="N32" i="33"/>
  <c r="Z150" i="19"/>
  <c r="U149" i="19"/>
  <c r="Z149" i="19" s="1"/>
  <c r="Z17" i="19"/>
  <c r="Z28" i="19"/>
  <c r="Z39" i="19"/>
  <c r="Z47" i="19"/>
  <c r="Z58" i="19"/>
  <c r="U77" i="19"/>
  <c r="Z77" i="19" s="1"/>
  <c r="Z69" i="19"/>
  <c r="U79" i="19"/>
  <c r="Z79" i="19" s="1"/>
  <c r="Z80" i="19"/>
  <c r="Z88" i="19"/>
  <c r="Z99" i="19"/>
  <c r="Z110" i="19"/>
  <c r="Z118" i="19"/>
  <c r="Z129" i="19"/>
  <c r="Z140" i="19"/>
  <c r="Z157" i="19"/>
  <c r="E161" i="19"/>
  <c r="E77" i="19"/>
  <c r="E79" i="19"/>
  <c r="K45" i="2"/>
  <c r="J45" i="2"/>
  <c r="J130" i="3"/>
  <c r="K130" i="3"/>
  <c r="K134" i="3"/>
  <c r="J134" i="3"/>
  <c r="J44" i="2"/>
  <c r="K44" i="2"/>
  <c r="K105" i="16"/>
  <c r="J105" i="16"/>
  <c r="I105" i="16"/>
  <c r="J117" i="3"/>
  <c r="K117" i="3"/>
  <c r="J50" i="18"/>
  <c r="I50" i="18"/>
  <c r="J37" i="19"/>
  <c r="H37" i="19"/>
  <c r="K76" i="27"/>
  <c r="I76" i="27"/>
  <c r="J76" i="27"/>
  <c r="K188" i="3"/>
  <c r="J188" i="3"/>
  <c r="K161" i="17"/>
  <c r="J161" i="17"/>
  <c r="I161" i="17"/>
  <c r="X20" i="18"/>
  <c r="Y20" i="18"/>
  <c r="X105" i="19"/>
  <c r="I62" i="13"/>
  <c r="J62" i="13"/>
  <c r="K62" i="13"/>
  <c r="K23" i="17"/>
  <c r="J23" i="17"/>
  <c r="I23" i="17"/>
  <c r="X51" i="19"/>
  <c r="J160" i="13"/>
  <c r="I160" i="13"/>
  <c r="K160" i="13"/>
  <c r="R34" i="18"/>
  <c r="Q34" i="18"/>
  <c r="H9" i="19"/>
  <c r="J9" i="19"/>
  <c r="J33" i="19"/>
  <c r="J19" i="19"/>
  <c r="J69" i="19"/>
  <c r="J86" i="19"/>
  <c r="J29" i="19"/>
  <c r="J90" i="19"/>
  <c r="J32" i="19"/>
  <c r="J138" i="19"/>
  <c r="J80" i="19"/>
  <c r="J123" i="19"/>
  <c r="J12" i="19"/>
  <c r="J108" i="19"/>
  <c r="J34" i="19"/>
  <c r="J97" i="19"/>
  <c r="J30" i="19"/>
  <c r="J150" i="19"/>
  <c r="J41" i="19"/>
  <c r="J54" i="19"/>
  <c r="J17" i="19"/>
  <c r="J112" i="19"/>
  <c r="J11" i="19"/>
  <c r="L161" i="22"/>
  <c r="K161" i="22"/>
  <c r="J161" i="22"/>
  <c r="K37" i="16"/>
  <c r="J37" i="16"/>
  <c r="I37" i="16"/>
  <c r="R106" i="18"/>
  <c r="Q106" i="18"/>
  <c r="K86" i="16"/>
  <c r="J118" i="18"/>
  <c r="I118" i="18"/>
  <c r="J56" i="18"/>
  <c r="R90" i="18"/>
  <c r="Q90" i="18"/>
  <c r="J131" i="18"/>
  <c r="J87" i="19"/>
  <c r="K118" i="3"/>
  <c r="J118" i="3"/>
  <c r="I132" i="13"/>
  <c r="K132" i="13"/>
  <c r="J132" i="13"/>
  <c r="J137" i="18"/>
  <c r="J102" i="19"/>
  <c r="J29" i="18"/>
  <c r="J16" i="43"/>
  <c r="I16" i="43"/>
  <c r="H16" i="43"/>
  <c r="R42" i="18"/>
  <c r="J149" i="19"/>
  <c r="H149" i="19"/>
  <c r="I22" i="21"/>
  <c r="H22" i="21"/>
  <c r="R79" i="19"/>
  <c r="P79" i="19"/>
  <c r="J107" i="19"/>
  <c r="H107" i="19"/>
  <c r="J32" i="18"/>
  <c r="K137" i="43"/>
  <c r="M34" i="28"/>
  <c r="L34" i="28"/>
  <c r="J34" i="28"/>
  <c r="K34" i="28"/>
  <c r="I34" i="28"/>
  <c r="J61" i="19"/>
  <c r="R31" i="18"/>
  <c r="J91" i="19"/>
  <c r="H91" i="19"/>
  <c r="K20" i="27"/>
  <c r="J20" i="27"/>
  <c r="I20" i="27"/>
  <c r="I48" i="27"/>
  <c r="J48" i="27"/>
  <c r="K48" i="27"/>
  <c r="J74" i="19"/>
  <c r="K139" i="44"/>
  <c r="K193" i="3"/>
  <c r="J193" i="3"/>
  <c r="J189" i="3"/>
  <c r="K189" i="3"/>
  <c r="K119" i="3"/>
  <c r="J119" i="3"/>
  <c r="J191" i="3"/>
  <c r="K191" i="3"/>
  <c r="I147" i="15"/>
  <c r="M147" i="15"/>
  <c r="L147" i="15"/>
  <c r="J147" i="15"/>
  <c r="K147" i="15"/>
  <c r="J104" i="13"/>
  <c r="I104" i="13"/>
  <c r="K104" i="13"/>
  <c r="H93" i="19"/>
  <c r="J93" i="19"/>
  <c r="L63" i="22"/>
  <c r="J63" i="22"/>
  <c r="K63" i="22"/>
  <c r="K62" i="26"/>
  <c r="J62" i="26"/>
  <c r="I62" i="26"/>
  <c r="J146" i="28"/>
  <c r="K146" i="28"/>
  <c r="I146" i="28"/>
  <c r="M146" i="28"/>
  <c r="L146" i="28"/>
  <c r="K187" i="3"/>
  <c r="J187" i="3"/>
  <c r="K147" i="16"/>
  <c r="J147" i="16"/>
  <c r="I147" i="16"/>
  <c r="X132" i="18"/>
  <c r="Y132" i="18"/>
  <c r="P107" i="19"/>
  <c r="R107" i="19"/>
  <c r="J120" i="18"/>
  <c r="I120" i="18"/>
  <c r="J90" i="18"/>
  <c r="I90" i="18"/>
  <c r="R134" i="18"/>
  <c r="Q134" i="18"/>
  <c r="I162" i="21"/>
  <c r="H162" i="21"/>
  <c r="H51" i="19"/>
  <c r="J51" i="19"/>
  <c r="X65" i="19"/>
  <c r="J107" i="17"/>
  <c r="K107" i="17"/>
  <c r="I107" i="17"/>
  <c r="K65" i="17"/>
  <c r="J65" i="17"/>
  <c r="I65" i="17"/>
  <c r="J104" i="19"/>
  <c r="R21" i="19"/>
  <c r="P21" i="19"/>
  <c r="L105" i="22"/>
  <c r="K105" i="22"/>
  <c r="J105" i="22"/>
  <c r="J9" i="16"/>
  <c r="I9" i="16"/>
  <c r="K9" i="16"/>
  <c r="K127" i="16"/>
  <c r="K33" i="16"/>
  <c r="K11" i="16"/>
  <c r="K137" i="16"/>
  <c r="K68" i="16"/>
  <c r="K69" i="16"/>
  <c r="K71" i="16"/>
  <c r="K157" i="16"/>
  <c r="K54" i="16"/>
  <c r="K52" i="16"/>
  <c r="K145" i="16"/>
  <c r="K88" i="16"/>
  <c r="K114" i="16"/>
  <c r="K94" i="16"/>
  <c r="K101" i="16"/>
  <c r="K34" i="16"/>
  <c r="K19" i="16"/>
  <c r="K38" i="16"/>
  <c r="K20" i="16"/>
  <c r="K91" i="17"/>
  <c r="J91" i="17"/>
  <c r="I91" i="17"/>
  <c r="J83" i="18"/>
  <c r="J86" i="18"/>
  <c r="Y148" i="18"/>
  <c r="X148" i="18"/>
  <c r="K74" i="16"/>
  <c r="J69" i="18"/>
  <c r="J154" i="19"/>
  <c r="J44" i="19"/>
  <c r="J124" i="19"/>
  <c r="K151" i="16"/>
  <c r="K17" i="16"/>
  <c r="K26" i="16"/>
  <c r="K90" i="13"/>
  <c r="J90" i="13"/>
  <c r="I90" i="13"/>
  <c r="K49" i="17"/>
  <c r="J49" i="17"/>
  <c r="I49" i="17"/>
  <c r="J54" i="12"/>
  <c r="L54" i="12"/>
  <c r="I54" i="12"/>
  <c r="K54" i="12"/>
  <c r="K152" i="16"/>
  <c r="K47" i="16"/>
  <c r="K70" i="16"/>
  <c r="W11" i="17"/>
  <c r="Y50" i="18"/>
  <c r="X50" i="18"/>
  <c r="X79" i="19"/>
  <c r="R64" i="18"/>
  <c r="Q64" i="18"/>
  <c r="J60" i="18"/>
  <c r="K35" i="22"/>
  <c r="J35" i="22"/>
  <c r="L35" i="22"/>
  <c r="I146" i="43"/>
  <c r="H146" i="43"/>
  <c r="K146" i="43" s="1"/>
  <c r="G146" i="43"/>
  <c r="J152" i="18"/>
  <c r="R69" i="18"/>
  <c r="J20" i="19"/>
  <c r="J42" i="19"/>
  <c r="K145" i="43"/>
  <c r="J111" i="19"/>
  <c r="J26" i="19"/>
  <c r="J147" i="19"/>
  <c r="H147" i="19"/>
  <c r="R109" i="18"/>
  <c r="J109" i="19"/>
  <c r="J96" i="19"/>
  <c r="R161" i="19"/>
  <c r="P161" i="19"/>
  <c r="J47" i="19"/>
  <c r="X77" i="19"/>
  <c r="I146" i="44"/>
  <c r="H146" i="44"/>
  <c r="K146" i="44" s="1"/>
  <c r="G146" i="44"/>
  <c r="R154" i="18"/>
  <c r="J137" i="19"/>
  <c r="J95" i="19"/>
  <c r="K90" i="26"/>
  <c r="J90" i="26"/>
  <c r="I90" i="26"/>
  <c r="R158" i="18"/>
  <c r="K121" i="3"/>
  <c r="J121" i="3"/>
  <c r="I104" i="18"/>
  <c r="J104" i="18"/>
  <c r="J146" i="18"/>
  <c r="I146" i="18"/>
  <c r="Y104" i="18"/>
  <c r="X104" i="18"/>
  <c r="J51" i="16"/>
  <c r="K51" i="16"/>
  <c r="I51" i="16"/>
  <c r="Y90" i="18"/>
  <c r="X90" i="18"/>
  <c r="I22" i="18"/>
  <c r="J22" i="18"/>
  <c r="J116" i="3"/>
  <c r="K116" i="3"/>
  <c r="K119" i="15"/>
  <c r="M119" i="15"/>
  <c r="J119" i="15"/>
  <c r="L119" i="15"/>
  <c r="I119" i="15"/>
  <c r="K121" i="16"/>
  <c r="I121" i="16"/>
  <c r="J121" i="16"/>
  <c r="Y22" i="18"/>
  <c r="X22" i="18"/>
  <c r="L49" i="22"/>
  <c r="K49" i="22"/>
  <c r="J49" i="22"/>
  <c r="J53" i="12"/>
  <c r="K53" i="12"/>
  <c r="H57" i="12"/>
  <c r="L53" i="12"/>
  <c r="I53" i="12"/>
  <c r="J51" i="17"/>
  <c r="I51" i="17"/>
  <c r="K51" i="17"/>
  <c r="J111" i="18"/>
  <c r="J87" i="18"/>
  <c r="J74" i="18"/>
  <c r="J31" i="18"/>
  <c r="H106" i="21"/>
  <c r="I106" i="21"/>
  <c r="J55" i="12"/>
  <c r="K55" i="12"/>
  <c r="L55" i="12"/>
  <c r="I55" i="12"/>
  <c r="K63" i="15"/>
  <c r="J63" i="15"/>
  <c r="M63" i="15"/>
  <c r="I63" i="15"/>
  <c r="L63" i="15"/>
  <c r="K57" i="16"/>
  <c r="J127" i="18"/>
  <c r="R36" i="18"/>
  <c r="Q36" i="18"/>
  <c r="J133" i="22"/>
  <c r="K133" i="22"/>
  <c r="L133" i="22"/>
  <c r="R76" i="18"/>
  <c r="Q76" i="18"/>
  <c r="J62" i="19"/>
  <c r="M76" i="28"/>
  <c r="K76" i="28"/>
  <c r="L76" i="28"/>
  <c r="J76" i="28"/>
  <c r="I76" i="28"/>
  <c r="Q118" i="18"/>
  <c r="R118" i="18"/>
  <c r="J155" i="19"/>
  <c r="J160" i="18"/>
  <c r="I160" i="18"/>
  <c r="J152" i="19"/>
  <c r="H119" i="19"/>
  <c r="J119" i="19"/>
  <c r="J66" i="18"/>
  <c r="J139" i="19"/>
  <c r="K146" i="26"/>
  <c r="I146" i="26"/>
  <c r="J146" i="26"/>
  <c r="K132" i="27"/>
  <c r="J132" i="27"/>
  <c r="I132" i="27"/>
  <c r="J155" i="18"/>
  <c r="J194" i="3"/>
  <c r="K194" i="3"/>
  <c r="K42" i="2"/>
  <c r="J42" i="2"/>
  <c r="K123" i="3"/>
  <c r="J123" i="3"/>
  <c r="J107" i="16"/>
  <c r="I107" i="16"/>
  <c r="K107" i="16"/>
  <c r="K135" i="16"/>
  <c r="J135" i="16"/>
  <c r="I135" i="16"/>
  <c r="J62" i="18"/>
  <c r="I62" i="18"/>
  <c r="Q104" i="18"/>
  <c r="R104" i="18"/>
  <c r="Y92" i="18"/>
  <c r="X92" i="18"/>
  <c r="P65" i="19"/>
  <c r="R65" i="19"/>
  <c r="P37" i="19"/>
  <c r="R37" i="19"/>
  <c r="X37" i="19"/>
  <c r="I149" i="17"/>
  <c r="K149" i="17"/>
  <c r="J149" i="17"/>
  <c r="Q146" i="18"/>
  <c r="R146" i="18"/>
  <c r="J121" i="19"/>
  <c r="H121" i="19"/>
  <c r="J133" i="19"/>
  <c r="H133" i="19"/>
  <c r="X135" i="19"/>
  <c r="J35" i="17"/>
  <c r="K35" i="17"/>
  <c r="I35" i="17"/>
  <c r="I105" i="17"/>
  <c r="K105" i="17"/>
  <c r="J105" i="17"/>
  <c r="Y118" i="18"/>
  <c r="X118" i="18"/>
  <c r="I76" i="13"/>
  <c r="J76" i="13"/>
  <c r="K76" i="13"/>
  <c r="J119" i="17"/>
  <c r="I119" i="17"/>
  <c r="K119" i="17"/>
  <c r="W9" i="17"/>
  <c r="V9" i="17"/>
  <c r="U9" i="17"/>
  <c r="W10" i="17"/>
  <c r="W14" i="17"/>
  <c r="W18" i="17"/>
  <c r="J8" i="18"/>
  <c r="I8" i="18"/>
  <c r="J125" i="18"/>
  <c r="J26" i="18"/>
  <c r="J30" i="18"/>
  <c r="J9" i="18"/>
  <c r="J81" i="18"/>
  <c r="J79" i="18"/>
  <c r="J123" i="18"/>
  <c r="J45" i="18"/>
  <c r="J145" i="18"/>
  <c r="J59" i="18"/>
  <c r="J11" i="18"/>
  <c r="J17" i="18"/>
  <c r="J110" i="18"/>
  <c r="J39" i="18"/>
  <c r="J28" i="18"/>
  <c r="J89" i="18"/>
  <c r="J13" i="18"/>
  <c r="J159" i="18"/>
  <c r="J98" i="18"/>
  <c r="J80" i="18"/>
  <c r="J18" i="18"/>
  <c r="J37" i="18"/>
  <c r="J43" i="18"/>
  <c r="J54" i="18"/>
  <c r="J19" i="18"/>
  <c r="J117" i="18"/>
  <c r="J10" i="18"/>
  <c r="J10" i="19"/>
  <c r="J60" i="19"/>
  <c r="J131" i="19"/>
  <c r="K120" i="3"/>
  <c r="J120" i="3"/>
  <c r="X21" i="15"/>
  <c r="Y21" i="15"/>
  <c r="W21" i="15"/>
  <c r="J103" i="18"/>
  <c r="J106" i="18"/>
  <c r="I106" i="18"/>
  <c r="J15" i="18"/>
  <c r="J23" i="16"/>
  <c r="I23" i="16"/>
  <c r="K23" i="16"/>
  <c r="I35" i="15"/>
  <c r="M35" i="15"/>
  <c r="K35" i="15"/>
  <c r="L35" i="15"/>
  <c r="J35" i="15"/>
  <c r="Q92" i="18"/>
  <c r="R92" i="18"/>
  <c r="J36" i="18"/>
  <c r="I36" i="18"/>
  <c r="J100" i="19"/>
  <c r="J128" i="19"/>
  <c r="I134" i="21"/>
  <c r="H134" i="21"/>
  <c r="J114" i="3"/>
  <c r="K114" i="3"/>
  <c r="K160" i="16"/>
  <c r="K56" i="16"/>
  <c r="K42" i="16"/>
  <c r="K98" i="16"/>
  <c r="K135" i="17"/>
  <c r="J135" i="17"/>
  <c r="I135" i="17"/>
  <c r="X91" i="19"/>
  <c r="J115" i="18"/>
  <c r="R8" i="18"/>
  <c r="Q8" i="18"/>
  <c r="R54" i="18"/>
  <c r="R13" i="18"/>
  <c r="R140" i="18"/>
  <c r="R131" i="18"/>
  <c r="R10" i="18"/>
  <c r="R28" i="18"/>
  <c r="R17" i="18"/>
  <c r="R30" i="18"/>
  <c r="R126" i="18"/>
  <c r="R9" i="18"/>
  <c r="R11" i="18"/>
  <c r="R39" i="18"/>
  <c r="R19" i="18"/>
  <c r="R98" i="18"/>
  <c r="R26" i="18"/>
  <c r="R43" i="18"/>
  <c r="R37" i="18"/>
  <c r="R51" i="18"/>
  <c r="R88" i="18"/>
  <c r="R45" i="18"/>
  <c r="R46" i="18"/>
  <c r="R87" i="18"/>
  <c r="R18" i="18"/>
  <c r="J160" i="19"/>
  <c r="J132" i="19"/>
  <c r="X107" i="19"/>
  <c r="J160" i="27"/>
  <c r="K160" i="27"/>
  <c r="I160" i="27"/>
  <c r="R110" i="18"/>
  <c r="J140" i="19"/>
  <c r="R49" i="19"/>
  <c r="P49" i="19"/>
  <c r="L147" i="22"/>
  <c r="K147" i="22"/>
  <c r="J147" i="22"/>
  <c r="I132" i="28"/>
  <c r="K132" i="28"/>
  <c r="J132" i="28"/>
  <c r="M132" i="28"/>
  <c r="L132" i="28"/>
  <c r="X36" i="18"/>
  <c r="Y36" i="18"/>
  <c r="J153" i="19"/>
  <c r="J105" i="19"/>
  <c r="H105" i="19"/>
  <c r="K160" i="28"/>
  <c r="J160" i="28"/>
  <c r="M160" i="28"/>
  <c r="L160" i="28"/>
  <c r="I160" i="28"/>
  <c r="J151" i="19"/>
  <c r="K104" i="27"/>
  <c r="J104" i="27"/>
  <c r="I104" i="27"/>
  <c r="P121" i="19"/>
  <c r="R121" i="19"/>
  <c r="J94" i="18"/>
  <c r="J41" i="18"/>
  <c r="K146" i="27"/>
  <c r="J146" i="27"/>
  <c r="I146" i="27"/>
  <c r="R142" i="18"/>
  <c r="H92" i="21"/>
  <c r="I92" i="21"/>
  <c r="K190" i="3"/>
  <c r="J190" i="3"/>
  <c r="K113" i="3"/>
  <c r="J113" i="3"/>
  <c r="K69" i="2"/>
  <c r="L69" i="2"/>
  <c r="J69" i="2"/>
  <c r="K161" i="16"/>
  <c r="J161" i="16"/>
  <c r="I161" i="16"/>
  <c r="I21" i="15"/>
  <c r="M21" i="15"/>
  <c r="L21" i="15"/>
  <c r="J21" i="15"/>
  <c r="K21" i="15"/>
  <c r="J21" i="16"/>
  <c r="I21" i="16"/>
  <c r="K21" i="16"/>
  <c r="U9" i="16"/>
  <c r="W9" i="16"/>
  <c r="V9" i="16"/>
  <c r="W14" i="16"/>
  <c r="W15" i="16"/>
  <c r="W10" i="16"/>
  <c r="W20" i="16"/>
  <c r="W12" i="16"/>
  <c r="W19" i="16"/>
  <c r="W18" i="16"/>
  <c r="W17" i="16"/>
  <c r="W16" i="16"/>
  <c r="W11" i="16"/>
  <c r="I21" i="17"/>
  <c r="J21" i="17"/>
  <c r="K21" i="17"/>
  <c r="R132" i="18"/>
  <c r="Q132" i="18"/>
  <c r="R135" i="19"/>
  <c r="P135" i="19"/>
  <c r="X63" i="19"/>
  <c r="J68" i="2"/>
  <c r="K68" i="2"/>
  <c r="K121" i="17"/>
  <c r="I121" i="17"/>
  <c r="J121" i="17"/>
  <c r="R62" i="18"/>
  <c r="Q62" i="18"/>
  <c r="J63" i="16"/>
  <c r="I63" i="16"/>
  <c r="K63" i="16"/>
  <c r="K63" i="17"/>
  <c r="J63" i="17"/>
  <c r="I63" i="17"/>
  <c r="J134" i="18"/>
  <c r="I134" i="18"/>
  <c r="J118" i="13"/>
  <c r="I118" i="13"/>
  <c r="K118" i="13"/>
  <c r="Q22" i="21"/>
  <c r="R22" i="21"/>
  <c r="K45" i="16"/>
  <c r="K43" i="2"/>
  <c r="J43" i="2"/>
  <c r="K155" i="16"/>
  <c r="K67" i="16"/>
  <c r="K144" i="16"/>
  <c r="W19" i="17"/>
  <c r="I148" i="21"/>
  <c r="H148" i="21"/>
  <c r="K34" i="26"/>
  <c r="J34" i="26"/>
  <c r="I34" i="26"/>
  <c r="J92" i="18"/>
  <c r="I92" i="18"/>
  <c r="J110" i="19"/>
  <c r="I148" i="18"/>
  <c r="J148" i="18"/>
  <c r="J161" i="19"/>
  <c r="H161" i="19"/>
  <c r="J46" i="19"/>
  <c r="J77" i="22"/>
  <c r="K77" i="22"/>
  <c r="L77" i="22"/>
  <c r="X146" i="18"/>
  <c r="Y146" i="18"/>
  <c r="J57" i="18"/>
  <c r="J24" i="19"/>
  <c r="X133" i="19"/>
  <c r="X149" i="19"/>
  <c r="K21" i="22"/>
  <c r="J21" i="22"/>
  <c r="L21" i="22"/>
  <c r="J48" i="26"/>
  <c r="I48" i="26"/>
  <c r="K48" i="26"/>
  <c r="J79" i="19"/>
  <c r="H79" i="19"/>
  <c r="J77" i="19"/>
  <c r="H77" i="19"/>
  <c r="O146" i="43"/>
  <c r="N146" i="43"/>
  <c r="M146" i="43"/>
  <c r="L146" i="43"/>
  <c r="J114" i="19"/>
  <c r="J139" i="18"/>
  <c r="K186" i="3"/>
  <c r="J186" i="3"/>
  <c r="J56" i="12"/>
  <c r="L56" i="12"/>
  <c r="I56" i="12"/>
  <c r="K56" i="12"/>
  <c r="W13" i="16"/>
  <c r="Y62" i="18"/>
  <c r="X62" i="18"/>
  <c r="J132" i="18"/>
  <c r="I132" i="18"/>
  <c r="I36" i="21"/>
  <c r="H36" i="21"/>
  <c r="R35" i="19"/>
  <c r="P35" i="19"/>
  <c r="L119" i="22"/>
  <c r="J119" i="22"/>
  <c r="K119" i="22"/>
  <c r="K146" i="13"/>
  <c r="I146" i="13"/>
  <c r="J146" i="13"/>
  <c r="R93" i="19"/>
  <c r="P93" i="19"/>
  <c r="R23" i="19"/>
  <c r="P23" i="19"/>
  <c r="X49" i="19"/>
  <c r="I118" i="26"/>
  <c r="J118" i="26"/>
  <c r="K118" i="26"/>
  <c r="M91" i="15"/>
  <c r="L91" i="15"/>
  <c r="I91" i="15"/>
  <c r="J91" i="15"/>
  <c r="K91" i="15"/>
  <c r="X93" i="19"/>
  <c r="R120" i="18"/>
  <c r="Q120" i="18"/>
  <c r="J55" i="19"/>
  <c r="J161" i="15"/>
  <c r="I161" i="15"/>
  <c r="M161" i="15"/>
  <c r="K161" i="15"/>
  <c r="L161" i="15"/>
  <c r="K91" i="16"/>
  <c r="J91" i="16"/>
  <c r="I91" i="16"/>
  <c r="M105" i="15"/>
  <c r="J105" i="15"/>
  <c r="L105" i="15"/>
  <c r="K105" i="15"/>
  <c r="I105" i="15"/>
  <c r="Y76" i="18"/>
  <c r="X76" i="18"/>
  <c r="J151" i="18"/>
  <c r="J107" i="18"/>
  <c r="J24" i="18"/>
  <c r="K29" i="16"/>
  <c r="K12" i="16"/>
  <c r="K28" i="16"/>
  <c r="K25" i="16"/>
  <c r="K93" i="17"/>
  <c r="J93" i="17"/>
  <c r="I93" i="17"/>
  <c r="J95" i="18"/>
  <c r="J101" i="18"/>
  <c r="J40" i="18"/>
  <c r="R119" i="19"/>
  <c r="P119" i="19"/>
  <c r="J48" i="13"/>
  <c r="I48" i="13"/>
  <c r="K48" i="13"/>
  <c r="Q48" i="18"/>
  <c r="R48" i="18"/>
  <c r="J136" i="19"/>
  <c r="J82" i="19"/>
  <c r="K118" i="27"/>
  <c r="J118" i="27"/>
  <c r="I118" i="27"/>
  <c r="R12" i="18"/>
  <c r="J118" i="19"/>
  <c r="R91" i="19"/>
  <c r="P91" i="19"/>
  <c r="J116" i="19"/>
  <c r="J42" i="18"/>
  <c r="J28" i="19"/>
  <c r="J52" i="18"/>
  <c r="J98" i="19"/>
  <c r="J73" i="19"/>
  <c r="V21" i="22"/>
  <c r="X21" i="22"/>
  <c r="W21" i="22"/>
  <c r="K20" i="26"/>
  <c r="J20" i="26"/>
  <c r="I20" i="26"/>
  <c r="M146" i="44"/>
  <c r="L146" i="44"/>
  <c r="O146" i="44"/>
  <c r="N146" i="44"/>
  <c r="R95" i="18"/>
  <c r="J40" i="19"/>
  <c r="M16" i="43"/>
  <c r="L16" i="43"/>
  <c r="N16" i="43"/>
  <c r="Y48" i="18"/>
  <c r="X48" i="18"/>
  <c r="J31" i="19"/>
  <c r="J23" i="19"/>
  <c r="H23" i="19"/>
  <c r="K144" i="44"/>
  <c r="P133" i="19"/>
  <c r="R133" i="19"/>
  <c r="J99" i="18"/>
  <c r="L129" i="39"/>
  <c r="K129" i="39"/>
  <c r="M129" i="39"/>
  <c r="N129" i="39"/>
  <c r="O129" i="39"/>
  <c r="K7" i="19"/>
  <c r="S7" i="19"/>
  <c r="C7" i="19"/>
  <c r="K18" i="2"/>
  <c r="J18" i="2"/>
  <c r="K49" i="16"/>
  <c r="I49" i="16"/>
  <c r="J49" i="16"/>
  <c r="K195" i="3"/>
  <c r="J195" i="3"/>
  <c r="J192" i="3"/>
  <c r="K192" i="3"/>
  <c r="L77" i="15"/>
  <c r="K77" i="15"/>
  <c r="M77" i="15"/>
  <c r="J77" i="15"/>
  <c r="I77" i="15"/>
  <c r="J122" i="3"/>
  <c r="K122" i="3"/>
  <c r="K79" i="16"/>
  <c r="J79" i="16"/>
  <c r="I79" i="16"/>
  <c r="R78" i="18"/>
  <c r="Q78" i="18"/>
  <c r="R160" i="18"/>
  <c r="Q160" i="18"/>
  <c r="J65" i="19"/>
  <c r="H65" i="19"/>
  <c r="H35" i="19"/>
  <c r="J35" i="19"/>
  <c r="P77" i="19"/>
  <c r="R77" i="19"/>
  <c r="K17" i="2"/>
  <c r="J17" i="2"/>
  <c r="J49" i="15"/>
  <c r="I49" i="15"/>
  <c r="L49" i="15"/>
  <c r="K49" i="15"/>
  <c r="M49" i="15"/>
  <c r="X120" i="18"/>
  <c r="Y120" i="18"/>
  <c r="J76" i="18"/>
  <c r="I76" i="18"/>
  <c r="X147" i="19"/>
  <c r="M20" i="28"/>
  <c r="L20" i="28"/>
  <c r="I20" i="28"/>
  <c r="J20" i="28"/>
  <c r="K20" i="28"/>
  <c r="J34" i="18"/>
  <c r="I34" i="18"/>
  <c r="J78" i="18"/>
  <c r="I78" i="18"/>
  <c r="J14" i="19"/>
  <c r="H21" i="19"/>
  <c r="J21" i="19"/>
  <c r="R51" i="19"/>
  <c r="P51" i="19"/>
  <c r="K35" i="16"/>
  <c r="J35" i="16"/>
  <c r="I35" i="16"/>
  <c r="K77" i="17"/>
  <c r="I77" i="17"/>
  <c r="J77" i="17"/>
  <c r="W15" i="17"/>
  <c r="W13" i="17"/>
  <c r="J72" i="18"/>
  <c r="Y106" i="18"/>
  <c r="X106" i="18"/>
  <c r="Q148" i="18"/>
  <c r="R148" i="18"/>
  <c r="J20" i="18"/>
  <c r="I20" i="18"/>
  <c r="J156" i="19"/>
  <c r="J67" i="19"/>
  <c r="J129" i="19"/>
  <c r="K113" i="16"/>
  <c r="K34" i="13"/>
  <c r="I34" i="13"/>
  <c r="J34" i="13"/>
  <c r="K32" i="16"/>
  <c r="J119" i="16"/>
  <c r="I119" i="16"/>
  <c r="K119" i="16"/>
  <c r="J65" i="18"/>
  <c r="G57" i="12"/>
  <c r="I48" i="18"/>
  <c r="J48" i="18"/>
  <c r="J100" i="18"/>
  <c r="J127" i="19"/>
  <c r="J15" i="19"/>
  <c r="I120" i="21"/>
  <c r="H120" i="21"/>
  <c r="K66" i="16"/>
  <c r="K115" i="16"/>
  <c r="K87" i="16"/>
  <c r="K196" i="3"/>
  <c r="J196" i="3"/>
  <c r="K142" i="16"/>
  <c r="K77" i="16"/>
  <c r="I77" i="16"/>
  <c r="J77" i="16"/>
  <c r="K62" i="16"/>
  <c r="J147" i="17"/>
  <c r="K147" i="17"/>
  <c r="I147" i="17"/>
  <c r="J88" i="18"/>
  <c r="H135" i="19"/>
  <c r="J135" i="19"/>
  <c r="R149" i="19"/>
  <c r="P149" i="19"/>
  <c r="J93" i="18"/>
  <c r="R20" i="18"/>
  <c r="Q20" i="18"/>
  <c r="R105" i="19"/>
  <c r="P105" i="19"/>
  <c r="X35" i="19"/>
  <c r="X119" i="19"/>
  <c r="J160" i="26"/>
  <c r="I160" i="26"/>
  <c r="K160" i="26"/>
  <c r="N146" i="45"/>
  <c r="M146" i="45"/>
  <c r="L146" i="45"/>
  <c r="O146" i="45"/>
  <c r="J144" i="18"/>
  <c r="R86" i="18"/>
  <c r="J25" i="19"/>
  <c r="K141" i="43"/>
  <c r="J149" i="18"/>
  <c r="R83" i="18"/>
  <c r="J58" i="19"/>
  <c r="H49" i="19"/>
  <c r="J49" i="19"/>
  <c r="I48" i="28"/>
  <c r="M48" i="28"/>
  <c r="L48" i="28"/>
  <c r="K48" i="28"/>
  <c r="J48" i="28"/>
  <c r="R156" i="18"/>
  <c r="M118" i="28"/>
  <c r="L118" i="28"/>
  <c r="K118" i="28"/>
  <c r="J118" i="28"/>
  <c r="I118" i="28"/>
  <c r="Y160" i="18"/>
  <c r="X160" i="18"/>
  <c r="J83" i="19"/>
  <c r="J142" i="19"/>
  <c r="K104" i="26"/>
  <c r="J104" i="26"/>
  <c r="I104" i="26"/>
  <c r="K143" i="44"/>
  <c r="R16" i="43"/>
  <c r="T16" i="43"/>
  <c r="S16" i="43"/>
  <c r="Q16" i="43"/>
  <c r="P16" i="43"/>
  <c r="K132" i="26"/>
  <c r="J132" i="26"/>
  <c r="I132" i="26"/>
  <c r="K93" i="16"/>
  <c r="J93" i="16"/>
  <c r="I93" i="16"/>
  <c r="K115" i="3"/>
  <c r="J115" i="3"/>
  <c r="T23" i="14"/>
  <c r="S23" i="14"/>
  <c r="I133" i="16"/>
  <c r="K133" i="16"/>
  <c r="J133" i="16"/>
  <c r="U21" i="16"/>
  <c r="V21" i="16"/>
  <c r="W21" i="16"/>
  <c r="Y78" i="18"/>
  <c r="X78" i="18"/>
  <c r="X134" i="18"/>
  <c r="Y134" i="18"/>
  <c r="Y34" i="18"/>
  <c r="X34" i="18"/>
  <c r="K34" i="27"/>
  <c r="J34" i="27"/>
  <c r="I34" i="27"/>
  <c r="K76" i="26"/>
  <c r="I76" i="26"/>
  <c r="J76" i="26"/>
  <c r="K149" i="16"/>
  <c r="J149" i="16"/>
  <c r="I149" i="16"/>
  <c r="R147" i="19"/>
  <c r="P147" i="19"/>
  <c r="W21" i="17"/>
  <c r="V21" i="17"/>
  <c r="U21" i="17"/>
  <c r="Q22" i="18"/>
  <c r="R22" i="18"/>
  <c r="J63" i="19"/>
  <c r="H63" i="19"/>
  <c r="P63" i="19"/>
  <c r="R63" i="19"/>
  <c r="X21" i="19"/>
  <c r="I37" i="17"/>
  <c r="K37" i="17"/>
  <c r="J37" i="17"/>
  <c r="J79" i="17"/>
  <c r="K79" i="17"/>
  <c r="I79" i="17"/>
  <c r="Y64" i="18"/>
  <c r="X64" i="18"/>
  <c r="I64" i="18"/>
  <c r="J64" i="18"/>
  <c r="J158" i="18"/>
  <c r="K73" i="16"/>
  <c r="J53" i="18"/>
  <c r="J143" i="18"/>
  <c r="J140" i="18"/>
  <c r="I65" i="16"/>
  <c r="K65" i="16"/>
  <c r="J65" i="16"/>
  <c r="K131" i="16"/>
  <c r="K133" i="17"/>
  <c r="I133" i="17"/>
  <c r="J133" i="17"/>
  <c r="W20" i="13"/>
  <c r="U20" i="13"/>
  <c r="V20" i="13"/>
  <c r="K75" i="16"/>
  <c r="L133" i="15"/>
  <c r="K133" i="15"/>
  <c r="I133" i="15"/>
  <c r="J133" i="15"/>
  <c r="M133" i="15"/>
  <c r="K43" i="16"/>
  <c r="W17" i="17"/>
  <c r="I50" i="21"/>
  <c r="H50" i="21"/>
  <c r="I78" i="21"/>
  <c r="H78" i="21"/>
  <c r="I64" i="21"/>
  <c r="H64" i="21"/>
  <c r="J104" i="28"/>
  <c r="I104" i="28"/>
  <c r="M104" i="28"/>
  <c r="L104" i="28"/>
  <c r="K104" i="28"/>
  <c r="J59" i="19"/>
  <c r="J47" i="18"/>
  <c r="J115" i="19"/>
  <c r="I146" i="45"/>
  <c r="H146" i="45"/>
  <c r="K146" i="45" s="1"/>
  <c r="G146" i="45"/>
  <c r="R115" i="18"/>
  <c r="J38" i="18"/>
  <c r="K62" i="27"/>
  <c r="J62" i="27"/>
  <c r="I62" i="27"/>
  <c r="J90" i="28"/>
  <c r="I90" i="28"/>
  <c r="M90" i="28"/>
  <c r="L90" i="28"/>
  <c r="K90" i="28"/>
  <c r="L62" i="28"/>
  <c r="K62" i="28"/>
  <c r="J62" i="28"/>
  <c r="I62" i="28"/>
  <c r="M62" i="28"/>
  <c r="J71" i="19"/>
  <c r="X121" i="19"/>
  <c r="K140" i="43"/>
  <c r="X161" i="19"/>
  <c r="J90" i="27"/>
  <c r="I90" i="27"/>
  <c r="K90" i="27"/>
  <c r="R150" i="18"/>
  <c r="J70" i="19"/>
  <c r="L91" i="22"/>
  <c r="K91" i="22"/>
  <c r="J91" i="22"/>
  <c r="K144" i="43"/>
  <c r="J97" i="18"/>
  <c r="L93" i="19" l="1"/>
  <c r="D105" i="19"/>
  <c r="D107" i="19"/>
  <c r="T21" i="19"/>
  <c r="T23" i="19"/>
  <c r="T133" i="19"/>
  <c r="T135" i="19"/>
  <c r="L21" i="19"/>
  <c r="L23" i="19"/>
  <c r="L133" i="19"/>
  <c r="L135" i="19"/>
  <c r="L149" i="19"/>
  <c r="D63" i="19"/>
  <c r="D149" i="19"/>
  <c r="D35" i="19"/>
  <c r="D37" i="19"/>
  <c r="D147" i="19"/>
  <c r="T63" i="19"/>
  <c r="T65" i="19"/>
  <c r="L161" i="19"/>
  <c r="L63" i="19"/>
  <c r="L65" i="19"/>
  <c r="T93" i="19"/>
  <c r="L91" i="19"/>
  <c r="D161" i="19"/>
  <c r="D77" i="19"/>
  <c r="D79" i="19"/>
  <c r="T161" i="19"/>
  <c r="T105" i="19"/>
  <c r="T107" i="19"/>
  <c r="L105" i="19"/>
  <c r="L107" i="19"/>
  <c r="D9" i="19"/>
  <c r="D119" i="19"/>
  <c r="D121" i="19"/>
  <c r="T35" i="19"/>
  <c r="T37" i="19"/>
  <c r="T147" i="19"/>
  <c r="L35" i="19"/>
  <c r="L37" i="19"/>
  <c r="L147" i="19"/>
  <c r="D49" i="19"/>
  <c r="D51" i="19"/>
  <c r="T149" i="19"/>
  <c r="T77" i="19"/>
  <c r="T79" i="19"/>
  <c r="L77" i="19"/>
  <c r="L79" i="19"/>
  <c r="D91" i="19"/>
  <c r="D93" i="19"/>
  <c r="T9" i="19"/>
  <c r="T119" i="19"/>
  <c r="T121" i="19"/>
  <c r="L9" i="19"/>
  <c r="L119" i="19"/>
  <c r="L121" i="19"/>
  <c r="D65" i="19"/>
  <c r="T91" i="19"/>
  <c r="D21" i="19"/>
  <c r="D23" i="19"/>
  <c r="D133" i="19"/>
  <c r="D135" i="19"/>
  <c r="T49" i="19"/>
  <c r="T51" i="19"/>
  <c r="L49" i="19"/>
  <c r="L51" i="19"/>
  <c r="Z100" i="19"/>
  <c r="Z18" i="19"/>
  <c r="Y7" i="19"/>
  <c r="Z158" i="19"/>
  <c r="Z89" i="19"/>
  <c r="Z10" i="19"/>
  <c r="Q7" i="19"/>
  <c r="Z122" i="19"/>
  <c r="Z59" i="19"/>
  <c r="I7" i="19"/>
  <c r="Z121" i="19"/>
  <c r="Z48" i="19"/>
  <c r="J57" i="12"/>
  <c r="K57" i="12"/>
  <c r="I57" i="12"/>
  <c r="L57" i="12"/>
  <c r="Z111" i="19"/>
  <c r="Z40" i="19"/>
  <c r="I29" i="19" l="1"/>
  <c r="I113" i="19"/>
  <c r="Q18" i="19"/>
  <c r="K65" i="19"/>
  <c r="Q65" i="19" s="1"/>
  <c r="Q66" i="19"/>
  <c r="Q115" i="19"/>
  <c r="S35" i="19"/>
  <c r="Y35" i="19" s="1"/>
  <c r="Y27" i="19"/>
  <c r="Y58" i="19"/>
  <c r="Y118" i="19"/>
  <c r="I152" i="19"/>
  <c r="I114" i="19"/>
  <c r="Q12" i="19"/>
  <c r="K105" i="19"/>
  <c r="Q105" i="19" s="1"/>
  <c r="Q97" i="19"/>
  <c r="Y15" i="19"/>
  <c r="Y48" i="19"/>
  <c r="Y130" i="19"/>
  <c r="I145" i="19"/>
  <c r="I115" i="19"/>
  <c r="Q46" i="19"/>
  <c r="Q109" i="19"/>
  <c r="Y159" i="19"/>
  <c r="S51" i="19"/>
  <c r="Y51" i="19" s="1"/>
  <c r="Y52" i="19"/>
  <c r="Y123" i="19"/>
  <c r="I157" i="19"/>
  <c r="C91" i="19"/>
  <c r="I91" i="19" s="1"/>
  <c r="I83" i="19"/>
  <c r="Q156" i="19"/>
  <c r="Q74" i="19"/>
  <c r="Q137" i="19"/>
  <c r="Y145" i="19"/>
  <c r="S79" i="19"/>
  <c r="Y79" i="19" s="1"/>
  <c r="Y80" i="19"/>
  <c r="Y99" i="19"/>
  <c r="I54" i="19"/>
  <c r="C133" i="19"/>
  <c r="I133" i="19" s="1"/>
  <c r="I125" i="19"/>
  <c r="K23" i="19"/>
  <c r="Q23" i="19" s="1"/>
  <c r="Q24" i="19"/>
  <c r="K107" i="19"/>
  <c r="Q107" i="19" s="1"/>
  <c r="Q108" i="19"/>
  <c r="Y70" i="19"/>
  <c r="S121" i="19"/>
  <c r="Y121" i="19" s="1"/>
  <c r="Y122" i="19"/>
  <c r="C63" i="19"/>
  <c r="I63" i="19" s="1"/>
  <c r="I55" i="19"/>
  <c r="I104" i="19"/>
  <c r="Q32" i="19"/>
  <c r="Q76" i="19"/>
  <c r="Q128" i="19"/>
  <c r="Y14" i="19"/>
  <c r="Y90" i="19"/>
  <c r="I39" i="19"/>
  <c r="I17" i="19"/>
  <c r="I26" i="19"/>
  <c r="I155" i="19"/>
  <c r="I19" i="19"/>
  <c r="I160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54" i="19"/>
  <c r="K49" i="19"/>
  <c r="Q49" i="19" s="1"/>
  <c r="Q41" i="19"/>
  <c r="Q28" i="19"/>
  <c r="Q39" i="19"/>
  <c r="Q154" i="19"/>
  <c r="Q20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2" i="19"/>
  <c r="S9" i="19"/>
  <c r="Y9" i="19" s="1"/>
  <c r="Y10" i="19"/>
  <c r="Y160" i="19"/>
  <c r="Y29" i="19"/>
  <c r="Y144" i="19"/>
  <c r="Y43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I45" i="19"/>
  <c r="I132" i="19"/>
  <c r="K63" i="19"/>
  <c r="Q63" i="19" s="1"/>
  <c r="Q55" i="19"/>
  <c r="Q96" i="19"/>
  <c r="Q158" i="19"/>
  <c r="Y30" i="19"/>
  <c r="Y110" i="19"/>
  <c r="I33" i="19"/>
  <c r="I62" i="19"/>
  <c r="I95" i="19"/>
  <c r="I144" i="19"/>
  <c r="Q67" i="19"/>
  <c r="Q127" i="19"/>
  <c r="Y40" i="19"/>
  <c r="Y100" i="19"/>
  <c r="I16" i="19"/>
  <c r="I96" i="19"/>
  <c r="Q11" i="19"/>
  <c r="Q57" i="19"/>
  <c r="Q117" i="19"/>
  <c r="S49" i="19"/>
  <c r="Y49" i="19" s="1"/>
  <c r="Y41" i="19"/>
  <c r="Y60" i="19"/>
  <c r="Y142" i="19"/>
  <c r="I25" i="19"/>
  <c r="I43" i="19"/>
  <c r="I159" i="19"/>
  <c r="I57" i="19"/>
  <c r="I68" i="19"/>
  <c r="I76" i="19"/>
  <c r="I87" i="19"/>
  <c r="I98" i="19"/>
  <c r="I109" i="19"/>
  <c r="I117" i="19"/>
  <c r="I128" i="19"/>
  <c r="C147" i="19"/>
  <c r="I147" i="19" s="1"/>
  <c r="I139" i="19"/>
  <c r="I146" i="19"/>
  <c r="Q34" i="19"/>
  <c r="Q14" i="19"/>
  <c r="Q31" i="19"/>
  <c r="K21" i="19"/>
  <c r="Q21" i="19" s="1"/>
  <c r="Q13" i="19"/>
  <c r="Q25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60" i="19"/>
  <c r="Y12" i="19"/>
  <c r="Y32" i="19"/>
  <c r="Y154" i="19"/>
  <c r="Y155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6" i="19"/>
  <c r="I30" i="19"/>
  <c r="I61" i="19"/>
  <c r="C93" i="19"/>
  <c r="I93" i="19" s="1"/>
  <c r="I94" i="19"/>
  <c r="I143" i="19"/>
  <c r="Q145" i="19"/>
  <c r="Q104" i="19"/>
  <c r="Y25" i="19"/>
  <c r="Y47" i="19"/>
  <c r="Y129" i="19"/>
  <c r="I44" i="19"/>
  <c r="I73" i="19"/>
  <c r="C135" i="19"/>
  <c r="I135" i="19" s="1"/>
  <c r="I136" i="19"/>
  <c r="Q17" i="19"/>
  <c r="Q75" i="19"/>
  <c r="Q138" i="19"/>
  <c r="Y34" i="19"/>
  <c r="S119" i="19"/>
  <c r="Y119" i="19" s="1"/>
  <c r="Y111" i="19"/>
  <c r="I40" i="19"/>
  <c r="C65" i="19"/>
  <c r="I65" i="19" s="1"/>
  <c r="I66" i="19"/>
  <c r="I126" i="19"/>
  <c r="Q44" i="19"/>
  <c r="Q98" i="19"/>
  <c r="Q159" i="19"/>
  <c r="Y39" i="19"/>
  <c r="Y82" i="19"/>
  <c r="Y112" i="19"/>
  <c r="C9" i="19"/>
  <c r="I9" i="19" s="1"/>
  <c r="I10" i="19"/>
  <c r="C37" i="19"/>
  <c r="I37" i="19" s="1"/>
  <c r="I38" i="19"/>
  <c r="C35" i="19"/>
  <c r="I35" i="19" s="1"/>
  <c r="I27" i="19"/>
  <c r="I151" i="19"/>
  <c r="I28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K161" i="19"/>
  <c r="Q161" i="19" s="1"/>
  <c r="Q153" i="19"/>
  <c r="Q19" i="19"/>
  <c r="Q45" i="19"/>
  <c r="Q26" i="19"/>
  <c r="Q29" i="19"/>
  <c r="K51" i="19"/>
  <c r="Q51" i="19" s="1"/>
  <c r="Q52" i="19"/>
  <c r="Q60" i="19"/>
  <c r="Q71" i="19"/>
  <c r="Q82" i="19"/>
  <c r="Q90" i="19"/>
  <c r="Q101" i="19"/>
  <c r="Q112" i="19"/>
  <c r="Q123" i="19"/>
  <c r="Q131" i="19"/>
  <c r="Q142" i="19"/>
  <c r="Y20" i="19"/>
  <c r="Y11" i="19"/>
  <c r="Y19" i="19"/>
  <c r="S21" i="19"/>
  <c r="Y21" i="19" s="1"/>
  <c r="Y13" i="19"/>
  <c r="Y158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52" i="19"/>
  <c r="I18" i="19"/>
  <c r="I72" i="19"/>
  <c r="I124" i="19"/>
  <c r="Q15" i="19"/>
  <c r="Q85" i="19"/>
  <c r="Q126" i="19"/>
  <c r="Y33" i="19"/>
  <c r="S77" i="19"/>
  <c r="Y77" i="19" s="1"/>
  <c r="Y69" i="19"/>
  <c r="Y140" i="19"/>
  <c r="I34" i="19"/>
  <c r="I103" i="19"/>
  <c r="Q56" i="19"/>
  <c r="Q116" i="19"/>
  <c r="Y42" i="19"/>
  <c r="Y59" i="19"/>
  <c r="Y89" i="19"/>
  <c r="I15" i="19"/>
  <c r="I74" i="19"/>
  <c r="I137" i="19"/>
  <c r="Q16" i="19"/>
  <c r="Q87" i="19"/>
  <c r="K147" i="19"/>
  <c r="Q147" i="19" s="1"/>
  <c r="Q139" i="19"/>
  <c r="S161" i="19"/>
  <c r="Y161" i="19" s="1"/>
  <c r="Y153" i="19"/>
  <c r="Y71" i="19"/>
  <c r="Y101" i="19"/>
  <c r="Y131" i="19"/>
  <c r="I46" i="19"/>
  <c r="I12" i="19"/>
  <c r="I42" i="19"/>
  <c r="I158" i="19"/>
  <c r="I32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Q30" i="19"/>
  <c r="Q157" i="19"/>
  <c r="Q43" i="19"/>
  <c r="Q33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S37" i="19"/>
  <c r="Y37" i="19" s="1"/>
  <c r="Y38" i="19"/>
  <c r="Y44" i="19"/>
  <c r="Y16" i="19"/>
  <c r="Y31" i="19"/>
  <c r="Y17" i="19"/>
  <c r="S149" i="19"/>
  <c r="Y149" i="19" s="1"/>
  <c r="Y150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56" i="19"/>
  <c r="I53" i="19"/>
  <c r="I102" i="19"/>
  <c r="Q42" i="19"/>
  <c r="Y88" i="19"/>
  <c r="I11" i="19"/>
  <c r="I84" i="19"/>
  <c r="Q155" i="19"/>
  <c r="Q151" i="19"/>
  <c r="Q86" i="19"/>
  <c r="Q146" i="19"/>
  <c r="Y151" i="19"/>
  <c r="Y81" i="19"/>
  <c r="Y141" i="19"/>
  <c r="I156" i="19"/>
  <c r="I85" i="19"/>
  <c r="C149" i="19"/>
  <c r="I149" i="19" s="1"/>
  <c r="I150" i="19"/>
  <c r="Q68" i="19"/>
  <c r="I31" i="19"/>
  <c r="C23" i="19"/>
  <c r="I23" i="19" s="1"/>
  <c r="I24" i="19"/>
  <c r="I20" i="19"/>
  <c r="C21" i="19"/>
  <c r="I21" i="19" s="1"/>
  <c r="I13" i="19"/>
  <c r="I14" i="19"/>
  <c r="C161" i="19"/>
  <c r="I161" i="19" s="1"/>
  <c r="I153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K35" i="19"/>
  <c r="Q35" i="19" s="1"/>
  <c r="Q27" i="19"/>
  <c r="Q40" i="19"/>
  <c r="K9" i="19"/>
  <c r="Q9" i="19" s="1"/>
  <c r="Q10" i="19"/>
  <c r="Q144" i="19"/>
  <c r="K37" i="19"/>
  <c r="Q37" i="19" s="1"/>
  <c r="Q38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K149" i="19"/>
  <c r="Q149" i="19" s="1"/>
  <c r="Q150" i="19"/>
  <c r="S23" i="19"/>
  <c r="Y23" i="19" s="1"/>
  <c r="Y24" i="19"/>
  <c r="Y18" i="19"/>
  <c r="Y28" i="19"/>
  <c r="Y45" i="19"/>
  <c r="Y26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Y157" i="19"/>
</calcChain>
</file>

<file path=xl/sharedStrings.xml><?xml version="1.0" encoding="utf-8"?>
<sst xmlns="http://schemas.openxmlformats.org/spreadsheetml/2006/main" count="5420" uniqueCount="303">
  <si>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</si>
  <si>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</si>
  <si>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</si>
  <si>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</si>
  <si>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</si>
  <si>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</si>
  <si>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</si>
  <si>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</si>
  <si>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</si>
  <si>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</si>
  <si>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</si>
  <si>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</si>
  <si>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</si>
  <si>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</si>
  <si>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</si>
  <si>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</si>
  <si>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</si>
  <si>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</si>
  <si>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</si>
  <si>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</si>
  <si>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</si>
  <si>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</si>
  <si>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</si>
  <si>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</si>
  <si>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</si>
  <si>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</si>
  <si>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</si>
  <si>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</si>
  <si>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</si>
  <si>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</si>
  <si>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</si>
  <si>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</si>
  <si>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</si>
  <si>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</si>
  <si>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</si>
  <si>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</si>
  <si>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</si>
  <si>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</si>
  <si>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</si>
  <si>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</si>
  <si>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</si>
  <si>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</si>
  <si>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</si>
  <si>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</si>
  <si>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</si>
  <si>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</si>
  <si>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</si>
  <si>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</si>
  <si>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</si>
  <si>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</si>
  <si>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</si>
  <si>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</si>
  <si>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</si>
  <si>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</si>
  <si>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</si>
  <si>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</si>
  <si>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</si>
  <si>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</si>
  <si>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</si>
  <si>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</si>
  <si>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</si>
  <si>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</si>
  <si>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</si>
  <si>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</si>
  <si>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</si>
  <si>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</si>
  <si>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</si>
  <si>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</si>
  <si>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</si>
  <si>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</si>
  <si>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</si>
  <si>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</si>
  <si>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</si>
  <si>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</si>
  <si>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</si>
  <si>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</si>
  <si>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</si>
  <si>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</si>
  <si>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</si>
  <si>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</si>
  <si>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</si>
  <si>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</si>
  <si>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</si>
  <si>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</si>
  <si>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</si>
  <si>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</si>
  <si>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</si>
  <si>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</si>
  <si>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</si>
  <si>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</si>
  <si>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</si>
  <si>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</si>
  <si>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</si>
  <si>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</si>
  <si>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</si>
  <si>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</si>
  <si>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</si>
  <si>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</si>
  <si>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</si>
  <si>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</si>
  <si>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</si>
  <si>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</si>
  <si>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</si>
  <si>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</si>
  <si>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</si>
  <si>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</si>
  <si>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</si>
  <si>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</si>
  <si>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</si>
  <si>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</si>
  <si>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</si>
  <si>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</si>
  <si>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</si>
  <si>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</si>
  <si>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</si>
  <si>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</si>
  <si>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</si>
  <si>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</si>
  <si>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</si>
  <si>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</si>
  <si>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</si>
  <si>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</si>
  <si>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</si>
  <si>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</si>
  <si>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</si>
  <si>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</si>
  <si>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</si>
  <si>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</si>
  <si>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</si>
  <si>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</si>
  <si>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</si>
  <si>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</si>
  <si>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</si>
  <si>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</si>
  <si>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</si>
  <si>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</si>
  <si>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</si>
  <si>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</si>
  <si>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</si>
  <si>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</si>
  <si>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</si>
  <si>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</si>
  <si>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</si>
  <si>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</si>
  <si>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</si>
  <si>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</si>
  <si>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</si>
  <si>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</si>
  <si>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</si>
  <si>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</si>
  <si>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</si>
  <si>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</si>
  <si>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</si>
  <si>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</si>
  <si>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</si>
  <si>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</si>
  <si>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</si>
  <si>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</si>
  <si>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</si>
  <si>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</si>
  <si>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</si>
  <si>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</si>
  <si>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</si>
  <si>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</si>
  <si>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</si>
  <si>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</si>
  <si>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</si>
  <si>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</si>
  <si>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</si>
  <si>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</si>
  <si>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</si>
  <si>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</si>
  <si>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</si>
  <si>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</si>
  <si>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</si>
  <si>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</si>
  <si>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</si>
  <si>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</si>
  <si>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</si>
  <si>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</si>
  <si>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</si>
  <si>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</si>
  <si>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</si>
  <si>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</si>
  <si>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</si>
  <si>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</si>
  <si>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</si>
  <si>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</si>
  <si>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</si>
  <si>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</si>
  <si>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</si>
  <si>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</si>
  <si>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</si>
  <si>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</si>
  <si>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</si>
  <si>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</si>
  <si>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</si>
  <si>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</si>
  <si>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</si>
  <si>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</si>
  <si>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</si>
  <si>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</si>
  <si>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</si>
  <si>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</si>
  <si>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</si>
  <si>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</si>
  <si>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</si>
  <si>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</si>
  <si>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</si>
  <si>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</si>
  <si>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</si>
  <si>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</si>
  <si>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</si>
  <si>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</si>
  <si>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</si>
  <si>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</si>
  <si>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</si>
  <si>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</si>
  <si>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</si>
  <si>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</si>
  <si>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</si>
  <si>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</si>
  <si>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</si>
  <si>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</si>
  <si>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</si>
  <si>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</si>
  <si>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</si>
  <si>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</si>
  <si>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</si>
  <si>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</si>
  <si>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</si>
  <si>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</si>
  <si>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</si>
  <si>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</si>
  <si>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</si>
  <si>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</si>
  <si>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</si>
  <si>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</si>
  <si>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</si>
  <si>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</si>
  <si>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</si>
  <si>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</si>
  <si>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</si>
  <si>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</si>
  <si>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</si>
  <si>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</si>
  <si>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</si>
  <si>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</si>
  <si>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</si>
  <si>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</si>
  <si>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abril 2020</t>
  </si>
  <si>
    <t>abril 2020</t>
  </si>
  <si>
    <t>Viajeros entrados en los establecimientos alojativos de Granadilla de Abona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</si>
  <si>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</si>
  <si>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</si>
  <si>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</si>
  <si>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</si>
  <si>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</si>
  <si>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</si>
  <si>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</si>
  <si>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</si>
  <si>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</si>
  <si>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abril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</si>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</sst>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A3089EA-6354-4A24-8F2F-70D1F6AE4A57}"/>
    <cellStyle name="Normal 2 6" xfId="3" xr:uid="{1C022C68-A3DB-4581-BB6D-BA9FCB5BDA60}"/>
    <cellStyle name="Porcentaje" xfId="1" builtinId="5"/>
  </cellStyles>
  <dxfs count="0"/>
  <tableStyles count="1" defaultTableStyle="TableStyleMedium2" defaultPivotStyle="PivotStyleLight16">
    <tableStyle name="Invisible" pivot="0" table="0" count="0" xr9:uid="{6A6C00AB-93E8-43F2-BA51-F5FFD8B71E2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2-4287-86AF-F4C3105470A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2-4287-86AF-F4C3105470A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A2-4287-86AF-F4C3105470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A2-4287-86AF-F4C3105470A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2-4287-86AF-F4C3105470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A2-4287-86AF-F4C3105470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12">
                  <c:v>15822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A2-4287-86AF-F4C31054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A2-4287-86AF-F4C3105470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A2-4287-86AF-F4C3105470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A2-4287-86AF-F4C3105470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A2-4287-86AF-F4C3105470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A2-4287-86AF-F4C3105470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A2-4287-86AF-F4C3105470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A2-4287-86AF-F4C3105470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A2-4287-86AF-F4C3105470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A2-4287-86AF-F4C3105470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A2-4287-86AF-F4C3105470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A2-4287-86AF-F4C3105470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A2-4287-86AF-F4C3105470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A2-4287-86AF-F4C3105470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A2-4287-86AF-F4C3105470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A2-4287-86AF-F4C3105470A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12">
                  <c:v>-0.16656131479140324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A2-4287-86AF-F4C31054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C-4013-A8A5-472044D1C10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C-4013-A8A5-472044D1C10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C-4013-A8A5-472044D1C1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C-4013-A8A5-472044D1C10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C-4013-A8A5-472044D1C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1C-4013-A8A5-472044D1C1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12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1C-4013-A8A5-472044D1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1C-4013-A8A5-472044D1C1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1C-4013-A8A5-472044D1C1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1C-4013-A8A5-472044D1C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1C-4013-A8A5-472044D1C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1C-4013-A8A5-472044D1C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1C-4013-A8A5-472044D1C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1C-4013-A8A5-472044D1C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1C-4013-A8A5-472044D1C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1C-4013-A8A5-472044D1C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1C-4013-A8A5-472044D1C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1C-4013-A8A5-472044D1C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1C-4013-A8A5-472044D1C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1C-4013-A8A5-472044D1C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1C-4013-A8A5-472044D1C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1C-4013-A8A5-472044D1C10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12">
                  <c:v>-0.22285714285714286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1C-4013-A8A5-472044D1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1-403D-B0A9-9A88D2581F9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1-403D-B0A9-9A88D2581F9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1-403D-B0A9-9A88D2581F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1-403D-B0A9-9A88D2581F9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1-403D-B0A9-9A88D2581F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B1-403D-B0A9-9A88D2581F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B1-403D-B0A9-9A88D2581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B1-403D-B0A9-9A88D2581F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B1-403D-B0A9-9A88D2581F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B1-403D-B0A9-9A88D2581F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B1-403D-B0A9-9A88D2581F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B1-403D-B0A9-9A88D2581F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B1-403D-B0A9-9A88D2581F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B1-403D-B0A9-9A88D2581F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1-403D-B0A9-9A88D2581F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1-403D-B0A9-9A88D2581F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1-403D-B0A9-9A88D2581F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1-403D-B0A9-9A88D2581F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1-403D-B0A9-9A88D2581F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1-403D-B0A9-9A88D2581F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1-403D-B0A9-9A88D2581F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1-403D-B0A9-9A88D2581F9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12">
                  <c:v>1.0526315789473717E-2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B1-403D-B0A9-9A88D2581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2E-4BA0-AFE8-1447DDB67047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E-4BA0-AFE8-1447DDB67047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E-4BA0-AFE8-1447DDB67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E-4BA0-AFE8-1447DDB67047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E-4BA0-AFE8-1447DDB670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2E-4BA0-AFE8-1447DDB67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12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2E-4BA0-AFE8-1447DDB67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2E-4BA0-AFE8-1447DDB670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2E-4BA0-AFE8-1447DDB670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2E-4BA0-AFE8-1447DDB670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2E-4BA0-AFE8-1447DDB670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E-4BA0-AFE8-1447DDB670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E-4BA0-AFE8-1447DDB670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E-4BA0-AFE8-1447DDB670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E-4BA0-AFE8-1447DDB670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E-4BA0-AFE8-1447DDB670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E-4BA0-AFE8-1447DDB670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E-4BA0-AFE8-1447DDB670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E-4BA0-AFE8-1447DDB670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E-4BA0-AFE8-1447DDB670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E-4BA0-AFE8-1447DDB670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E-4BA0-AFE8-1447DDB67047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12">
                  <c:v>1.0641025641025643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2E-4BA0-AFE8-1447DDB67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9-4AD1-B6E0-65871A698AD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9-4AD1-B6E0-65871A698AD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9-4AD1-B6E0-65871A698A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49-4AD1-B6E0-65871A698AD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9-4AD1-B6E0-65871A698A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9-4AD1-B6E0-65871A698AD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49-4AD1-B6E0-65871A698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49-4AD1-B6E0-65871A698A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49-4AD1-B6E0-65871A698A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49-4AD1-B6E0-65871A698A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49-4AD1-B6E0-65871A698A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49-4AD1-B6E0-65871A698A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49-4AD1-B6E0-65871A698A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49-4AD1-B6E0-65871A698A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49-4AD1-B6E0-65871A698A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49-4AD1-B6E0-65871A698A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49-4AD1-B6E0-65871A698A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49-4AD1-B6E0-65871A698A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49-4AD1-B6E0-65871A698A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49-4AD1-B6E0-65871A698A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49-4AD1-B6E0-65871A698A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49-4AD1-B6E0-65871A698AD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12">
                  <c:v>0.31764705882352939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49-4AD1-B6E0-65871A698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2-484F-809A-6DD6FDAD9EA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2-484F-809A-6DD6FDAD9EA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62-484F-809A-6DD6FDAD9E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62-484F-809A-6DD6FDAD9EA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62-484F-809A-6DD6FDAD9E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62-484F-809A-6DD6FDAD9EA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12">
                  <c:v>15822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62-484F-809A-6DD6FDA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62-484F-809A-6DD6FDAD9E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62-484F-809A-6DD6FDAD9E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62-484F-809A-6DD6FDAD9E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2-484F-809A-6DD6FDAD9E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2-484F-809A-6DD6FDAD9E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62-484F-809A-6DD6FDAD9E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62-484F-809A-6DD6FDAD9E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62-484F-809A-6DD6FDAD9E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62-484F-809A-6DD6FDAD9E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62-484F-809A-6DD6FDAD9E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62-484F-809A-6DD6FDAD9E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62-484F-809A-6DD6FDAD9E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62-484F-809A-6DD6FDAD9E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62-484F-809A-6DD6FDAD9E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62-484F-809A-6DD6FDAD9EA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12">
                  <c:v>-0.16656131479140324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62-484F-809A-6DD6FDA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1-422B-B6DC-BD7CACF36A2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1-422B-B6DC-BD7CACF36A2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21-422B-B6DC-BD7CACF36A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21-422B-B6DC-BD7CACF36A2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21-422B-B6DC-BD7CACF36A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21-422B-B6DC-BD7CACF36A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12">
                  <c:v>15557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21-422B-B6DC-BD7CACF3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21-422B-B6DC-BD7CACF36A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21-422B-B6DC-BD7CACF36A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21-422B-B6DC-BD7CACF36A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21-422B-B6DC-BD7CACF36A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21-422B-B6DC-BD7CACF36A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21-422B-B6DC-BD7CACF36A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21-422B-B6DC-BD7CACF36A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21-422B-B6DC-BD7CACF36A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21-422B-B6DC-BD7CACF36A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21-422B-B6DC-BD7CACF36A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21-422B-B6DC-BD7CACF36A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21-422B-B6DC-BD7CACF36A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21-422B-B6DC-BD7CACF36A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21-422B-B6DC-BD7CACF36A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21-422B-B6DC-BD7CACF36A2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12">
                  <c:v>-0.17033758199562687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21-422B-B6DC-BD7CACF3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F-4FC6-88A1-D2C858B1B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F-4FC6-88A1-D2C858B1B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7-4C99-8003-9099FFB94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7-4C99-8003-9099FFB94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C-4947-826E-F5D3224C1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C-4947-826E-F5D3224C1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8-4185-A678-E80CA070A2C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38-4185-A678-E80CA070A2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38-4185-A678-E80CA070A2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38-4185-A678-E80CA070A2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38-4185-A678-E80CA070A2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38-4185-A678-E80CA070A2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38-4185-A678-E80CA070A2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38-4185-A678-E80CA070A2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38-4185-A678-E80CA070A2C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38-4185-A678-E80CA070A2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38-4185-A678-E80CA070A2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38-4185-A678-E80CA070A2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38-4185-A678-E80CA070A2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38-4185-A678-E80CA070A2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38-4185-A678-E80CA070A2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38-4185-A678-E80CA070A2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38-4185-A678-E80CA070A2C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38-4185-A678-E80CA070A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D8-40EA-B700-E46D1CBC2C9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8-40EA-B700-E46D1CBC2C9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8-40EA-B700-E46D1CBC2C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8-40EA-B700-E46D1CBC2C9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8-40EA-B700-E46D1CBC2C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D8-40EA-B700-E46D1CBC2C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12">
                  <c:v>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D8-40EA-B700-E46D1CBC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D8-40EA-B700-E46D1CBC2C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D8-40EA-B700-E46D1CBC2C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D8-40EA-B700-E46D1CBC2C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D8-40EA-B700-E46D1CBC2C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D8-40EA-B700-E46D1CBC2C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D8-40EA-B700-E46D1CBC2C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D8-40EA-B700-E46D1CBC2C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8-40EA-B700-E46D1CBC2C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8-40EA-B700-E46D1CBC2C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8-40EA-B700-E46D1CBC2C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8-40EA-B700-E46D1CBC2C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8-40EA-B700-E46D1CBC2C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8-40EA-B700-E46D1CBC2C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D8-40EA-B700-E46D1CBC2C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D8-40EA-B700-E46D1CBC2C9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12">
                  <c:v>-0.42115728773115924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D8-40EA-B700-E46D1CBC2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D-486F-B2A5-AFAD166DE19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AD-486F-B2A5-AFAD166DE19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AD-486F-B2A5-AFAD166DE19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AD-486F-B2A5-AFAD166DE19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AD-486F-B2A5-AFAD166DE19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AD-486F-B2A5-AFAD166DE19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AD-486F-B2A5-AFAD166DE19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AD-486F-B2A5-AFAD166DE1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3875</c:v>
                </c:pt>
                <c:pt idx="1">
                  <c:v>1208</c:v>
                </c:pt>
                <c:pt idx="2">
                  <c:v>970</c:v>
                </c:pt>
                <c:pt idx="3">
                  <c:v>238</c:v>
                </c:pt>
                <c:pt idx="4">
                  <c:v>2667</c:v>
                </c:pt>
                <c:pt idx="5">
                  <c:v>770</c:v>
                </c:pt>
                <c:pt idx="6">
                  <c:v>529</c:v>
                </c:pt>
                <c:pt idx="7">
                  <c:v>215</c:v>
                </c:pt>
                <c:pt idx="8">
                  <c:v>104</c:v>
                </c:pt>
                <c:pt idx="9">
                  <c:v>45</c:v>
                </c:pt>
                <c:pt idx="10">
                  <c:v>2</c:v>
                </c:pt>
                <c:pt idx="11">
                  <c:v>8</c:v>
                </c:pt>
                <c:pt idx="12">
                  <c:v>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AD-486F-B2A5-AFAD166DE19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-0.12960467205750226</c:v>
                </c:pt>
                <c:pt idx="1">
                  <c:v>-0.38019497178040018</c:v>
                </c:pt>
                <c:pt idx="2">
                  <c:v>-0.34103260869565222</c:v>
                </c:pt>
                <c:pt idx="3">
                  <c:v>-0.50104821802935007</c:v>
                </c:pt>
                <c:pt idx="4">
                  <c:v>6.5521374350778983E-2</c:v>
                </c:pt>
                <c:pt idx="5">
                  <c:v>0.22028526148969885</c:v>
                </c:pt>
                <c:pt idx="6">
                  <c:v>0.14999999999999991</c:v>
                </c:pt>
                <c:pt idx="7">
                  <c:v>-0.31746031746031744</c:v>
                </c:pt>
                <c:pt idx="8">
                  <c:v>0.70491803278688514</c:v>
                </c:pt>
                <c:pt idx="9">
                  <c:v>-0.32835820895522383</c:v>
                </c:pt>
                <c:pt idx="10">
                  <c:v>-0.85714285714285721</c:v>
                </c:pt>
                <c:pt idx="11">
                  <c:v>-0.38461538461538458</c:v>
                </c:pt>
                <c:pt idx="12">
                  <c:v>5.5201698513800412E-2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AD-486F-B2A5-AFAD166DE19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AD-486F-B2A5-AFAD166DE19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AD-486F-B2A5-AFAD166DE19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AD-486F-B2A5-AFAD166DE19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AD-486F-B2A5-AFAD166DE19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AD-486F-B2A5-AFAD166DE19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8AD-486F-B2A5-AFAD166DE19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8AD-486F-B2A5-AFAD166DE19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0.31174193548387097</c:v>
                </c:pt>
                <c:pt idx="2">
                  <c:v>0.25032258064516127</c:v>
                </c:pt>
                <c:pt idx="3">
                  <c:v>6.141935483870968E-2</c:v>
                </c:pt>
                <c:pt idx="4">
                  <c:v>0.68825806451612903</c:v>
                </c:pt>
                <c:pt idx="5">
                  <c:v>0.19870967741935483</c:v>
                </c:pt>
                <c:pt idx="6">
                  <c:v>0.13651612903225807</c:v>
                </c:pt>
                <c:pt idx="7">
                  <c:v>5.5483870967741933E-2</c:v>
                </c:pt>
                <c:pt idx="8">
                  <c:v>2.6838709677419356E-2</c:v>
                </c:pt>
                <c:pt idx="9">
                  <c:v>1.1612903225806452E-2</c:v>
                </c:pt>
                <c:pt idx="10">
                  <c:v>5.1612903225806454E-4</c:v>
                </c:pt>
                <c:pt idx="11">
                  <c:v>2.0645161290322581E-3</c:v>
                </c:pt>
                <c:pt idx="12">
                  <c:v>0.25651612903225807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AD-486F-B2A5-AFAD166D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3-4368-817F-FD9BCA33ED5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D3-4368-817F-FD9BCA33ED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D3-4368-817F-FD9BCA33ED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D3-4368-817F-FD9BCA33ED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D3-4368-817F-FD9BCA33ED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D3-4368-817F-FD9BCA33ED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D3-4368-817F-FD9BCA33ED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D3-4368-817F-FD9BCA33E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15822</c:v>
                </c:pt>
                <c:pt idx="1">
                  <c:v>2911</c:v>
                </c:pt>
                <c:pt idx="2">
                  <c:v>12911</c:v>
                </c:pt>
                <c:pt idx="3">
                  <c:v>4304</c:v>
                </c:pt>
                <c:pt idx="4">
                  <c:v>2946</c:v>
                </c:pt>
                <c:pt idx="5">
                  <c:v>752</c:v>
                </c:pt>
                <c:pt idx="6">
                  <c:v>408</c:v>
                </c:pt>
                <c:pt idx="7">
                  <c:v>384</c:v>
                </c:pt>
                <c:pt idx="8">
                  <c:v>161</c:v>
                </c:pt>
                <c:pt idx="9">
                  <c:v>112</c:v>
                </c:pt>
                <c:pt idx="10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D3-4368-817F-FD9BCA33ED5F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-0.16656131479140324</c:v>
                </c:pt>
                <c:pt idx="1">
                  <c:v>-0.42115728773115924</c:v>
                </c:pt>
                <c:pt idx="2">
                  <c:v>-7.4811895378000703E-2</c:v>
                </c:pt>
                <c:pt idx="3">
                  <c:v>0.14712153518123672</c:v>
                </c:pt>
                <c:pt idx="4">
                  <c:v>-9.6596136154553869E-2</c:v>
                </c:pt>
                <c:pt idx="5">
                  <c:v>-0.31324200913242006</c:v>
                </c:pt>
                <c:pt idx="6">
                  <c:v>-0.22285714285714286</c:v>
                </c:pt>
                <c:pt idx="7">
                  <c:v>1.0526315789473717E-2</c:v>
                </c:pt>
                <c:pt idx="8">
                  <c:v>1.0641025641025643</c:v>
                </c:pt>
                <c:pt idx="9">
                  <c:v>0.31764705882352939</c:v>
                </c:pt>
                <c:pt idx="10">
                  <c:v>-0.19564762502615607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D3-4368-817F-FD9BCA33ED5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D3-4368-817F-FD9BCA33ED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D3-4368-817F-FD9BCA33ED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D3-4368-817F-FD9BCA33ED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4D3-4368-817F-FD9BCA33ED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4D3-4368-817F-FD9BCA33ED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4D3-4368-817F-FD9BCA33ED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4D3-4368-817F-FD9BCA33ED5F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0.18398432562255088</c:v>
                </c:pt>
                <c:pt idx="2">
                  <c:v>0.81601567437744915</c:v>
                </c:pt>
                <c:pt idx="3">
                  <c:v>0.2720262925041082</c:v>
                </c:pt>
                <c:pt idx="4">
                  <c:v>0.18619643534319302</c:v>
                </c:pt>
                <c:pt idx="5">
                  <c:v>4.7528757426368348E-2</c:v>
                </c:pt>
                <c:pt idx="6">
                  <c:v>2.578687902919985E-2</c:v>
                </c:pt>
                <c:pt idx="7">
                  <c:v>2.4270003792188091E-2</c:v>
                </c:pt>
                <c:pt idx="8">
                  <c:v>1.0175704714953862E-2</c:v>
                </c:pt>
                <c:pt idx="9">
                  <c:v>7.0787511060548605E-3</c:v>
                </c:pt>
                <c:pt idx="10">
                  <c:v>0.24295285046138287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D3-4368-817F-FD9BCA33E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8-40C5-8291-A92C967D663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C8-40C5-8291-A92C967D66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C8-40C5-8291-A92C967D66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C8-40C5-8291-A92C967D66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C8-40C5-8291-A92C967D66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C8-40C5-8291-A92C967D66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C8-40C5-8291-A92C967D66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C8-40C5-8291-A92C967D66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15557</c:v>
                </c:pt>
                <c:pt idx="1">
                  <c:v>2874</c:v>
                </c:pt>
                <c:pt idx="2">
                  <c:v>12683</c:v>
                </c:pt>
                <c:pt idx="3">
                  <c:v>4269</c:v>
                </c:pt>
                <c:pt idx="4">
                  <c:v>2841</c:v>
                </c:pt>
                <c:pt idx="5">
                  <c:v>749</c:v>
                </c:pt>
                <c:pt idx="6">
                  <c:v>390</c:v>
                </c:pt>
                <c:pt idx="7">
                  <c:v>381</c:v>
                </c:pt>
                <c:pt idx="8">
                  <c:v>159</c:v>
                </c:pt>
                <c:pt idx="9">
                  <c:v>109</c:v>
                </c:pt>
                <c:pt idx="10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C8-40C5-8291-A92C967D663A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-0.17033758199562687</c:v>
                </c:pt>
                <c:pt idx="1">
                  <c:v>-0.42508501700340073</c:v>
                </c:pt>
                <c:pt idx="2">
                  <c:v>-7.7734147760325722E-2</c:v>
                </c:pt>
                <c:pt idx="3">
                  <c:v>0.15253779697624181</c:v>
                </c:pt>
                <c:pt idx="4">
                  <c:v>-0.11190997186620821</c:v>
                </c:pt>
                <c:pt idx="5">
                  <c:v>-0.31158088235294112</c:v>
                </c:pt>
                <c:pt idx="6">
                  <c:v>-0.23679060665362039</c:v>
                </c:pt>
                <c:pt idx="7">
                  <c:v>1.3297872340425565E-2</c:v>
                </c:pt>
                <c:pt idx="8">
                  <c:v>1.0384615384615383</c:v>
                </c:pt>
                <c:pt idx="9">
                  <c:v>0.31325301204819267</c:v>
                </c:pt>
                <c:pt idx="10">
                  <c:v>-0.19690218544451521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C8-40C5-8291-A92C967D663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C8-40C5-8291-A92C967D66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CC8-40C5-8291-A92C967D66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CC8-40C5-8291-A92C967D66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CC8-40C5-8291-A92C967D66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CC8-40C5-8291-A92C967D66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CC8-40C5-8291-A92C967D66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CC8-40C5-8291-A92C967D663A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0.18473998842964581</c:v>
                </c:pt>
                <c:pt idx="2">
                  <c:v>0.81526001157035421</c:v>
                </c:pt>
                <c:pt idx="3">
                  <c:v>0.27441023333547598</c:v>
                </c:pt>
                <c:pt idx="4">
                  <c:v>0.18261875682972295</c:v>
                </c:pt>
                <c:pt idx="5">
                  <c:v>4.8145529343703801E-2</c:v>
                </c:pt>
                <c:pt idx="6">
                  <c:v>2.5069100726361124E-2</c:v>
                </c:pt>
                <c:pt idx="7">
                  <c:v>2.4490583017291252E-2</c:v>
                </c:pt>
                <c:pt idx="8">
                  <c:v>1.0220479526901074E-2</c:v>
                </c:pt>
                <c:pt idx="9">
                  <c:v>7.0064922542906732E-3</c:v>
                </c:pt>
                <c:pt idx="10">
                  <c:v>0.2432988365366073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CC8-40C5-8291-A92C967D6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E-4C0C-AD8E-F8ECF615E5A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0E-4C0C-AD8E-F8ECF615E5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0E-4C0C-AD8E-F8ECF615E5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0E-4C0C-AD8E-F8ECF615E5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0E-4C0C-AD8E-F8ECF615E5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0E-4C0C-AD8E-F8ECF615E5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0E-4C0C-AD8E-F8ECF615E5A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0E-4C0C-AD8E-F8ECF615E5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3595</c:v>
                </c:pt>
                <c:pt idx="1">
                  <c:v>710</c:v>
                </c:pt>
                <c:pt idx="2">
                  <c:v>2885</c:v>
                </c:pt>
                <c:pt idx="3">
                  <c:v>1061</c:v>
                </c:pt>
                <c:pt idx="4">
                  <c:v>656</c:v>
                </c:pt>
                <c:pt idx="5">
                  <c:v>169</c:v>
                </c:pt>
                <c:pt idx="6">
                  <c:v>73</c:v>
                </c:pt>
                <c:pt idx="7">
                  <c:v>71</c:v>
                </c:pt>
                <c:pt idx="8">
                  <c:v>19</c:v>
                </c:pt>
                <c:pt idx="9">
                  <c:v>7</c:v>
                </c:pt>
                <c:pt idx="10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0E-4C0C-AD8E-F8ECF615E5A4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-0.14404761904761909</c:v>
                </c:pt>
                <c:pt idx="1">
                  <c:v>-0.42323314378554022</c:v>
                </c:pt>
                <c:pt idx="2">
                  <c:v>-2.8292354328056546E-2</c:v>
                </c:pt>
                <c:pt idx="3">
                  <c:v>0.20431328036322371</c:v>
                </c:pt>
                <c:pt idx="4">
                  <c:v>5.2969502407704594E-2</c:v>
                </c:pt>
                <c:pt idx="5">
                  <c:v>-0.22119815668202769</c:v>
                </c:pt>
                <c:pt idx="6">
                  <c:v>-0.37068965517241381</c:v>
                </c:pt>
                <c:pt idx="7">
                  <c:v>0.31481481481481488</c:v>
                </c:pt>
                <c:pt idx="8">
                  <c:v>8.5</c:v>
                </c:pt>
                <c:pt idx="9">
                  <c:v>-0.63157894736842102</c:v>
                </c:pt>
                <c:pt idx="10">
                  <c:v>-0.21570482497634813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0E-4C0C-AD8E-F8ECF615E5A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0E-4C0C-AD8E-F8ECF615E5A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0E-4C0C-AD8E-F8ECF615E5A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0E-4C0C-AD8E-F8ECF615E5A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0E-4C0C-AD8E-F8ECF615E5A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0E-4C0C-AD8E-F8ECF615E5A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0E-4C0C-AD8E-F8ECF615E5A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0E-4C0C-AD8E-F8ECF615E5A4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0.19749652294853964</c:v>
                </c:pt>
                <c:pt idx="2">
                  <c:v>0.80250347705146041</c:v>
                </c:pt>
                <c:pt idx="3">
                  <c:v>0.29513212795549376</c:v>
                </c:pt>
                <c:pt idx="4">
                  <c:v>0.18247566063977746</c:v>
                </c:pt>
                <c:pt idx="5">
                  <c:v>4.700973574408901E-2</c:v>
                </c:pt>
                <c:pt idx="6">
                  <c:v>2.0305980528511822E-2</c:v>
                </c:pt>
                <c:pt idx="7">
                  <c:v>1.9749652294853964E-2</c:v>
                </c:pt>
                <c:pt idx="8">
                  <c:v>5.2851182197496526E-3</c:v>
                </c:pt>
                <c:pt idx="9">
                  <c:v>1.9471488178025036E-3</c:v>
                </c:pt>
                <c:pt idx="10">
                  <c:v>0.23059805285118221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0E-4C0C-AD8E-F8ECF615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0-404B-A804-3BC8FB7F6B9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F0-404B-A804-3BC8FB7F6B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F0-404B-A804-3BC8FB7F6B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F0-404B-A804-3BC8FB7F6B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F0-404B-A804-3BC8FB7F6B9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0F0-404B-A804-3BC8FB7F6B9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F0-404B-A804-3BC8FB7F6B9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0F0-404B-A804-3BC8FB7F6B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17744</c:v>
                </c:pt>
                <c:pt idx="1">
                  <c:v>3089</c:v>
                </c:pt>
                <c:pt idx="2">
                  <c:v>1929</c:v>
                </c:pt>
                <c:pt idx="3">
                  <c:v>1160</c:v>
                </c:pt>
                <c:pt idx="4">
                  <c:v>14655</c:v>
                </c:pt>
                <c:pt idx="5">
                  <c:v>4998</c:v>
                </c:pt>
                <c:pt idx="6">
                  <c:v>3439</c:v>
                </c:pt>
                <c:pt idx="7">
                  <c:v>775</c:v>
                </c:pt>
                <c:pt idx="8">
                  <c:v>438</c:v>
                </c:pt>
                <c:pt idx="9">
                  <c:v>419</c:v>
                </c:pt>
                <c:pt idx="10">
                  <c:v>169</c:v>
                </c:pt>
                <c:pt idx="11">
                  <c:v>129</c:v>
                </c:pt>
                <c:pt idx="12">
                  <c:v>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F0-404B-A804-3BC8FB7F6B9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-0.14945834531684399</c:v>
                </c:pt>
                <c:pt idx="1">
                  <c:v>-0.40239891661830141</c:v>
                </c:pt>
                <c:pt idx="2">
                  <c:v>-0.43114125626658806</c:v>
                </c:pt>
                <c:pt idx="3">
                  <c:v>-0.34758155230596177</c:v>
                </c:pt>
                <c:pt idx="4">
                  <c:v>-6.6144140699675003E-2</c:v>
                </c:pt>
                <c:pt idx="5">
                  <c:v>0.15373961218836563</c:v>
                </c:pt>
                <c:pt idx="6">
                  <c:v>-9.0211640211640187E-2</c:v>
                </c:pt>
                <c:pt idx="7">
                  <c:v>-0.31778169014084512</c:v>
                </c:pt>
                <c:pt idx="8">
                  <c:v>-0.26755852842809369</c:v>
                </c:pt>
                <c:pt idx="9">
                  <c:v>-4.337899543378998E-2</c:v>
                </c:pt>
                <c:pt idx="10">
                  <c:v>0.81720430107526876</c:v>
                </c:pt>
                <c:pt idx="11">
                  <c:v>0.34375</c:v>
                </c:pt>
                <c:pt idx="12">
                  <c:v>-0.17854406130268197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F0-404B-A804-3BC8FB7F6B9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F0-404B-A804-3BC8FB7F6B9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F0-404B-A804-3BC8FB7F6B9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F0-404B-A804-3BC8FB7F6B9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F0-404B-A804-3BC8FB7F6B9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F0-404B-A804-3BC8FB7F6B9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F0-404B-A804-3BC8FB7F6B9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F0-404B-A804-3BC8FB7F6B9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0.17408701532912535</c:v>
                </c:pt>
                <c:pt idx="2">
                  <c:v>0.10871280432822363</c:v>
                </c:pt>
                <c:pt idx="3">
                  <c:v>6.5374211000901711E-2</c:v>
                </c:pt>
                <c:pt idx="4">
                  <c:v>0.82591298467087471</c:v>
                </c:pt>
                <c:pt idx="5">
                  <c:v>0.28167267808836788</c:v>
                </c:pt>
                <c:pt idx="6">
                  <c:v>0.19381199278629396</c:v>
                </c:pt>
                <c:pt idx="7">
                  <c:v>4.3676735798016231E-2</c:v>
                </c:pt>
                <c:pt idx="8">
                  <c:v>2.4684400360685303E-2</c:v>
                </c:pt>
                <c:pt idx="9">
                  <c:v>2.3613615870153291E-2</c:v>
                </c:pt>
                <c:pt idx="10">
                  <c:v>9.5243462578899901E-3</c:v>
                </c:pt>
                <c:pt idx="11">
                  <c:v>7.270063119927863E-3</c:v>
                </c:pt>
                <c:pt idx="12">
                  <c:v>0.24165915238954014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F0-404B-A804-3BC8FB7F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9-47EC-9ACF-27B557195C5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9-47EC-9ACF-27B557195C5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9-47EC-9ACF-27B557195C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A9-47EC-9ACF-27B557195C5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A9-47EC-9ACF-27B557195C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A9-47EC-9ACF-27B557195C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12">
                  <c:v>70664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A9-47EC-9ACF-27B557195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A9-47EC-9ACF-27B557195C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A9-47EC-9ACF-27B557195C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A9-47EC-9ACF-27B557195C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A9-47EC-9ACF-27B557195C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A9-47EC-9ACF-27B557195C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A9-47EC-9ACF-27B557195C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9-47EC-9ACF-27B557195C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9-47EC-9ACF-27B557195C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9-47EC-9ACF-27B557195C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9-47EC-9ACF-27B557195C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A9-47EC-9ACF-27B557195C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A9-47EC-9ACF-27B557195C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A9-47EC-9ACF-27B557195C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A9-47EC-9ACF-27B557195C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A9-47EC-9ACF-27B557195C5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12">
                  <c:v>-6.2052854431303817E-2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A9-47EC-9ACF-27B557195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5-4537-9916-26767C191C6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5-4537-9916-26767C191C6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5-4537-9916-26767C191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5-4537-9916-26767C191C6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5-4537-9916-26767C191C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D5-4537-9916-26767C191C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12">
                  <c:v>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5-4537-9916-26767C19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D5-4537-9916-26767C191C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D5-4537-9916-26767C191C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5-4537-9916-26767C191C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5-4537-9916-26767C191C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5-4537-9916-26767C191C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5-4537-9916-26767C191C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5-4537-9916-26767C191C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5-4537-9916-26767C191C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5-4537-9916-26767C191C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5-4537-9916-26767C191C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5-4537-9916-26767C191C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5-4537-9916-26767C191C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5-4537-9916-26767C191C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5-4537-9916-26767C191C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5-4537-9916-26767C191C6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12">
                  <c:v>-0.31130816170861941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D5-4537-9916-26767C19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2B-4141-BF2F-C512FC8AB55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B-4141-BF2F-C512FC8AB55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2B-4141-BF2F-C512FC8AB5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2B-4141-BF2F-C512FC8AB55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B-4141-BF2F-C512FC8AB5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2B-4141-BF2F-C512FC8AB5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12">
                  <c:v>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2B-4141-BF2F-C512FC8A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2B-4141-BF2F-C512FC8AB5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2B-4141-BF2F-C512FC8AB5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2B-4141-BF2F-C512FC8AB5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2B-4141-BF2F-C512FC8AB5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2B-4141-BF2F-C512FC8AB5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2B-4141-BF2F-C512FC8AB5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2B-4141-BF2F-C512FC8AB5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2B-4141-BF2F-C512FC8AB5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2B-4141-BF2F-C512FC8AB5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2B-4141-BF2F-C512FC8AB5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2B-4141-BF2F-C512FC8AB5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2B-4141-BF2F-C512FC8AB5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2B-4141-BF2F-C512FC8AB5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2B-4141-BF2F-C512FC8AB5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2B-4141-BF2F-C512FC8AB55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12">
                  <c:v>-0.25919732441471577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2B-4141-BF2F-C512FC8A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3-4361-87B9-0433FA63C51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3-4361-87B9-0433FA63C51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C3-4361-87B9-0433FA63C5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3-4361-87B9-0433FA63C51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C3-4361-87B9-0433FA63C5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C3-4361-87B9-0433FA63C5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12">
                  <c:v>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C3-4361-87B9-0433FA63C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C3-4361-87B9-0433FA63C5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C3-4361-87B9-0433FA63C5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C3-4361-87B9-0433FA63C5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C3-4361-87B9-0433FA63C5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C3-4361-87B9-0433FA63C5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C3-4361-87B9-0433FA63C5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C3-4361-87B9-0433FA63C5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C3-4361-87B9-0433FA63C5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C3-4361-87B9-0433FA63C5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C3-4361-87B9-0433FA63C5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C3-4361-87B9-0433FA63C5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C3-4361-87B9-0433FA63C5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C3-4361-87B9-0433FA63C5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C3-4361-87B9-0433FA63C5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C3-4361-87B9-0433FA63C51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12">
                  <c:v>-0.35501402524544179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C3-4361-87B9-0433FA63C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4-41D3-8663-E0266914C6C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4-41D3-8663-E0266914C6C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54-41D3-8663-E0266914C6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4-41D3-8663-E0266914C6C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54-41D3-8663-E0266914C6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54-41D3-8663-E0266914C6C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12">
                  <c:v>63441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54-41D3-8663-E0266914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54-41D3-8663-E0266914C6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54-41D3-8663-E0266914C6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54-41D3-8663-E0266914C6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54-41D3-8663-E0266914C6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54-41D3-8663-E0266914C6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4-41D3-8663-E0266914C6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4-41D3-8663-E0266914C6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4-41D3-8663-E0266914C6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4-41D3-8663-E0266914C6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4-41D3-8663-E0266914C6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4-41D3-8663-E0266914C6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4-41D3-8663-E0266914C6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4-41D3-8663-E0266914C6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4-41D3-8663-E0266914C6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54-41D3-8663-E0266914C6C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12">
                  <c:v>-2.1742147384003374E-2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54-41D3-8663-E0266914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B-4F0A-9C03-7E58A7B04BC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B-4F0A-9C03-7E58A7B04BC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B-4F0A-9C03-7E58A7B04B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B-4F0A-9C03-7E58A7B04BC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B-4F0A-9C03-7E58A7B04B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B-4F0A-9C03-7E58A7B04B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12">
                  <c:v>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6B-4F0A-9C03-7E58A7B0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6B-4F0A-9C03-7E58A7B04B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6B-4F0A-9C03-7E58A7B04B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6B-4F0A-9C03-7E58A7B04B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6B-4F0A-9C03-7E58A7B04B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6B-4F0A-9C03-7E58A7B04B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B-4F0A-9C03-7E58A7B04B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B-4F0A-9C03-7E58A7B04B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B-4F0A-9C03-7E58A7B04B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B-4F0A-9C03-7E58A7B04B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B-4F0A-9C03-7E58A7B04B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B-4F0A-9C03-7E58A7B04B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B-4F0A-9C03-7E58A7B04B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B-4F0A-9C03-7E58A7B04B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B-4F0A-9C03-7E58A7B04B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B-4F0A-9C03-7E58A7B04BC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12">
                  <c:v>-0.37048014226437465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6B-4F0A-9C03-7E58A7B04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1-49D4-88A5-A47B79FB57B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1-49D4-88A5-A47B79FB57B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A1-49D4-88A5-A47B79FB57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1-49D4-88A5-A47B79FB57B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1-49D4-88A5-A47B79FB57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1-49D4-88A5-A47B79FB57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12">
                  <c:v>23943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A1-49D4-88A5-A47B79FB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A1-49D4-88A5-A47B79FB57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A1-49D4-88A5-A47B79FB57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A1-49D4-88A5-A47B79FB57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A1-49D4-88A5-A47B79FB57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A1-49D4-88A5-A47B79FB57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A1-49D4-88A5-A47B79FB57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A1-49D4-88A5-A47B79FB57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A1-49D4-88A5-A47B79FB57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A1-49D4-88A5-A47B79FB57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A1-49D4-88A5-A47B79FB57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A1-49D4-88A5-A47B79FB57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A1-49D4-88A5-A47B79FB57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A1-49D4-88A5-A47B79FB57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A1-49D4-88A5-A47B79FB57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A1-49D4-88A5-A47B79FB57B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12">
                  <c:v>0.10637216394806148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A1-49D4-88A5-A47B79FB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6-4BA6-BA71-BEDD5D70184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6-4BA6-BA71-BEDD5D70184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6-4BA6-BA71-BEDD5D701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6-4BA6-BA71-BEDD5D70184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6-4BA6-BA71-BEDD5D701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66-4BA6-BA71-BEDD5D701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12">
                  <c:v>16545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66-4BA6-BA71-BEDD5D70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66-4BA6-BA71-BEDD5D7018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66-4BA6-BA71-BEDD5D7018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66-4BA6-BA71-BEDD5D701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66-4BA6-BA71-BEDD5D701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66-4BA6-BA71-BEDD5D701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6-4BA6-BA71-BEDD5D701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6-4BA6-BA71-BEDD5D701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6-4BA6-BA71-BEDD5D701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6-4BA6-BA71-BEDD5D701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6-4BA6-BA71-BEDD5D701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6-4BA6-BA71-BEDD5D701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6-4BA6-BA71-BEDD5D701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6-4BA6-BA71-BEDD5D701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6-4BA6-BA71-BEDD5D701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6-4BA6-BA71-BEDD5D70184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12">
                  <c:v>-0.12270003711755662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66-4BA6-BA71-BEDD5D70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F-4663-9B30-FFBCC04C193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F-4663-9B30-FFBCC04C193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F-4663-9B30-FFBCC04C1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F-4663-9B30-FFBCC04C193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F-4663-9B30-FFBCC04C19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DF-4663-9B30-FFBCC04C19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12">
                  <c:v>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DF-4663-9B30-FFBCC04C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DF-4663-9B30-FFBCC04C19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DF-4663-9B30-FFBCC04C19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F-4663-9B30-FFBCC04C19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F-4663-9B30-FFBCC04C19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F-4663-9B30-FFBCC04C19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F-4663-9B30-FFBCC04C19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F-4663-9B30-FFBCC04C19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F-4663-9B30-FFBCC04C19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F-4663-9B30-FFBCC04C19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F-4663-9B30-FFBCC04C19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F-4663-9B30-FFBCC04C19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F-4663-9B30-FFBCC04C19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F-4663-9B30-FFBCC04C19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F-4663-9B30-FFBCC04C19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F-4663-9B30-FFBCC04C193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12">
                  <c:v>-0.20372670807453419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DF-4663-9B30-FFBCC04C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AE-40F5-A840-18AB78FF9E1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E-40F5-A840-18AB78FF9E1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AE-40F5-A840-18AB78FF9E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AE-40F5-A840-18AB78FF9E1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AE-40F5-A840-18AB78FF9E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AE-40F5-A840-18AB78FF9E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12">
                  <c:v>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AE-40F5-A840-18AB78FF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AE-40F5-A840-18AB78FF9E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AE-40F5-A840-18AB78FF9E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AE-40F5-A840-18AB78FF9E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AE-40F5-A840-18AB78FF9E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AE-40F5-A840-18AB78FF9E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AE-40F5-A840-18AB78FF9E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AE-40F5-A840-18AB78FF9E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AE-40F5-A840-18AB78FF9E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AE-40F5-A840-18AB78FF9E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AE-40F5-A840-18AB78FF9E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AE-40F5-A840-18AB78FF9E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AE-40F5-A840-18AB78FF9E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AE-40F5-A840-18AB78FF9E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AE-40F5-A840-18AB78FF9E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AE-40F5-A840-18AB78FF9E1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12">
                  <c:v>-0.14394993045897075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AE-40F5-A840-18AB78FF9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7-4D16-8D6F-BAE8D08CB85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7-4D16-8D6F-BAE8D08CB85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A7-4D16-8D6F-BAE8D08CB8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7-4D16-8D6F-BAE8D08CB85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A7-4D16-8D6F-BAE8D08CB8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A7-4D16-8D6F-BAE8D08CB8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12">
                  <c:v>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A7-4D16-8D6F-BAE8D08C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A7-4D16-8D6F-BAE8D08CB8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A7-4D16-8D6F-BAE8D08CB8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A7-4D16-8D6F-BAE8D08CB8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A7-4D16-8D6F-BAE8D08CB8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A7-4D16-8D6F-BAE8D08CB8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A7-4D16-8D6F-BAE8D08CB8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A7-4D16-8D6F-BAE8D08CB8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A7-4D16-8D6F-BAE8D08CB8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A7-4D16-8D6F-BAE8D08CB8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A7-4D16-8D6F-BAE8D08CB8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A7-4D16-8D6F-BAE8D08CB8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A7-4D16-8D6F-BAE8D08CB8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A7-4D16-8D6F-BAE8D08CB8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A7-4D16-8D6F-BAE8D08CB8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A7-4D16-8D6F-BAE8D08CB85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12">
                  <c:v>-0.17271078875793289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A7-4D16-8D6F-BAE8D08C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5-44BA-8917-4848BE69B57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5-44BA-8917-4848BE69B57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5-44BA-8917-4848BE69B5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5-44BA-8917-4848BE69B57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5-44BA-8917-4848BE69B5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D5-44BA-8917-4848BE69B5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12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D5-44BA-8917-4848BE69B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D5-44BA-8917-4848BE69B5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D5-44BA-8917-4848BE69B5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D5-44BA-8917-4848BE69B5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D5-44BA-8917-4848BE69B5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D5-44BA-8917-4848BE69B5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5-44BA-8917-4848BE69B5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5-44BA-8917-4848BE69B5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5-44BA-8917-4848BE69B5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5-44BA-8917-4848BE69B5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5-44BA-8917-4848BE69B5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5-44BA-8917-4848BE69B5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5-44BA-8917-4848BE69B5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5-44BA-8917-4848BE69B5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5-44BA-8917-4848BE69B5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5-44BA-8917-4848BE69B57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12">
                  <c:v>0.63025210084033612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D5-44BA-8917-4848BE69B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9-4BB5-9EC7-5D488FE0272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9-4BB5-9EC7-5D488FE0272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9-4BB5-9EC7-5D488FE027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9-4BB5-9EC7-5D488FE0272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9-4BB5-9EC7-5D488FE027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49-4BB5-9EC7-5D488FE027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12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49-4BB5-9EC7-5D488FE02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49-4BB5-9EC7-5D488FE027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49-4BB5-9EC7-5D488FE027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49-4BB5-9EC7-5D488FE027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49-4BB5-9EC7-5D488FE027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49-4BB5-9EC7-5D488FE027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9-4BB5-9EC7-5D488FE027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9-4BB5-9EC7-5D488FE027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9-4BB5-9EC7-5D488FE027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9-4BB5-9EC7-5D488FE027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9-4BB5-9EC7-5D488FE027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9-4BB5-9EC7-5D488FE027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9-4BB5-9EC7-5D488FE027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9-4BB5-9EC7-5D488FE027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9-4BB5-9EC7-5D488FE027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9-4BB5-9EC7-5D488FE0272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12">
                  <c:v>0.76373626373626369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49-4BB5-9EC7-5D488FE02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75-44A6-A8D4-45BFFE17ECE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5-44A6-A8D4-45BFFE17ECE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75-44A6-A8D4-45BFFE17ECE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75-44A6-A8D4-45BFFE17ECE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75-44A6-A8D4-45BFFE17EC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75-44A6-A8D4-45BFFE17ECE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12">
                  <c:v>70664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75-44A6-A8D4-45BFFE17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75-44A6-A8D4-45BFFE17EC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75-44A6-A8D4-45BFFE17EC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75-44A6-A8D4-45BFFE17EC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75-44A6-A8D4-45BFFE17EC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75-44A6-A8D4-45BFFE17EC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75-44A6-A8D4-45BFFE17EC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5-44A6-A8D4-45BFFE17EC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75-44A6-A8D4-45BFFE17EC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75-44A6-A8D4-45BFFE17EC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75-44A6-A8D4-45BFFE17EC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75-44A6-A8D4-45BFFE17EC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75-44A6-A8D4-45BFFE17EC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75-44A6-A8D4-45BFFE17EC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75-44A6-A8D4-45BFFE17EC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75-44A6-A8D4-45BFFE17ECE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12">
                  <c:v>-6.2052854431303817E-2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75-44A6-A8D4-45BFFE17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D-48A3-9B36-3D41F452BCB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D-48A3-9B36-3D41F452BCB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D-48A3-9B36-3D41F452BCB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D-48A3-9B36-3D41F452BCB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D-48A3-9B36-3D41F452BC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9D-48A3-9B36-3D41F452BCB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12">
                  <c:v>69247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9D-48A3-9B36-3D41F452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9D-48A3-9B36-3D41F452BC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9D-48A3-9B36-3D41F452BC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9D-48A3-9B36-3D41F452BC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9D-48A3-9B36-3D41F452BC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9D-48A3-9B36-3D41F452BC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9D-48A3-9B36-3D41F452BC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9D-48A3-9B36-3D41F452BC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9D-48A3-9B36-3D41F452BC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9D-48A3-9B36-3D41F452BC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9D-48A3-9B36-3D41F452BC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9D-48A3-9B36-3D41F452BC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9D-48A3-9B36-3D41F452BC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9D-48A3-9B36-3D41F452BC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9D-48A3-9B36-3D41F452BC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9D-48A3-9B36-3D41F452BCB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12">
                  <c:v>-6.2849332124345292E-2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9D-48A3-9B36-3D41F452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A-4ED5-A8FE-BB96A024FF6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A-4ED5-A8FE-BB96A024FF6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A-4ED5-A8FE-BB96A024FF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A-4ED5-A8FE-BB96A024FF6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A-4ED5-A8FE-BB96A024FF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4A-4ED5-A8FE-BB96A024FF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12">
                  <c:v>4.4661863228416125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4A-4ED5-A8FE-BB96A024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4A-4ED5-A8FE-BB96A024FF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4A-4ED5-A8FE-BB96A024FF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4A-4ED5-A8FE-BB96A024FF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4A-4ED5-A8FE-BB96A024FF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4A-4ED5-A8FE-BB96A024FF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4A-4ED5-A8FE-BB96A024FF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4A-4ED5-A8FE-BB96A024FF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A-4ED5-A8FE-BB96A024FF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A-4ED5-A8FE-BB96A024FF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A-4ED5-A8FE-BB96A024FF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A-4ED5-A8FE-BB96A024FF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A-4ED5-A8FE-BB96A024FF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A-4ED5-A8FE-BB96A024FF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A-4ED5-A8FE-BB96A024FF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A-4ED5-A8FE-BB96A024FF6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12">
                  <c:v>0.49763385760773149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4A-4ED5-A8FE-BB96A024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E-4158-9F83-ABAF9C3B58E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E-4158-9F83-ABAF9C3B58E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E-4158-9F83-ABAF9C3B58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E-4158-9F83-ABAF9C3B58E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E-4158-9F83-ABAF9C3B58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4E-4158-9F83-ABAF9C3B58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4E-4158-9F83-ABAF9C3B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4E-4158-9F83-ABAF9C3B58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4E-4158-9F83-ABAF9C3B58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4E-4158-9F83-ABAF9C3B58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4E-4158-9F83-ABAF9C3B58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4E-4158-9F83-ABAF9C3B58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4E-4158-9F83-ABAF9C3B58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4E-4158-9F83-ABAF9C3B58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4E-4158-9F83-ABAF9C3B58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4E-4158-9F83-ABAF9C3B58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4E-4158-9F83-ABAF9C3B58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4E-4158-9F83-ABAF9C3B58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4E-4158-9F83-ABAF9C3B58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4E-4158-9F83-ABAF9C3B58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4E-4158-9F83-ABAF9C3B58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4E-4158-9F83-ABAF9C3B58E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12">
                  <c:v>-0.44673847995212446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4E-4158-9F83-ABAF9C3B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E-43C7-A718-BADEC133E63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E-43C7-A718-BADEC133E63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E-43C7-A718-BADEC133E6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E-43C7-A718-BADEC133E63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E-43C7-A718-BADEC133E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E-43C7-A718-BADEC133E63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12">
                  <c:v>2.4812779113706629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1E-43C7-A718-BADEC133E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1E-43C7-A718-BADEC133E6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1E-43C7-A718-BADEC133E6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1E-43C7-A718-BADEC133E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1E-43C7-A718-BADEC133E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1E-43C7-A718-BADEC133E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E-43C7-A718-BADEC133E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E-43C7-A718-BADEC133E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E-43C7-A718-BADEC133E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E-43C7-A718-BADEC133E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E-43C7-A718-BADEC133E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E-43C7-A718-BADEC133E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E-43C7-A718-BADEC133E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E-43C7-A718-BADEC133E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E-43C7-A718-BADEC133E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E-43C7-A718-BADEC133E63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12">
                  <c:v>0.39577383501353403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1E-43C7-A718-BADEC133E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8-4449-A344-133519023D3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8-4449-A344-133519023D3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8-4449-A344-133519023D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48-4449-A344-133519023D3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48-4449-A344-133519023D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48-4449-A344-133519023D3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12">
                  <c:v>3.337099811676083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48-4449-A344-13351902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48-4449-A344-133519023D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48-4449-A344-133519023D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8-4449-A344-133519023D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8-4449-A344-133519023D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8-4449-A344-133519023D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8-4449-A344-133519023D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8-4449-A344-133519023D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8-4449-A344-133519023D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8-4449-A344-133519023D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8-4449-A344-133519023D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8-4449-A344-133519023D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8-4449-A344-133519023D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48-4449-A344-133519023D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48-4449-A344-133519023D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48-4449-A344-133519023D3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12">
                  <c:v>0.50129661072765375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48-4449-A344-13351902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8-40B5-9141-4E3DD9179EF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8-40B5-9141-4E3DD9179EF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8-40B5-9141-4E3DD9179E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8-40B5-9141-4E3DD9179EF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8-40B5-9141-4E3DD9179E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98-40B5-9141-4E3DD9179E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12">
                  <c:v>1.989724175229854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98-40B5-9141-4E3DD9179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98-40B5-9141-4E3DD9179E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98-40B5-9141-4E3DD9179E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98-40B5-9141-4E3DD9179E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98-40B5-9141-4E3DD9179E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98-40B5-9141-4E3DD9179E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8-40B5-9141-4E3DD9179E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8-40B5-9141-4E3DD9179E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8-40B5-9141-4E3DD9179E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8-40B5-9141-4E3DD9179E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8-40B5-9141-4E3DD9179E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8-40B5-9141-4E3DD9179E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8-40B5-9141-4E3DD9179E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98-40B5-9141-4E3DD9179E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98-40B5-9141-4E3DD9179E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98-40B5-9141-4E3DD9179EF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12">
                  <c:v>0.28296175751591024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98-40B5-9141-4E3DD9179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6-49C2-9105-0114FF411F7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6-49C2-9105-0114FF411F7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6-49C2-9105-0114FF411F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6-49C2-9105-0114FF411F7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6-49C2-9105-0114FF411F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16-49C2-9105-0114FF411F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12">
                  <c:v>4.9137169855162268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16-49C2-9105-0114FF41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16-49C2-9105-0114FF411F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16-49C2-9105-0114FF411F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16-49C2-9105-0114FF411F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16-49C2-9105-0114FF411F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16-49C2-9105-0114FF411F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6-49C2-9105-0114FF411F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6-49C2-9105-0114FF411F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6-49C2-9105-0114FF411F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6-49C2-9105-0114FF411F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6-49C2-9105-0114FF411F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6-49C2-9105-0114FF411F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6-49C2-9105-0114FF411F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6-49C2-9105-0114FF411F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6-49C2-9105-0114FF411F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6-49C2-9105-0114FF411F7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12">
                  <c:v>0.26656542693507301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16-49C2-9105-0114FF41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1-4D35-9D2C-58849F73407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1-4D35-9D2C-58849F73407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1-4D35-9D2C-58849F7340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1-4D35-9D2C-58849F73407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1-4D35-9D2C-58849F7340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21-4D35-9D2C-58849F7340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12">
                  <c:v>5.5629646840148697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21-4D35-9D2C-58849F734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21-4D35-9D2C-58849F7340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21-4D35-9D2C-58849F7340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21-4D35-9D2C-58849F7340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21-4D35-9D2C-58849F7340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21-4D35-9D2C-58849F7340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1-4D35-9D2C-58849F7340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1-4D35-9D2C-58849F7340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1-4D35-9D2C-58849F7340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1-4D35-9D2C-58849F7340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1-4D35-9D2C-58849F7340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1-4D35-9D2C-58849F7340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1-4D35-9D2C-58849F7340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1-4D35-9D2C-58849F7340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1-4D35-9D2C-58849F7340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1-4D35-9D2C-58849F73407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12">
                  <c:v>-0.20489245884227358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21-4D35-9D2C-58849F734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B-4795-A90D-91D7983C2FA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B-4795-A90D-91D7983C2FA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B-4795-A90D-91D7983C2F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B-4795-A90D-91D7983C2FA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B-4795-A90D-91D7983C2F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8B-4795-A90D-91D7983C2F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12">
                  <c:v>5.6160896130346236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8B-4795-A90D-91D7983C2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8B-4795-A90D-91D7983C2F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8B-4795-A90D-91D7983C2FA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58B-4795-A90D-91D7983C2FA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58B-4795-A90D-91D7983C2F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8B-4795-A90D-91D7983C2F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8B-4795-A90D-91D7983C2F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8B-4795-A90D-91D7983C2F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B-4795-A90D-91D7983C2F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B-4795-A90D-91D7983C2F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B-4795-A90D-91D7983C2F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8B-4795-A90D-91D7983C2F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8B-4795-A90D-91D7983C2F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8B-4795-A90D-91D7983C2F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8B-4795-A90D-91D7983C2F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8B-4795-A90D-91D7983C2F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8B-4795-A90D-91D7983C2F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8B-4795-A90D-91D7983C2FA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12">
                  <c:v>-0.16710572581848915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8B-4795-A90D-91D7983C2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1-42B7-8D4D-7023E3C7A61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1-42B7-8D4D-7023E3C7A61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A1-42B7-8D4D-7023E3C7A6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A1-42B7-8D4D-7023E3C7A61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A1-42B7-8D4D-7023E3C7A6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A1-42B7-8D4D-7023E3C7A6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12">
                  <c:v>2.5571808510638299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A1-42B7-8D4D-7023E3C7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A1-42B7-8D4D-7023E3C7A6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A1-42B7-8D4D-7023E3C7A6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A1-42B7-8D4D-7023E3C7A6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A1-42B7-8D4D-7023E3C7A6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A1-42B7-8D4D-7023E3C7A6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A1-42B7-8D4D-7023E3C7A6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A1-42B7-8D4D-7023E3C7A6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A1-42B7-8D4D-7023E3C7A6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A1-42B7-8D4D-7023E3C7A6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A1-42B7-8D4D-7023E3C7A6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A1-42B7-8D4D-7023E3C7A6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A1-42B7-8D4D-7023E3C7A6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A1-42B7-8D4D-7023E3C7A6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A1-42B7-8D4D-7023E3C7A6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A1-42B7-8D4D-7023E3C7A61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12">
                  <c:v>0.35170139900903541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A1-42B7-8D4D-7023E3C7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E-49D2-9FAA-AC76CC8382E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E-49D2-9FAA-AC76CC8382E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1E-49D2-9FAA-AC76CC8382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1E-49D2-9FAA-AC76CC8382E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1E-49D2-9FAA-AC76CC8382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1E-49D2-9FAA-AC76CC8382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12">
                  <c:v>3.2057291666666665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1E-49D2-9FAA-AC76CC838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1E-49D2-9FAA-AC76CC8382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1E-49D2-9FAA-AC76CC8382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1E-49D2-9FAA-AC76CC8382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1E-49D2-9FAA-AC76CC8382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1E-49D2-9FAA-AC76CC8382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E-49D2-9FAA-AC76CC8382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E-49D2-9FAA-AC76CC8382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E-49D2-9FAA-AC76CC8382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E-49D2-9FAA-AC76CC8382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E-49D2-9FAA-AC76CC8382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E-49D2-9FAA-AC76CC8382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E-49D2-9FAA-AC76CC8382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1E-49D2-9FAA-AC76CC8382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1E-49D2-9FAA-AC76CC8382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1E-49D2-9FAA-AC76CC8382E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12">
                  <c:v>-0.57848135964912295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1E-49D2-9FAA-AC76CC838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7C-4BE7-9EC1-B15DBC34347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C-4BE7-9EC1-B15DBC34347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7C-4BE7-9EC1-B15DBC3434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7C-4BE7-9EC1-B15DBC34347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7C-4BE7-9EC1-B15DBC3434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7C-4BE7-9EC1-B15DBC3434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12">
                  <c:v>4.4730392156862742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7C-4BE7-9EC1-B15DBC343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7C-4BE7-9EC1-B15DBC3434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7C-4BE7-9EC1-B15DBC3434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C-4BE7-9EC1-B15DBC3434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C-4BE7-9EC1-B15DBC3434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C-4BE7-9EC1-B15DBC3434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C-4BE7-9EC1-B15DBC3434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C-4BE7-9EC1-B15DBC3434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C-4BE7-9EC1-B15DBC3434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C-4BE7-9EC1-B15DBC3434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C-4BE7-9EC1-B15DBC3434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C-4BE7-9EC1-B15DBC3434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C-4BE7-9EC1-B15DBC3434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C-4BE7-9EC1-B15DBC3434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C-4BE7-9EC1-B15DBC3434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C-4BE7-9EC1-B15DBC34347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12">
                  <c:v>0.27113445378151191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7C-4BE7-9EC1-B15DBC343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B-4405-A345-5E4D6234929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B-4405-A345-5E4D6234929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B-4405-A345-5E4D623492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B-4405-A345-5E4D6234929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B-4405-A345-5E4D623492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7B-4405-A345-5E4D623492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12">
                  <c:v>3.2057291666666665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7B-4405-A345-5E4D6234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7B-4405-A345-5E4D623492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7B-4405-A345-5E4D623492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7B-4405-A345-5E4D623492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7B-4405-A345-5E4D623492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7B-4405-A345-5E4D623492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B-4405-A345-5E4D623492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B-4405-A345-5E4D623492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B-4405-A345-5E4D623492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B-4405-A345-5E4D623492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B-4405-A345-5E4D623492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B-4405-A345-5E4D623492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B-4405-A345-5E4D623492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B-4405-A345-5E4D623492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B-4405-A345-5E4D623492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B-4405-A345-5E4D6234929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12">
                  <c:v>-0.57848135964912295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7B-4405-A345-5E4D6234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3-4E1E-A170-6751B686F7F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3-4E1E-A170-6751B686F7F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3-4E1E-A170-6751B686F7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3-4E1E-A170-6751B686F7F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3-4E1E-A170-6751B686F7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3-4E1E-A170-6751B686F7F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3-4E1E-A170-6751B686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53-4E1E-A170-6751B686F7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53-4E1E-A170-6751B686F7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3-4E1E-A170-6751B686F7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3-4E1E-A170-6751B686F7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3-4E1E-A170-6751B686F7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3-4E1E-A170-6751B686F7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3-4E1E-A170-6751B686F7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3-4E1E-A170-6751B686F7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3-4E1E-A170-6751B686F7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3-4E1E-A170-6751B686F7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3-4E1E-A170-6751B686F7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3-4E1E-A170-6751B686F7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3-4E1E-A170-6751B686F7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3-4E1E-A170-6751B686F7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53-4E1E-A170-6751B686F7F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12">
                  <c:v>-7.4811895378000703E-2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53-4E1E-A170-6751B686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C-4392-9F94-942C5B6040A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C-4392-9F94-942C5B6040A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AC-4392-9F94-942C5B6040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C-4392-9F94-942C5B6040A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AC-4392-9F94-942C5B6040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AC-4392-9F94-942C5B6040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12">
                  <c:v>3.6149068322981366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AC-4392-9F94-942C5B604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AC-4392-9F94-942C5B6040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AC-4392-9F94-942C5B6040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C-4392-9F94-942C5B6040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C-4392-9F94-942C5B6040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C-4392-9F94-942C5B6040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C-4392-9F94-942C5B6040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AC-4392-9F94-942C5B6040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AC-4392-9F94-942C5B6040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AC-4392-9F94-942C5B6040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AC-4392-9F94-942C5B6040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AC-4392-9F94-942C5B6040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AC-4392-9F94-942C5B6040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AC-4392-9F94-942C5B6040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AC-4392-9F94-942C5B6040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AC-4392-9F94-942C5B6040A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12">
                  <c:v>-0.96201624462494006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AC-4392-9F94-942C5B604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57-4934-8C94-E1836FD2D51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7-4934-8C94-E1836FD2D51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57-4934-8C94-E1836FD2D5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57-4934-8C94-E1836FD2D51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57-4934-8C94-E1836FD2D5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57-4934-8C94-E1836FD2D5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12">
                  <c:v>5.7321428571428568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57-4934-8C94-E1836FD2D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57-4934-8C94-E1836FD2D5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57-4934-8C94-E1836FD2D5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57-4934-8C94-E1836FD2D5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57-4934-8C94-E1836FD2D5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57-4934-8C94-E1836FD2D5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57-4934-8C94-E1836FD2D5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57-4934-8C94-E1836FD2D5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57-4934-8C94-E1836FD2D5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57-4934-8C94-E1836FD2D5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57-4934-8C94-E1836FD2D5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57-4934-8C94-E1836FD2D5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57-4934-8C94-E1836FD2D5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57-4934-8C94-E1836FD2D5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57-4934-8C94-E1836FD2D5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57-4934-8C94-E1836FD2D51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12">
                  <c:v>1.4497899159663863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57-4934-8C94-E1836FD2D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0-42DC-BFED-D141BA4A25A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0-42DC-BFED-D141BA4A25A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0-42DC-BFED-D141BA4A25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0-42DC-BFED-D141BA4A25A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10-42DC-BFED-D141BA4A25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10-42DC-BFED-D141BA4A25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12">
                  <c:v>4.4661863228416125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10-42DC-BFED-D141BA4A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010-42DC-BFED-D141BA4A25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010-42DC-BFED-D141BA4A25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10-42DC-BFED-D141BA4A25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10-42DC-BFED-D141BA4A25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0-42DC-BFED-D141BA4A25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0-42DC-BFED-D141BA4A25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0-42DC-BFED-D141BA4A25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0-42DC-BFED-D141BA4A25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0-42DC-BFED-D141BA4A25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0-42DC-BFED-D141BA4A25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0-42DC-BFED-D141BA4A25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10-42DC-BFED-D141BA4A25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10-42DC-BFED-D141BA4A25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10-42DC-BFED-D141BA4A25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10-42DC-BFED-D141BA4A25A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12">
                  <c:v>0.49763385760773149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0-42DC-BFED-D141BA4A2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2-48C3-8AE4-DF1F02975D4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2-48C3-8AE4-DF1F02975D4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B2-48C3-8AE4-DF1F02975D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2-48C3-8AE4-DF1F02975D4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B2-48C3-8AE4-DF1F02975D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B2-48C3-8AE4-DF1F02975D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12">
                  <c:v>4.4511795333290483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B2-48C3-8AE4-DF1F02975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B2-48C3-8AE4-DF1F02975D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B2-48C3-8AE4-DF1F02975D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2-48C3-8AE4-DF1F02975D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2-48C3-8AE4-DF1F02975D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2-48C3-8AE4-DF1F02975D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2-48C3-8AE4-DF1F02975D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2-48C3-8AE4-DF1F02975D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2-48C3-8AE4-DF1F02975D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2-48C3-8AE4-DF1F02975D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2-48C3-8AE4-DF1F02975D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2-48C3-8AE4-DF1F02975D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B2-48C3-8AE4-DF1F02975D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B2-48C3-8AE4-DF1F02975D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B2-48C3-8AE4-DF1F02975D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B2-48C3-8AE4-DF1F02975D4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12">
                  <c:v>0.5105363676312189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B2-48C3-8AE4-DF1F02975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5-4DA5-8E6D-E90EC5E145B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5-4DA5-8E6D-E90EC5E145B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5-4DA5-8E6D-E90EC5E145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5-4DA5-8E6D-E90EC5E145B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5-4DA5-8E6D-E90EC5E145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45-4DA5-8E6D-E90EC5E145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45-4DA5-8E6D-E90EC5E1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45-4DA5-8E6D-E90EC5E145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45-4DA5-8E6D-E90EC5E145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45-4DA5-8E6D-E90EC5E145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45-4DA5-8E6D-E90EC5E145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45-4DA5-8E6D-E90EC5E145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45-4DA5-8E6D-E90EC5E145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45-4DA5-8E6D-E90EC5E145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45-4DA5-8E6D-E90EC5E145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45-4DA5-8E6D-E90EC5E145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45-4DA5-8E6D-E90EC5E145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45-4DA5-8E6D-E90EC5E145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45-4DA5-8E6D-E90EC5E145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45-4DA5-8E6D-E90EC5E145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45-4DA5-8E6D-E90EC5E145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45-4DA5-8E6D-E90EC5E145B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45-4DA5-8E6D-E90EC5E1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F-430E-AAF5-97903A4149F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F-430E-AAF5-97903A4149F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F-430E-AAF5-97903A4149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F-430E-AAF5-97903A4149F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F-430E-AAF5-97903A4149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F-430E-AAF5-97903A4149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0F-430E-AAF5-97903A41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0F-430E-AAF5-97903A4149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0F-430E-AAF5-97903A4149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0F-430E-AAF5-97903A4149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0F-430E-AAF5-97903A4149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0F-430E-AAF5-97903A4149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0F-430E-AAF5-97903A4149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F-430E-AAF5-97903A4149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F-430E-AAF5-97903A4149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F-430E-AAF5-97903A4149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F-430E-AAF5-97903A4149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F-430E-AAF5-97903A4149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F-430E-AAF5-97903A4149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F-430E-AAF5-97903A4149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F-430E-AAF5-97903A4149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F-430E-AAF5-97903A4149F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0F-430E-AAF5-97903A41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1687</c:v>
                </c:pt>
                <c:pt idx="1">
                  <c:v>2765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1-4952-9047-7BD48E41AF7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1062</c:v>
                </c:pt>
                <c:pt idx="1">
                  <c:v>1566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1-4952-9047-7BD48E41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21-4952-9047-7BD48E41AF7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21-4952-9047-7BD48E41AF7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21-4952-9047-7BD48E41AF7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1-4952-9047-7BD48E41AF7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1-4952-9047-7BD48E41AF7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1-4952-9047-7BD48E41AF7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1-4952-9047-7BD48E41AF7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1-4952-9047-7BD48E41AF7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1-4952-9047-7BD48E41AF7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0.3648230848505668</c:v>
                </c:pt>
                <c:pt idx="1">
                  <c:v>0.53795946410168327</c:v>
                </c:pt>
                <c:pt idx="2">
                  <c:v>9.7217451047749912E-2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21-4952-9047-7BD48E41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1-4952-9047-7BD48E41AF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1-4952-9047-7BD48E41AF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1-4952-9047-7BD48E41AF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1-4952-9047-7BD48E41AF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1-4952-9047-7BD48E41AF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1-4952-9047-7BD48E41AF7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1-4952-9047-7BD48E41AF7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1-4952-9047-7BD48E41AF7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1-4952-9047-7BD48E41AF7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1-4952-9047-7BD48E41AF7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1-4952-9047-7BD48E41AF7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1-4952-9047-7BD48E41AF7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-0.37048014226437465</c:v>
                </c:pt>
                <c:pt idx="1">
                  <c:v>-0.43363471971066903</c:v>
                </c:pt>
                <c:pt idx="2">
                  <c:v>-0.50953206239168103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21-4952-9047-7BD48E41AF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72-4AB0-9005-D95014E84D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72-4AB0-9005-D95014E84D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72-4AB0-9005-D95014E84D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72-4AB0-9005-D95014E84D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72-4AB0-9005-D95014E84D42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2-4AB0-9005-D95014E84D42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2-4AB0-9005-D95014E84D42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2-4AB0-9005-D95014E84D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2-4AB0-9005-D95014E84D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2-4AB0-9005-D95014E84D42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72-4AB0-9005-D95014E84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1062</c:v>
                </c:pt>
                <c:pt idx="1">
                  <c:v>1566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72-4AB0-9005-D95014E84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9-407B-B94F-4907D346222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9-407B-B94F-4907D346222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9-407B-B94F-4907D346222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9-407B-B94F-4907D346222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9-407B-B94F-4907D346222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9-407B-B94F-4907D346222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9-407B-B94F-4907D346222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9-407B-B94F-4907D346222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9-407B-B94F-4907D346222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9-407B-B94F-4907D3462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7A9-407B-B94F-4907D346222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9-407B-B94F-4907D346222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A9-407B-B94F-4907D346222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A9-407B-B94F-4907D346222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A9-407B-B94F-4907D3462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7A9-407B-B94F-4907D346222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7A9-407B-B94F-4907D346222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A9-407B-B94F-4907D346222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A9-407B-B94F-4907D346222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A9-407B-B94F-4907D346222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A9-407B-B94F-4907D346222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A9-407B-B94F-4907D346222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A9-407B-B94F-4907D346222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A9-407B-B94F-4907D346222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A9-407B-B94F-4907D346222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A9-407B-B94F-4907D346222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A9-407B-B94F-4907D346222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A9-407B-B94F-4907D346222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A9-407B-B94F-4907D346222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A9-407B-B94F-4907D346222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A9-407B-B94F-4907D346222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A9-407B-B94F-4907D346222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A9-407B-B94F-4907D34622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7A9-407B-B94F-4907D346222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A9-407B-B94F-4907D3462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7A9-407B-B94F-4907D3462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7A9-407B-B94F-4907D3462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7A9-407B-B94F-4907D3462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7A9-407B-B94F-4907D3462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7A9-407B-B94F-4907D3462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7A9-407B-B94F-4907D3462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7A9-407B-B94F-4907D34622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7A9-407B-B94F-4907D34622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7A9-407B-B94F-4907D34622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7A9-407B-B94F-4907D34622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7A9-407B-B94F-4907D34622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7A9-407B-B94F-4907D34622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7A9-407B-B94F-4907D34622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7A9-407B-B94F-4907D346222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7A9-407B-B94F-4907D34622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A9-407B-B94F-4907D346222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A9-407B-B94F-4907D346222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A9-407B-B94F-4907D346222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A9-407B-B94F-4907D346222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A9-407B-B94F-4907D346222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A9-407B-B94F-4907D346222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A9-407B-B94F-4907D346222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A9-407B-B94F-4907D346222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A9-407B-B94F-4907D346222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A9-407B-B94F-4907D346222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A9-407B-B94F-4907D346222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A9-407B-B94F-4907D346222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A9-407B-B94F-4907D346222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A9-407B-B94F-4907D346222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A9-407B-B94F-4907D346222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A9-407B-B94F-4907D34622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7A9-407B-B94F-4907D346222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A9-407B-B94F-4907D346222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A9-407B-B94F-4907D346222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A9-407B-B94F-4907D346222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A9-407B-B94F-4907D346222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A9-407B-B94F-4907D346222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A9-407B-B94F-4907D346222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A9-407B-B94F-4907D346222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A9-407B-B94F-4907D346222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A9-407B-B94F-4907D346222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A9-407B-B94F-4907D346222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A9-407B-B94F-4907D346222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A9-407B-B94F-4907D346222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A9-407B-B94F-4907D346222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A9-407B-B94F-4907D346222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A9-407B-B94F-4907D346222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A9-407B-B94F-4907D34622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7A9-407B-B94F-4907D346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BC-420C-B807-1B5CF35F9EF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BC-420C-B807-1B5CF35F9EF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C-420C-B807-1B5CF35F9EF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C-420C-B807-1B5CF35F9EF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BC-420C-B807-1B5CF35F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A-4C8E-9C86-1BD632D909E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A-4C8E-9C86-1BD632D909E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A-4C8E-9C86-1BD632D909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A-4C8E-9C86-1BD632D909E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A-4C8E-9C86-1BD632D909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1A-4C8E-9C86-1BD632D909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12">
                  <c:v>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A-4C8E-9C86-1BD632D9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1A-4C8E-9C86-1BD632D909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1A-4C8E-9C86-1BD632D909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1A-4C8E-9C86-1BD632D909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1A-4C8E-9C86-1BD632D909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1A-4C8E-9C86-1BD632D909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A-4C8E-9C86-1BD632D909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A-4C8E-9C86-1BD632D909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A-4C8E-9C86-1BD632D909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A-4C8E-9C86-1BD632D909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A-4C8E-9C86-1BD632D909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A-4C8E-9C86-1BD632D909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A-4C8E-9C86-1BD632D909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A-4C8E-9C86-1BD632D909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A-4C8E-9C86-1BD632D909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A-4C8E-9C86-1BD632D909E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12">
                  <c:v>0.14712153518123672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1A-4C8E-9C86-1BD632D9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8538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5-420D-A847-4C71872A6A4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5-420D-A847-4C71872A6A4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2874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5-420D-A847-4C71872A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-0.42508501700340073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A5-420D-A847-4C71872A6A4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0.9872895912057712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A5-420D-A847-4C71872A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76-49E3-9D91-DB4B506242F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76-49E3-9D91-DB4B506242F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6-49E3-9D91-DB4B506242F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6-49E3-9D91-DB4B506242F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6-49E3-9D91-DB4B5062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2283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2-4063-829A-AD2D989FE93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1667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2-4063-829A-AD2D989FE93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1051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2-4063-829A-AD2D989F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-0.36952609478104381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2-4063-829A-AD2D989FE93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0.9896421845574388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2-4063-829A-AD2D989F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47-481D-B922-470B168138A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47-481D-B922-470B168138A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7-481D-B922-470B168138A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7-481D-B922-470B168138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47-481D-B922-470B16813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6255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2-40EF-ABDD-C21FEEF27D1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2-40EF-ABDD-C21FEEF27D1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1823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B2-40EF-ABDD-C21FEEF2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-0.45288115246098437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2-40EF-ABDD-C21FEEF27D1D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0.98593834505137912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B2-40EF-ABDD-C21FEEF2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D-4E37-BB4F-B1F05D275C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DD-4E37-BB4F-B1F05D275C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DD-4E37-BB4F-B1F05D275C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DD-4E37-BB4F-B1F05D275C6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DD-4E37-BB4F-B1F05D275C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DD-4E37-BB4F-B1F05D275C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DD-4E37-BB4F-B1F05D275C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DD-4E37-BB4F-B1F05D275C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DD-4E37-BB4F-B1F05D275C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DD-4E37-BB4F-B1F05D275C6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D-4E37-BB4F-B1F05D275C6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D-4E37-BB4F-B1F05D275C6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D-4E37-BB4F-B1F05D275C6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D-4E37-BB4F-B1F05D275C6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D-4E37-BB4F-B1F05D275C6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D-4E37-BB4F-B1F05D275C6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D-4E37-BB4F-B1F05D275C6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D-4E37-BB4F-B1F05D275C6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D-4E37-BB4F-B1F05D275C6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DD-4E37-BB4F-B1F05D275C6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DD-4E37-BB4F-B1F05D275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C4-4A1A-831D-C74A66C9009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4-4A1A-831D-C74A66C9009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4-4A1A-831D-C74A66C9009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4-4A1A-831D-C74A66C9009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4-4A1A-831D-C74A66C9009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4-4A1A-831D-C74A66C9009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4-4A1A-831D-C74A66C9009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4-4A1A-831D-C74A66C9009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C4-4A1A-831D-C74A66C9009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4-4A1A-831D-C74A66C90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2C4-4A1A-831D-C74A66C9009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4-4A1A-831D-C74A66C9009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4-4A1A-831D-C74A66C9009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C4-4A1A-831D-C74A66C9009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4-4A1A-831D-C74A66C90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2C4-4A1A-831D-C74A66C9009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2C4-4A1A-831D-C74A66C9009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C4-4A1A-831D-C74A66C9009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C4-4A1A-831D-C74A66C9009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C4-4A1A-831D-C74A66C9009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C4-4A1A-831D-C74A66C9009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C4-4A1A-831D-C74A66C9009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C4-4A1A-831D-C74A66C9009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C4-4A1A-831D-C74A66C9009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C4-4A1A-831D-C74A66C9009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C4-4A1A-831D-C74A66C9009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C4-4A1A-831D-C74A66C9009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C4-4A1A-831D-C74A66C9009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C4-4A1A-831D-C74A66C9009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C4-4A1A-831D-C74A66C9009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C4-4A1A-831D-C74A66C9009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C4-4A1A-831D-C74A66C9009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C4-4A1A-831D-C74A66C900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2C4-4A1A-831D-C74A66C9009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C4-4A1A-831D-C74A66C900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2C4-4A1A-831D-C74A66C900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2C4-4A1A-831D-C74A66C900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2C4-4A1A-831D-C74A66C900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2C4-4A1A-831D-C74A66C900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2C4-4A1A-831D-C74A66C900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2C4-4A1A-831D-C74A66C900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2C4-4A1A-831D-C74A66C900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2C4-4A1A-831D-C74A66C900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2C4-4A1A-831D-C74A66C900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2C4-4A1A-831D-C74A66C900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2C4-4A1A-831D-C74A66C900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2C4-4A1A-831D-C74A66C900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2C4-4A1A-831D-C74A66C900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2C4-4A1A-831D-C74A66C9009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2C4-4A1A-831D-C74A66C900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C4-4A1A-831D-C74A66C9009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C4-4A1A-831D-C74A66C9009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C4-4A1A-831D-C74A66C9009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C4-4A1A-831D-C74A66C9009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C4-4A1A-831D-C74A66C9009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C4-4A1A-831D-C74A66C9009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C4-4A1A-831D-C74A66C9009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2C4-4A1A-831D-C74A66C9009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C4-4A1A-831D-C74A66C9009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2C4-4A1A-831D-C74A66C9009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2C4-4A1A-831D-C74A66C9009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2C4-4A1A-831D-C74A66C9009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2C4-4A1A-831D-C74A66C9009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2C4-4A1A-831D-C74A66C9009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C4-4A1A-831D-C74A66C9009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2C4-4A1A-831D-C74A66C900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2C4-4A1A-831D-C74A66C9009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2C4-4A1A-831D-C74A66C9009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2C4-4A1A-831D-C74A66C9009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2C4-4A1A-831D-C74A66C9009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2C4-4A1A-831D-C74A66C9009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2C4-4A1A-831D-C74A66C9009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2C4-4A1A-831D-C74A66C9009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2C4-4A1A-831D-C74A66C9009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2C4-4A1A-831D-C74A66C9009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2C4-4A1A-831D-C74A66C9009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2C4-4A1A-831D-C74A66C9009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2C4-4A1A-831D-C74A66C9009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2C4-4A1A-831D-C74A66C9009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2C4-4A1A-831D-C74A66C9009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2C4-4A1A-831D-C74A66C9009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2C4-4A1A-831D-C74A66C9009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2C4-4A1A-831D-C74A66C900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2C4-4A1A-831D-C74A66C9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2-4FC1-8FB1-D0A2BCCF5A6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2-4FC1-8FB1-D0A2BCCF5A6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2-4FC1-8FB1-D0A2BCCF5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2-4FC1-8FB1-D0A2BCCF5A64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52-4FC1-8FB1-D0A2BCCF5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85-4C04-9A70-FD1D3286B2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85-4C04-9A70-FD1D3286B2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85-4C04-9A70-FD1D3286B2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C85-4C04-9A70-FD1D3286B21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C85-4C04-9A70-FD1D3286B2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85-4C04-9A70-FD1D3286B2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85-4C04-9A70-FD1D3286B2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85-4C04-9A70-FD1D3286B2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85-4C04-9A70-FD1D3286B21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85-4C04-9A70-FD1D3286B21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5-4C04-9A70-FD1D3286B21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5-4C04-9A70-FD1D3286B21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5-4C04-9A70-FD1D3286B21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5-4C04-9A70-FD1D3286B21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5-4C04-9A70-FD1D3286B21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5-4C04-9A70-FD1D3286B21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5-4C04-9A70-FD1D3286B21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5-4C04-9A70-FD1D3286B21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85-4C04-9A70-FD1D3286B21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C85-4C04-9A70-FD1D3286B21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C85-4C04-9A70-FD1D3286B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8-4D9E-8648-D158D3CF776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8-4D9E-8648-D158D3CF776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8-4D9E-8648-D158D3CF776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8-4D9E-8648-D158D3CF776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8-4D9E-8648-D158D3CF776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8-4D9E-8648-D158D3CF776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8-4D9E-8648-D158D3CF776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8-4D9E-8648-D158D3CF776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8-4D9E-8648-D158D3CF776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8-4D9E-8648-D158D3CF7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818-4D9E-8648-D158D3CF776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8-4D9E-8648-D158D3CF776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18-4D9E-8648-D158D3CF776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8-4D9E-8648-D158D3CF776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8-4D9E-8648-D158D3CF7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818-4D9E-8648-D158D3CF776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818-4D9E-8648-D158D3CF776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18-4D9E-8648-D158D3CF776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18-4D9E-8648-D158D3CF776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18-4D9E-8648-D158D3CF776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18-4D9E-8648-D158D3CF776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18-4D9E-8648-D158D3CF776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18-4D9E-8648-D158D3CF776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18-4D9E-8648-D158D3CF776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18-4D9E-8648-D158D3CF776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18-4D9E-8648-D158D3CF776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18-4D9E-8648-D158D3CF776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18-4D9E-8648-D158D3CF776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18-4D9E-8648-D158D3CF776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18-4D9E-8648-D158D3CF776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18-4D9E-8648-D158D3CF776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18-4D9E-8648-D158D3CF776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18-4D9E-8648-D158D3CF77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818-4D9E-8648-D158D3CF776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18-4D9E-8648-D158D3CF77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18-4D9E-8648-D158D3CF77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18-4D9E-8648-D158D3CF77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18-4D9E-8648-D158D3CF77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18-4D9E-8648-D158D3CF77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818-4D9E-8648-D158D3CF77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818-4D9E-8648-D158D3CF77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818-4D9E-8648-D158D3CF77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818-4D9E-8648-D158D3CF77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818-4D9E-8648-D158D3CF77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818-4D9E-8648-D158D3CF77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818-4D9E-8648-D158D3CF77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818-4D9E-8648-D158D3CF77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818-4D9E-8648-D158D3CF77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818-4D9E-8648-D158D3CF77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818-4D9E-8648-D158D3CF776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18-4D9E-8648-D158D3CF776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18-4D9E-8648-D158D3CF776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18-4D9E-8648-D158D3CF776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18-4D9E-8648-D158D3CF776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18-4D9E-8648-D158D3CF776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18-4D9E-8648-D158D3CF776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18-4D9E-8648-D158D3CF776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18-4D9E-8648-D158D3CF776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18-4D9E-8648-D158D3CF776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18-4D9E-8648-D158D3CF776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18-4D9E-8648-D158D3CF776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18-4D9E-8648-D158D3CF776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18-4D9E-8648-D158D3CF776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18-4D9E-8648-D158D3CF776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18-4D9E-8648-D158D3CF776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18-4D9E-8648-D158D3CF77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818-4D9E-8648-D158D3CF776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18-4D9E-8648-D158D3CF776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18-4D9E-8648-D158D3CF776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18-4D9E-8648-D158D3CF776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18-4D9E-8648-D158D3CF776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18-4D9E-8648-D158D3CF776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18-4D9E-8648-D158D3CF776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818-4D9E-8648-D158D3CF776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818-4D9E-8648-D158D3CF776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818-4D9E-8648-D158D3CF776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818-4D9E-8648-D158D3CF776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818-4D9E-8648-D158D3CF776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18-4D9E-8648-D158D3CF776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818-4D9E-8648-D158D3CF776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818-4D9E-8648-D158D3CF776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818-4D9E-8648-D158D3CF776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818-4D9E-8648-D158D3CF776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818-4D9E-8648-D158D3CF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C-4709-A7FD-75A6D65E4AB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C-4709-A7FD-75A6D65E4AB2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8C-4709-A7FD-75A6D65E4A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C-4709-A7FD-75A6D65E4AB2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C-4709-A7FD-75A6D65E4A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8C-4709-A7FD-75A6D65E4A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791</c:v>
                </c:pt>
                <c:pt idx="12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8C-4709-A7FD-75A6D65E4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8C-4709-A7FD-75A6D65E4A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8C-4709-A7FD-75A6D65E4A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8C-4709-A7FD-75A6D65E4A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8C-4709-A7FD-75A6D65E4A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8C-4709-A7FD-75A6D65E4A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8C-4709-A7FD-75A6D65E4A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8C-4709-A7FD-75A6D65E4A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8C-4709-A7FD-75A6D65E4A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8C-4709-A7FD-75A6D65E4A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8C-4709-A7FD-75A6D65E4A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8C-4709-A7FD-75A6D65E4A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8C-4709-A7FD-75A6D65E4A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8C-4709-A7FD-75A6D65E4A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8C-4709-A7FD-75A6D65E4A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8C-4709-A7FD-75A6D65E4AB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0.49527410207939515</c:v>
                </c:pt>
                <c:pt idx="12">
                  <c:v>-9.6596136154553869E-2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8C-4709-A7FD-75A6D65E4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1-4D2E-BF85-8F873AFA6182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1-4D2E-BF85-8F873AFA6182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1-4D2E-BF85-8F873AFA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81-4D2E-BF85-8F873AFA6182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81-4D2E-BF85-8F873AFA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2-4598-81E2-7853B5A100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82-4598-81E2-7853B5A100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82-4598-81E2-7853B5A100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82-4598-81E2-7853B5A100C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82-4598-81E2-7853B5A100C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82-4598-81E2-7853B5A100C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82-4598-81E2-7853B5A100C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82-4598-81E2-7853B5A100C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82-4598-81E2-7853B5A100C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82-4598-81E2-7853B5A100C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2-4598-81E2-7853B5A100C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2-4598-81E2-7853B5A100C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2-4598-81E2-7853B5A100C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2-4598-81E2-7853B5A100C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2-4598-81E2-7853B5A100C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82-4598-81E2-7853B5A100C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82-4598-81E2-7853B5A100C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82-4598-81E2-7853B5A100C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82-4598-81E2-7853B5A100C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182-4598-81E2-7853B5A100C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82-4598-81E2-7853B5A1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47-4ECE-8DA2-0CA7F85631D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7-4ECE-8DA2-0CA7F85631D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7-4ECE-8DA2-0CA7F85631D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7-4ECE-8DA2-0CA7F85631D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7-4ECE-8DA2-0CA7F85631D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7-4ECE-8DA2-0CA7F85631D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7-4ECE-8DA2-0CA7F85631D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7-4ECE-8DA2-0CA7F85631D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7-4ECE-8DA2-0CA7F85631D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7-4ECE-8DA2-0CA7F8563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E47-4ECE-8DA2-0CA7F85631D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7-4ECE-8DA2-0CA7F85631D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7-4ECE-8DA2-0CA7F85631D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47-4ECE-8DA2-0CA7F85631D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7-4ECE-8DA2-0CA7F8563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E47-4ECE-8DA2-0CA7F85631D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E47-4ECE-8DA2-0CA7F85631D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47-4ECE-8DA2-0CA7F85631D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47-4ECE-8DA2-0CA7F85631D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47-4ECE-8DA2-0CA7F85631D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47-4ECE-8DA2-0CA7F85631D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47-4ECE-8DA2-0CA7F85631D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47-4ECE-8DA2-0CA7F85631D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47-4ECE-8DA2-0CA7F85631D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47-4ECE-8DA2-0CA7F85631D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47-4ECE-8DA2-0CA7F85631D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47-4ECE-8DA2-0CA7F85631D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47-4ECE-8DA2-0CA7F85631D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47-4ECE-8DA2-0CA7F85631D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47-4ECE-8DA2-0CA7F85631D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47-4ECE-8DA2-0CA7F85631D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47-4ECE-8DA2-0CA7F85631D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47-4ECE-8DA2-0CA7F85631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E47-4ECE-8DA2-0CA7F85631D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47-4ECE-8DA2-0CA7F8563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47-4ECE-8DA2-0CA7F8563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47-4ECE-8DA2-0CA7F8563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47-4ECE-8DA2-0CA7F8563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47-4ECE-8DA2-0CA7F8563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E47-4ECE-8DA2-0CA7F8563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E47-4ECE-8DA2-0CA7F8563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E47-4ECE-8DA2-0CA7F85631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E47-4ECE-8DA2-0CA7F85631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E47-4ECE-8DA2-0CA7F85631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E47-4ECE-8DA2-0CA7F85631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E47-4ECE-8DA2-0CA7F85631D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E47-4ECE-8DA2-0CA7F85631D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E47-4ECE-8DA2-0CA7F85631D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E47-4ECE-8DA2-0CA7F85631D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E47-4ECE-8DA2-0CA7F85631D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47-4ECE-8DA2-0CA7F85631D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47-4ECE-8DA2-0CA7F85631D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47-4ECE-8DA2-0CA7F85631D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47-4ECE-8DA2-0CA7F85631D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47-4ECE-8DA2-0CA7F85631D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47-4ECE-8DA2-0CA7F85631D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47-4ECE-8DA2-0CA7F85631D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47-4ECE-8DA2-0CA7F85631D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47-4ECE-8DA2-0CA7F85631D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47-4ECE-8DA2-0CA7F85631D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E47-4ECE-8DA2-0CA7F85631D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E47-4ECE-8DA2-0CA7F85631D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47-4ECE-8DA2-0CA7F85631D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47-4ECE-8DA2-0CA7F85631D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E47-4ECE-8DA2-0CA7F85631D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E47-4ECE-8DA2-0CA7F85631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E47-4ECE-8DA2-0CA7F85631D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E47-4ECE-8DA2-0CA7F85631D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E47-4ECE-8DA2-0CA7F85631D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E47-4ECE-8DA2-0CA7F85631D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E47-4ECE-8DA2-0CA7F85631D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E47-4ECE-8DA2-0CA7F85631D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E47-4ECE-8DA2-0CA7F85631D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E47-4ECE-8DA2-0CA7F85631D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E47-4ECE-8DA2-0CA7F85631D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E47-4ECE-8DA2-0CA7F85631D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E47-4ECE-8DA2-0CA7F85631D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E47-4ECE-8DA2-0CA7F85631D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E47-4ECE-8DA2-0CA7F85631D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E47-4ECE-8DA2-0CA7F85631D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E47-4ECE-8DA2-0CA7F85631D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E47-4ECE-8DA2-0CA7F85631D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E47-4ECE-8DA2-0CA7F85631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E47-4ECE-8DA2-0CA7F8563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5-406A-B332-BD9E9BF33B46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5-406A-B332-BD9E9BF33B46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5-406A-B332-BD9E9BF3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5-406A-B332-BD9E9BF33B46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5-406A-B332-BD9E9BF3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B-40F9-9ADD-50771D9B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B-40F9-9ADD-50771D9B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C-43B7-B70B-5229A7D3B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C-43B7-B70B-5229A7D3B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2-4AE1-8677-4D40D5F4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2-4AE1-8677-4D40D5F4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2B-4BFD-B572-A2FC432CF89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B-4BFD-B572-A2FC432CF89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2B-4BFD-B572-A2FC432CF8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2B-4BFD-B572-A2FC432CF89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2B-4BFD-B572-A2FC432CF8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2B-4BFD-B572-A2FC432CF89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2B-4BFD-B572-A2FC432CF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2B-4BFD-B572-A2FC432CF8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2B-4BFD-B572-A2FC432CF8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2B-4BFD-B572-A2FC432CF8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2B-4BFD-B572-A2FC432CF8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2B-4BFD-B572-A2FC432CF8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2B-4BFD-B572-A2FC432CF8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2B-4BFD-B572-A2FC432CF8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2B-4BFD-B572-A2FC432CF8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2B-4BFD-B572-A2FC432CF8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2B-4BFD-B572-A2FC432CF8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2B-4BFD-B572-A2FC432CF8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2B-4BFD-B572-A2FC432CF8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2B-4BFD-B572-A2FC432CF8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2B-4BFD-B572-A2FC432CF8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2B-4BFD-B572-A2FC432CF89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12">
                  <c:v>-0.31324200913242006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2B-4BFD-B572-A2FC432CF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F-4558-85CA-2053DE006F1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F-4558-85CA-2053DE006F1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F-4558-85CA-2053DE006F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F-4558-85CA-2053DE006F1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F-4558-85CA-2053DE006F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EF-4558-85CA-2053DE006F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EF-4558-85CA-2053DE00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EF-4558-85CA-2053DE006F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EF-4558-85CA-2053DE006F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EF-4558-85CA-2053DE006F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F-4558-85CA-2053DE006F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F-4558-85CA-2053DE006F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F-4558-85CA-2053DE006F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F-4558-85CA-2053DE006F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F-4558-85CA-2053DE006F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F-4558-85CA-2053DE006F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F-4558-85CA-2053DE006F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F-4558-85CA-2053DE006F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F-4558-85CA-2053DE006F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F-4558-85CA-2053DE006F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F-4558-85CA-2053DE006F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F-4558-85CA-2053DE006F1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12">
                  <c:v>1.0526315789473717E-2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EF-4558-85CA-2053DE00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6.png"/><Relationship Id="rId5" Type="http://schemas.openxmlformats.org/officeDocument/2006/relationships/chart" Target="../charts/chart58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chart" Target="../charts/chart60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D11BD0-1288-4092-B82D-0266570C6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C127DA0-E592-45B6-82AE-A99D71851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EE41D9-F320-42B6-95C6-61DB3A93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D2941BD-7FBE-4128-8E85-CA319F854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9B318E-853B-4B1D-AEE9-49C861650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1.051 viajeros 
cuota: 99,0%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C1187F-F683-4436-B073-9D39013A5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B1F1AE-EEB8-4120-A0D3-5C5CD6D6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528B3AD-8EC2-46B3-8E57-1F9F8002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B33764-21E9-4042-A160-50589ED8B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1.823 viajeros 
cuota: 98,6%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CD1874D-6C25-4EF6-BBEB-C35A0DC6C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85E9E7-BF45-4864-90B0-2CB82ADEC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01E88DD-1233-4824-83C5-8ED66FF1E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882E06-5C2B-47B0-9107-B0B984F3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0CD37F-A812-4913-B193-885CE189C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B01764C-8EF6-453E-917B-C027FFCE0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BADB39-2585-48AA-A692-E64B78C4C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60C04F5-4B65-4B70-BD8F-8D6CBEF6F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7DD65F4-1663-4D08-8C87-DABC7BFA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6890CE-B8A0-4316-BF8D-475385275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B801443-8279-4E66-BBA1-DB7CE686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17373C-B90F-4256-8E83-3F38E93FB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30765EA-1E46-4904-B6A5-F92AA4677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C24367-E79D-407C-9175-A8DFD74F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A6FC16-5FCD-4501-B392-3B4FA3585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DE2B02-8749-457D-A05E-5B8FE64F7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669B-8F6E-4DD8-A244-3801DB73D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6031B1-B0EF-4735-B370-5D041AF9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308E29-23A6-4F9F-91F0-6797B348A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CB78DD-3C31-4096-80D8-8DBA5D75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CBC64B-FC7C-45A4-A769-1C15909B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D901B7-D610-41D3-8A87-85A49F3E2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E3AA8F-125C-4D5A-BE1C-284A2AF53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11AACF-55F3-41A2-B79E-4BE9E173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E614B6-26E2-4427-A3C7-D95ACFF8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F065E7-31C0-434C-8E0E-4A05AA676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48DB1-7843-4325-839B-F5FEE4290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3D1BE5-B2AE-4A29-9C75-5E57C8F5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5F103F-58C1-4246-B4EE-08660258A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150F24-41BF-472C-84A0-527DEC544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C01422-0B5B-4F0D-ADB8-E7ACC1BF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7B521A1-4BB6-4762-9B1B-D9767BD42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9D0BCA-05F3-4283-9096-5D6A9F68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761B9-AA7A-42A9-AD7F-070BC133B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6EC135-0558-4162-B715-846BB7B9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151508-BA2C-44D5-A343-BFFA3E841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19207C-991C-44DE-8FC7-F10A6B5D7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36D243-C82D-49DE-9C6E-C999A34F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4DA177-6A8C-420A-9851-7C711ABC6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EBFAA-6115-4A1F-B8FA-86D034020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3930CB-F4CA-4E75-8589-05DBFC91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81DBFA-59BE-4FA2-91B6-36881123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1BEAEC-A41A-4B6B-B025-9314F51C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277ED1-4FF6-438E-BF5B-63E9BC182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01EA82-82C6-4EB6-A8CE-7BC1C8F3F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12A4A3-4A04-40B5-9F10-AE2AD9523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2DE6AA-C449-41B3-B779-33D83301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AA7060-930A-4E33-AE70-E7694835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29F5FB-D6B5-46C6-B00C-FBB775A67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EB7F343-61A1-4268-B34F-CE81D109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7DA946-CA54-4A31-8B96-29E047A2F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310905-08CB-4F10-98EC-2BE7685C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15D6EFF-26F2-46AC-AB5B-DE3F78D2A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41FF4-AF45-4BC5-A65F-01CC3495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D96055-B4EF-4364-9D70-8B586BCC7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CCF5CE-DC41-48F4-B7EB-ED4809EDE71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294DE1-0A22-44C7-F237-35F9B76187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30E78C-6919-842C-CC88-4DE7D065AF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857ADE-A89B-4D74-84D3-1291E553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598574-024E-42D7-8EBF-CAC09584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F91502-97C9-4D69-A11B-088ADE98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6A2C5E-3B97-4956-B31A-D3F92AE55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35BD8A-76A6-4484-8F86-17BC1686195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3655A34-8ED4-4E3A-820D-F8D1EFD9F3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4E9CB5-1036-73BB-C921-B647D02A2E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93866A-2546-4651-987E-6581B62EA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AFF17B-383B-418B-B752-687A8AA2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AE1B380-7B8A-404F-B3FD-8C406BB67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A66E64-5344-476E-B616-50D86A8B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393C17-BCC5-485A-A69D-66BF0F0C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B24920-D2D8-445F-9FB5-F4AE8ED91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D6E9A78-4C44-47F8-9F78-D704848CA21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B05475-0FBF-92BB-C2F0-4603393551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FDCE84B-C3CA-AB5D-908B-409D9CF947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46D82C-762B-443E-A314-424D5DE6F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5699E1-2C59-4C0E-95BB-D745FC355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37394C-0170-42CD-9F2F-69B9EAC5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1E5092-D8AC-403B-B728-A3DC3A59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B2A2B4-C72A-4C64-A465-BF3F64E94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2968859-B812-4938-8244-62E109DDA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A4C4707-AE69-4882-B664-B86D2C477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832D8F0-FFC8-4D1B-802D-18B677610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25FDB8D-BF40-4DE7-836B-08C8AECDF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9B05D2D-3682-4176-9521-4CC0F9D47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5F60DA4-F4F9-4FCF-9D7A-DA39F91D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4A66DB0-2DE6-47B5-9978-A219142FA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4249DA6-8C4F-4CFB-95F6-6740BB61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A0EBE9-608E-4A47-A445-5F0593190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832C31-9C27-440E-AD0B-1206A162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63841E-2DD1-4CAA-97A7-D51B628A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FEFA46-1F3D-47FF-A215-11644AA4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1F003-2E9A-48B5-9521-DB7DE0278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BFE3CF-9076-42DD-ADD2-DB597EE1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E88F79-7F73-43B1-8C6D-DEBBCA86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F47582-73C6-48D3-9780-F16BC1EB2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B27EA5-BB30-4306-A2CB-F6B34E61B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7A49D206-AEF8-49B3-B037-2F40A5C6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A1C866-B924-4A3E-86B9-587845CF4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844B3-C0C4-4EE3-A1F9-3A5C9F433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61C671-26D9-4530-987A-79A377D6A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C03D77-3AEB-426F-98CE-A769D749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819750-D31F-4028-8638-05D270BD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3D5424-F60B-4C8E-A421-3A4FC331F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2A334F-F842-42E6-889A-C5BEB594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DE5D95-DF77-4D9E-BC5E-76FBBA4F783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B78311-BB7C-CE1C-CE97-22A0EF441E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E0643A-6B6B-E5B0-8C28-8D9DA04BBB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B48D82-7047-46F0-800D-C3E6DCF9C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DB915B-053D-47D8-AC10-DBA6B23AE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DDDEDF-9E06-4F28-934E-5EE9B98C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63F06A-57FA-4675-B0AB-DCDBAB1B4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51E6BA-7884-4BE3-8C70-4C0529C19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C45CB8-6631-44F8-8097-CCDADBE2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A015416-EB87-49E9-920B-F462B26E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677800A-C9EA-4E9B-B2F7-667A1F4E7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8F37550-1069-472A-B092-1B74FD5E3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6E01263-003F-4D4C-95AB-10CD6D231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3C60FC8-18FF-44A1-AE3C-EDB2DAA38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2F3C4BF-F9D8-41F9-85D4-67F27D3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1B8AC5-2A17-4BE8-97D2-47D169798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DCC18A1-23F2-4702-AE21-B3FE1CC2B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834828E-B919-4EFA-9015-2B8CF17E0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12DBDC-2AE8-4AB3-82B0-6D39FA6387E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AD7DB7-A9D8-69BA-505A-42A0A6C085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AC130F-2CF5-8059-42C8-A7EFD52B3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F25F99-49C8-4553-B311-4F11ED68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9E5433-9534-48EF-ACC9-71F205393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938DC1-D583-4E26-B5E5-AB412EED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7228E0-C8CF-484E-89B7-854FCE262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C50609-BC37-41E2-BDE4-A1AAC3681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7456BB-CEB4-4734-A896-107472570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3B8ABC-FE2C-4954-9B75-12B9C429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B719A71-20F4-414E-8D3E-92DD308A1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33A5ECD-CBD9-4733-898E-EBFEE2EC4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CAEF7E0-3C93-4213-8D0E-0FC0B5AF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7A84D98-F9F2-46A8-A5F8-302C81C8C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A01A64A-8736-4FC9-A79B-0C35F101B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41E3553-7FE1-4EE3-8987-F35A0C61F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1B649B4-AAE5-492D-8CFD-C370B61C3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1FFD3F4-F6A2-4F65-AD88-94E13FC72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37C9EB-802E-4368-9DA5-D9CDD5B7D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0801A8-C8E5-4E76-9A8A-00B36D9EC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F429D0-D990-401D-89DA-EBB0D3F1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2A06BB-88C0-4421-9EAB-BEBC0A404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1FA6F3B-F089-40F3-A3D4-A19138375CA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016EA9-5FFD-B31E-B8BA-A98F5224DE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B52585-E1C6-5580-1498-41525C51F2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D4DCF4-D694-4B16-BEFD-8F8A97E90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72DC48-E17F-4AEC-859F-02E576C84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3FCFF4F-C98F-44B5-9AE0-D8FB8EEE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2608AA-CDD7-459E-AACF-9C0B4B3B1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604236-27B4-4ADC-932D-FA98DEC38C5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E2E1A4-4F7B-84F1-F77D-F0F1048777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3F166C-A325-EDB7-FCC9-EE72CEB1EDF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396D3-3EBD-4244-8BE0-AEBFD281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B9D435-A852-4385-AB33-DD271B72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31862C-A364-4AE1-A40C-97DAF7360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95B5E9-C87D-4A4D-B6C7-4BB90BCE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41786D-2704-4713-9AC6-8C063AB5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D020CF-F0F4-4073-881C-AB9E0D64A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B36537-FD74-4F8D-A871-52531F74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0A1D43-173F-4DB3-8A35-159AB4EE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B05BB42-F368-4784-BF63-01F7412E2B8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95CB18-9CEF-B12B-468C-19030D6EB3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387465-7B97-E24E-E5E4-0B12835AB5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DB62D5-2F0D-4F9E-A936-10149440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55BCF-B2F5-4513-B224-E76CC819F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98E975-706B-4C1F-B550-98944EE99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465B22A-7C71-4AB1-81B6-A4D151540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20338B2-69F5-48B7-B825-F1BB18A1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-44,7%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1.849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1.849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251E743-6E62-40AF-8405-AD17EE278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93A52E-D293-4E76-81AF-A63ADDC5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AC0755-B3C5-43D5-8336-A157062D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7263FC-54F9-4210-B39A-2CD9A7C92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2.874 viajeros 
cuota: 98,7%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Granadilla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Granadilla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12609</v>
          </cell>
          <cell r="N21">
            <v>-0.16546429280561259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425</v>
          </cell>
          <cell r="I31">
            <v>3478</v>
          </cell>
          <cell r="K31">
            <v>596</v>
          </cell>
          <cell r="M31">
            <v>902</v>
          </cell>
          <cell r="N31">
            <v>0.51342281879194629</v>
          </cell>
        </row>
        <row r="32">
          <cell r="B32" t="str">
            <v>Febrero</v>
          </cell>
          <cell r="C32">
            <v>458</v>
          </cell>
          <cell r="I32">
            <v>1606</v>
          </cell>
          <cell r="K32">
            <v>924</v>
          </cell>
          <cell r="M32">
            <v>571</v>
          </cell>
          <cell r="N32">
            <v>-0.38203463203463206</v>
          </cell>
        </row>
        <row r="33">
          <cell r="B33" t="str">
            <v>Marzo</v>
          </cell>
          <cell r="C33">
            <v>240</v>
          </cell>
          <cell r="I33">
            <v>1531</v>
          </cell>
          <cell r="K33">
            <v>2301</v>
          </cell>
          <cell r="M33">
            <v>740</v>
          </cell>
          <cell r="N33">
            <v>-0.67840069534984782</v>
          </cell>
        </row>
        <row r="34">
          <cell r="B34" t="str">
            <v>Abril</v>
          </cell>
          <cell r="C34">
            <v>0</v>
          </cell>
          <cell r="I34">
            <v>1949</v>
          </cell>
          <cell r="K34">
            <v>1208</v>
          </cell>
        </row>
        <row r="35">
          <cell r="B35" t="str">
            <v>Mayo</v>
          </cell>
          <cell r="C35">
            <v>0</v>
          </cell>
          <cell r="I35">
            <v>2051</v>
          </cell>
          <cell r="K35">
            <v>644</v>
          </cell>
        </row>
        <row r="36">
          <cell r="B36" t="str">
            <v>Junio</v>
          </cell>
          <cell r="C36">
            <v>0</v>
          </cell>
          <cell r="I36">
            <v>1450</v>
          </cell>
          <cell r="K36">
            <v>646</v>
          </cell>
        </row>
        <row r="37">
          <cell r="B37" t="str">
            <v>Julio</v>
          </cell>
          <cell r="C37">
            <v>0</v>
          </cell>
          <cell r="I37">
            <v>1332</v>
          </cell>
          <cell r="K37">
            <v>891</v>
          </cell>
        </row>
        <row r="38">
          <cell r="B38" t="str">
            <v>Agosto</v>
          </cell>
          <cell r="C38">
            <v>890</v>
          </cell>
          <cell r="I38">
            <v>1285</v>
          </cell>
          <cell r="K38">
            <v>654</v>
          </cell>
        </row>
        <row r="39">
          <cell r="B39" t="str">
            <v>Septiembre</v>
          </cell>
          <cell r="C39">
            <v>116</v>
          </cell>
          <cell r="I39">
            <v>1723</v>
          </cell>
          <cell r="K39">
            <v>878</v>
          </cell>
        </row>
        <row r="40">
          <cell r="B40" t="str">
            <v>Octubre</v>
          </cell>
          <cell r="C40">
            <v>115</v>
          </cell>
          <cell r="I40">
            <v>1095</v>
          </cell>
          <cell r="K40">
            <v>1069</v>
          </cell>
        </row>
        <row r="41">
          <cell r="B41" t="str">
            <v>Noviembre</v>
          </cell>
          <cell r="C41">
            <v>88</v>
          </cell>
          <cell r="I41">
            <v>764</v>
          </cell>
          <cell r="K41">
            <v>259</v>
          </cell>
        </row>
        <row r="42">
          <cell r="B42" t="str">
            <v>Diciembre</v>
          </cell>
          <cell r="C42">
            <v>3</v>
          </cell>
          <cell r="I42">
            <v>1986</v>
          </cell>
          <cell r="K42">
            <v>984</v>
          </cell>
        </row>
        <row r="43">
          <cell r="C43">
            <v>2339</v>
          </cell>
          <cell r="I43">
            <v>20250</v>
          </cell>
          <cell r="K43">
            <v>11054</v>
          </cell>
          <cell r="M43">
            <v>2213</v>
          </cell>
          <cell r="N43">
            <v>-0.42083224286835907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217</v>
          </cell>
          <cell r="I53">
            <v>741</v>
          </cell>
          <cell r="K53">
            <v>317</v>
          </cell>
          <cell r="M53">
            <v>505</v>
          </cell>
          <cell r="N53">
            <v>0.59305993690851744</v>
          </cell>
        </row>
        <row r="54">
          <cell r="B54" t="str">
            <v>Febrero</v>
          </cell>
          <cell r="C54">
            <v>262</v>
          </cell>
          <cell r="I54">
            <v>455</v>
          </cell>
          <cell r="K54">
            <v>554</v>
          </cell>
          <cell r="M54">
            <v>210</v>
          </cell>
          <cell r="N54">
            <v>-0.62093862815884471</v>
          </cell>
        </row>
        <row r="55">
          <cell r="B55" t="str">
            <v>Marzo</v>
          </cell>
          <cell r="C55">
            <v>106</v>
          </cell>
          <cell r="I55">
            <v>614</v>
          </cell>
          <cell r="K55">
            <v>578</v>
          </cell>
          <cell r="M55">
            <v>194</v>
          </cell>
          <cell r="N55">
            <v>-0.66435986159169547</v>
          </cell>
        </row>
        <row r="56">
          <cell r="B56" t="str">
            <v>Abril</v>
          </cell>
          <cell r="C56">
            <v>0</v>
          </cell>
          <cell r="I56">
            <v>477</v>
          </cell>
          <cell r="K56">
            <v>238</v>
          </cell>
        </row>
        <row r="57">
          <cell r="B57" t="str">
            <v>Mayo</v>
          </cell>
          <cell r="C57">
            <v>0</v>
          </cell>
          <cell r="I57">
            <v>437</v>
          </cell>
          <cell r="K57">
            <v>107</v>
          </cell>
        </row>
        <row r="58">
          <cell r="B58" t="str">
            <v>Junio</v>
          </cell>
          <cell r="C58">
            <v>0</v>
          </cell>
          <cell r="I58">
            <v>374</v>
          </cell>
          <cell r="K58">
            <v>283</v>
          </cell>
        </row>
        <row r="59">
          <cell r="B59" t="str">
            <v>Julio</v>
          </cell>
          <cell r="C59">
            <v>0</v>
          </cell>
          <cell r="I59">
            <v>291</v>
          </cell>
          <cell r="K59">
            <v>253</v>
          </cell>
        </row>
        <row r="60">
          <cell r="B60" t="str">
            <v>Agosto</v>
          </cell>
          <cell r="C60">
            <v>0</v>
          </cell>
          <cell r="I60">
            <v>397</v>
          </cell>
          <cell r="K60">
            <v>272</v>
          </cell>
        </row>
        <row r="61">
          <cell r="B61" t="str">
            <v>Septiembre</v>
          </cell>
          <cell r="C61">
            <v>41</v>
          </cell>
          <cell r="I61">
            <v>337</v>
          </cell>
          <cell r="K61">
            <v>209</v>
          </cell>
        </row>
        <row r="62">
          <cell r="B62" t="str">
            <v>Octubre</v>
          </cell>
          <cell r="C62">
            <v>26</v>
          </cell>
          <cell r="I62">
            <v>456</v>
          </cell>
          <cell r="K62">
            <v>295</v>
          </cell>
        </row>
        <row r="63">
          <cell r="B63" t="str">
            <v>Noviembre</v>
          </cell>
          <cell r="C63">
            <v>26</v>
          </cell>
          <cell r="I63">
            <v>377</v>
          </cell>
          <cell r="K63">
            <v>259</v>
          </cell>
        </row>
        <row r="64">
          <cell r="B64" t="str">
            <v>Diciembre</v>
          </cell>
          <cell r="C64">
            <v>3</v>
          </cell>
          <cell r="I64">
            <v>483</v>
          </cell>
          <cell r="K64">
            <v>438</v>
          </cell>
        </row>
        <row r="65">
          <cell r="C65">
            <v>681</v>
          </cell>
          <cell r="I65">
            <v>5439</v>
          </cell>
          <cell r="K65">
            <v>3803</v>
          </cell>
          <cell r="M65">
            <v>909</v>
          </cell>
          <cell r="N65">
            <v>-0.37267080745341619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208</v>
          </cell>
          <cell r="I75">
            <v>2737</v>
          </cell>
          <cell r="K75">
            <v>279</v>
          </cell>
          <cell r="M75">
            <v>397</v>
          </cell>
          <cell r="N75">
            <v>0.42293906810035842</v>
          </cell>
        </row>
        <row r="76">
          <cell r="B76" t="str">
            <v>Febrero</v>
          </cell>
          <cell r="C76">
            <v>196</v>
          </cell>
          <cell r="I76">
            <v>1151</v>
          </cell>
          <cell r="K76">
            <v>370</v>
          </cell>
          <cell r="M76">
            <v>361</v>
          </cell>
          <cell r="N76">
            <v>-2.4324324324324298E-2</v>
          </cell>
        </row>
        <row r="77">
          <cell r="B77" t="str">
            <v>Marzo</v>
          </cell>
          <cell r="C77">
            <v>134</v>
          </cell>
          <cell r="I77">
            <v>917</v>
          </cell>
          <cell r="K77">
            <v>1723</v>
          </cell>
          <cell r="M77">
            <v>546</v>
          </cell>
          <cell r="N77">
            <v>-0.68311085316308762</v>
          </cell>
        </row>
        <row r="78">
          <cell r="B78" t="str">
            <v>Abril</v>
          </cell>
          <cell r="C78">
            <v>0</v>
          </cell>
          <cell r="I78">
            <v>1472</v>
          </cell>
          <cell r="K78">
            <v>970</v>
          </cell>
        </row>
        <row r="79">
          <cell r="B79" t="str">
            <v>Mayo</v>
          </cell>
          <cell r="C79">
            <v>0</v>
          </cell>
          <cell r="I79">
            <v>1614</v>
          </cell>
          <cell r="K79">
            <v>537</v>
          </cell>
        </row>
        <row r="80">
          <cell r="B80" t="str">
            <v>Junio</v>
          </cell>
          <cell r="C80">
            <v>0</v>
          </cell>
          <cell r="I80">
            <v>1076</v>
          </cell>
          <cell r="K80">
            <v>363</v>
          </cell>
        </row>
        <row r="81">
          <cell r="B81" t="str">
            <v>Julio</v>
          </cell>
          <cell r="C81">
            <v>0</v>
          </cell>
          <cell r="I81">
            <v>1041</v>
          </cell>
          <cell r="K81">
            <v>638</v>
          </cell>
        </row>
        <row r="82">
          <cell r="B82" t="str">
            <v>Agosto</v>
          </cell>
          <cell r="C82">
            <v>890</v>
          </cell>
          <cell r="I82">
            <v>888</v>
          </cell>
          <cell r="K82">
            <v>382</v>
          </cell>
        </row>
        <row r="83">
          <cell r="B83" t="str">
            <v>Septiembre</v>
          </cell>
          <cell r="C83">
            <v>75</v>
          </cell>
          <cell r="I83">
            <v>1386</v>
          </cell>
          <cell r="K83">
            <v>669</v>
          </cell>
        </row>
        <row r="84">
          <cell r="B84" t="str">
            <v>Octubre</v>
          </cell>
          <cell r="C84">
            <v>89</v>
          </cell>
          <cell r="I84">
            <v>639</v>
          </cell>
          <cell r="K84">
            <v>774</v>
          </cell>
        </row>
        <row r="85">
          <cell r="B85" t="str">
            <v>Noviembre</v>
          </cell>
          <cell r="C85">
            <v>62</v>
          </cell>
          <cell r="I85">
            <v>387</v>
          </cell>
          <cell r="K85">
            <v>0</v>
          </cell>
        </row>
        <row r="86">
          <cell r="B86" t="str">
            <v>Diciembre</v>
          </cell>
          <cell r="C86">
            <v>0</v>
          </cell>
          <cell r="I86">
            <v>1503</v>
          </cell>
          <cell r="K86">
            <v>546</v>
          </cell>
        </row>
        <row r="87">
          <cell r="C87">
            <v>1658</v>
          </cell>
          <cell r="I87">
            <v>14811</v>
          </cell>
          <cell r="K87">
            <v>7251</v>
          </cell>
          <cell r="M87">
            <v>1304</v>
          </cell>
          <cell r="N87">
            <v>-0.4502529510961214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3349</v>
          </cell>
          <cell r="I97">
            <v>3438</v>
          </cell>
          <cell r="K97">
            <v>3880</v>
          </cell>
          <cell r="M97">
            <v>3707</v>
          </cell>
          <cell r="N97">
            <v>-4.4587628865979334E-2</v>
          </cell>
        </row>
        <row r="98">
          <cell r="B98" t="str">
            <v>Febrero</v>
          </cell>
          <cell r="C98">
            <v>4174</v>
          </cell>
          <cell r="I98">
            <v>2908</v>
          </cell>
          <cell r="K98">
            <v>3847</v>
          </cell>
          <cell r="M98">
            <v>3409</v>
          </cell>
          <cell r="N98">
            <v>-0.1138549519105797</v>
          </cell>
        </row>
        <row r="99">
          <cell r="B99" t="str">
            <v>Marzo</v>
          </cell>
          <cell r="C99">
            <v>1424</v>
          </cell>
          <cell r="I99">
            <v>3342</v>
          </cell>
          <cell r="K99">
            <v>3561</v>
          </cell>
          <cell r="M99">
            <v>3280</v>
          </cell>
          <cell r="N99">
            <v>-7.8910418421791584E-2</v>
          </cell>
        </row>
        <row r="100">
          <cell r="B100" t="str">
            <v>Abril</v>
          </cell>
          <cell r="C100">
            <v>0</v>
          </cell>
          <cell r="I100">
            <v>2503</v>
          </cell>
          <cell r="K100">
            <v>2667</v>
          </cell>
        </row>
        <row r="101">
          <cell r="B101" t="str">
            <v>Mayo</v>
          </cell>
          <cell r="C101">
            <v>0</v>
          </cell>
          <cell r="I101">
            <v>1560</v>
          </cell>
          <cell r="K101">
            <v>1226</v>
          </cell>
        </row>
        <row r="102">
          <cell r="B102" t="str">
            <v>Junio</v>
          </cell>
          <cell r="C102">
            <v>0</v>
          </cell>
          <cell r="I102">
            <v>1630</v>
          </cell>
          <cell r="K102">
            <v>1731</v>
          </cell>
        </row>
        <row r="103">
          <cell r="B103" t="str">
            <v>Julio</v>
          </cell>
          <cell r="C103">
            <v>0</v>
          </cell>
          <cell r="I103">
            <v>1468</v>
          </cell>
          <cell r="K103">
            <v>1617</v>
          </cell>
        </row>
        <row r="104">
          <cell r="B104" t="str">
            <v>Agosto</v>
          </cell>
          <cell r="C104">
            <v>165</v>
          </cell>
          <cell r="I104">
            <v>1795</v>
          </cell>
          <cell r="K104">
            <v>2507</v>
          </cell>
        </row>
        <row r="105">
          <cell r="B105" t="str">
            <v>Septiembre</v>
          </cell>
          <cell r="C105">
            <v>104</v>
          </cell>
          <cell r="I105">
            <v>2011</v>
          </cell>
          <cell r="K105">
            <v>2257</v>
          </cell>
        </row>
        <row r="106">
          <cell r="B106" t="str">
            <v>Octubre</v>
          </cell>
          <cell r="C106">
            <v>168</v>
          </cell>
          <cell r="I106">
            <v>3153</v>
          </cell>
          <cell r="K106">
            <v>2891</v>
          </cell>
        </row>
        <row r="107">
          <cell r="B107" t="str">
            <v>Noviembre</v>
          </cell>
          <cell r="C107">
            <v>364</v>
          </cell>
          <cell r="I107">
            <v>3602</v>
          </cell>
          <cell r="K107">
            <v>3003</v>
          </cell>
        </row>
        <row r="108">
          <cell r="B108" t="str">
            <v>Diciembre</v>
          </cell>
          <cell r="C108">
            <v>466</v>
          </cell>
          <cell r="I108">
            <v>3506</v>
          </cell>
          <cell r="K108">
            <v>3496</v>
          </cell>
        </row>
        <row r="109">
          <cell r="C109">
            <v>10294</v>
          </cell>
          <cell r="I109">
            <v>30916</v>
          </cell>
          <cell r="K109">
            <v>32683</v>
          </cell>
          <cell r="M109">
            <v>10396</v>
          </cell>
          <cell r="N109">
            <v>-7.9021970233876693E-2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852</v>
          </cell>
          <cell r="I119">
            <v>943</v>
          </cell>
          <cell r="K119">
            <v>917</v>
          </cell>
          <cell r="M119">
            <v>1246</v>
          </cell>
          <cell r="N119">
            <v>0.35877862595419852</v>
          </cell>
        </row>
        <row r="120">
          <cell r="B120" t="str">
            <v>Febrero</v>
          </cell>
          <cell r="C120">
            <v>1200</v>
          </cell>
          <cell r="I120">
            <v>823</v>
          </cell>
          <cell r="K120">
            <v>1042</v>
          </cell>
          <cell r="M120">
            <v>1039</v>
          </cell>
          <cell r="N120">
            <v>-2.8790786948176272E-3</v>
          </cell>
        </row>
        <row r="121">
          <cell r="B121" t="str">
            <v>Marzo</v>
          </cell>
          <cell r="C121">
            <v>845</v>
          </cell>
          <cell r="I121">
            <v>921</v>
          </cell>
          <cell r="K121">
            <v>1023</v>
          </cell>
          <cell r="M121">
            <v>1132</v>
          </cell>
          <cell r="N121">
            <v>0.10654936461388065</v>
          </cell>
        </row>
        <row r="122">
          <cell r="B122" t="str">
            <v>Abril</v>
          </cell>
          <cell r="C122">
            <v>0</v>
          </cell>
          <cell r="I122">
            <v>631</v>
          </cell>
          <cell r="K122">
            <v>770</v>
          </cell>
        </row>
        <row r="123">
          <cell r="B123" t="str">
            <v>Mayo</v>
          </cell>
          <cell r="C123">
            <v>0</v>
          </cell>
          <cell r="I123">
            <v>667</v>
          </cell>
          <cell r="K123">
            <v>778</v>
          </cell>
        </row>
        <row r="124">
          <cell r="B124" t="str">
            <v>Junio</v>
          </cell>
          <cell r="C124">
            <v>0</v>
          </cell>
          <cell r="I124">
            <v>741</v>
          </cell>
          <cell r="K124">
            <v>1203</v>
          </cell>
        </row>
        <row r="125">
          <cell r="B125" t="str">
            <v>Julio</v>
          </cell>
          <cell r="C125">
            <v>0</v>
          </cell>
          <cell r="I125">
            <v>532</v>
          </cell>
          <cell r="K125">
            <v>677</v>
          </cell>
        </row>
        <row r="126">
          <cell r="B126" t="str">
            <v>Agosto</v>
          </cell>
          <cell r="C126">
            <v>14</v>
          </cell>
          <cell r="I126">
            <v>605</v>
          </cell>
          <cell r="K126">
            <v>956</v>
          </cell>
        </row>
        <row r="127">
          <cell r="B127" t="str">
            <v>Septiembre</v>
          </cell>
          <cell r="C127">
            <v>23</v>
          </cell>
          <cell r="I127">
            <v>818</v>
          </cell>
          <cell r="K127">
            <v>852</v>
          </cell>
        </row>
        <row r="128">
          <cell r="B128" t="str">
            <v>Octubre</v>
          </cell>
          <cell r="C128">
            <v>17</v>
          </cell>
          <cell r="I128">
            <v>813</v>
          </cell>
          <cell r="K128">
            <v>944</v>
          </cell>
        </row>
        <row r="129">
          <cell r="B129" t="str">
            <v>Noviembre</v>
          </cell>
          <cell r="C129">
            <v>37</v>
          </cell>
          <cell r="I129">
            <v>942</v>
          </cell>
          <cell r="K129">
            <v>939</v>
          </cell>
        </row>
        <row r="130">
          <cell r="B130" t="str">
            <v>Diciembre</v>
          </cell>
          <cell r="C130">
            <v>55</v>
          </cell>
          <cell r="I130">
            <v>872</v>
          </cell>
          <cell r="K130">
            <v>936</v>
          </cell>
        </row>
        <row r="131">
          <cell r="C131">
            <v>3060</v>
          </cell>
          <cell r="I131">
            <v>9308</v>
          </cell>
          <cell r="K131">
            <v>11037</v>
          </cell>
          <cell r="M131">
            <v>3417</v>
          </cell>
          <cell r="N131">
            <v>0.14587525150905423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889</v>
          </cell>
          <cell r="I141">
            <v>580</v>
          </cell>
          <cell r="K141">
            <v>1058</v>
          </cell>
          <cell r="M141">
            <v>854</v>
          </cell>
          <cell r="N141">
            <v>-0.19281663516068048</v>
          </cell>
        </row>
        <row r="142">
          <cell r="B142" t="str">
            <v>Febrero</v>
          </cell>
          <cell r="C142">
            <v>1169</v>
          </cell>
          <cell r="I142">
            <v>548</v>
          </cell>
          <cell r="K142">
            <v>766</v>
          </cell>
          <cell r="M142">
            <v>747</v>
          </cell>
          <cell r="N142">
            <v>-2.4804177545691863E-2</v>
          </cell>
        </row>
        <row r="143">
          <cell r="B143" t="str">
            <v>Marzo</v>
          </cell>
          <cell r="C143">
            <v>195</v>
          </cell>
          <cell r="I143">
            <v>819</v>
          </cell>
          <cell r="K143">
            <v>908</v>
          </cell>
          <cell r="M143">
            <v>791</v>
          </cell>
          <cell r="N143">
            <v>-0.12885462555066074</v>
          </cell>
        </row>
        <row r="144">
          <cell r="B144" t="str">
            <v>Abril</v>
          </cell>
          <cell r="C144">
            <v>0</v>
          </cell>
          <cell r="I144">
            <v>460</v>
          </cell>
          <cell r="K144">
            <v>529</v>
          </cell>
        </row>
        <row r="145">
          <cell r="B145" t="str">
            <v>Mayo</v>
          </cell>
          <cell r="C145">
            <v>0</v>
          </cell>
          <cell r="I145">
            <v>126</v>
          </cell>
          <cell r="K145">
            <v>76</v>
          </cell>
        </row>
        <row r="146">
          <cell r="B146" t="str">
            <v>Junio</v>
          </cell>
          <cell r="C146">
            <v>0</v>
          </cell>
          <cell r="I146">
            <v>224</v>
          </cell>
          <cell r="K146">
            <v>139</v>
          </cell>
        </row>
        <row r="147">
          <cell r="B147" t="str">
            <v>Julio</v>
          </cell>
          <cell r="C147">
            <v>0</v>
          </cell>
          <cell r="I147">
            <v>189</v>
          </cell>
          <cell r="K147">
            <v>299</v>
          </cell>
        </row>
        <row r="148">
          <cell r="B148" t="str">
            <v>Agosto</v>
          </cell>
          <cell r="C148">
            <v>37</v>
          </cell>
          <cell r="I148">
            <v>274</v>
          </cell>
          <cell r="K148">
            <v>387</v>
          </cell>
        </row>
        <row r="149">
          <cell r="B149" t="str">
            <v>Septiembre</v>
          </cell>
          <cell r="C149">
            <v>31</v>
          </cell>
          <cell r="I149">
            <v>347</v>
          </cell>
          <cell r="K149">
            <v>351</v>
          </cell>
        </row>
        <row r="150">
          <cell r="B150" t="str">
            <v>Octubre</v>
          </cell>
          <cell r="C150">
            <v>52</v>
          </cell>
          <cell r="I150">
            <v>635</v>
          </cell>
          <cell r="K150">
            <v>563</v>
          </cell>
        </row>
        <row r="151">
          <cell r="B151" t="str">
            <v>Noviembre</v>
          </cell>
          <cell r="C151">
            <v>223</v>
          </cell>
          <cell r="I151">
            <v>1149</v>
          </cell>
          <cell r="K151">
            <v>758</v>
          </cell>
        </row>
        <row r="152">
          <cell r="B152" t="str">
            <v>Diciembre</v>
          </cell>
          <cell r="C152">
            <v>266</v>
          </cell>
          <cell r="I152">
            <v>860</v>
          </cell>
          <cell r="K152">
            <v>761</v>
          </cell>
        </row>
        <row r="153">
          <cell r="C153">
            <v>2874</v>
          </cell>
          <cell r="I153">
            <v>6211</v>
          </cell>
          <cell r="K153">
            <v>6595</v>
          </cell>
          <cell r="M153">
            <v>2392</v>
          </cell>
          <cell r="N153">
            <v>-0.1244509516837482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181</v>
          </cell>
          <cell r="I163">
            <v>348</v>
          </cell>
          <cell r="K163">
            <v>271</v>
          </cell>
          <cell r="M163">
            <v>191</v>
          </cell>
          <cell r="N163">
            <v>-0.29520295202952029</v>
          </cell>
        </row>
        <row r="164">
          <cell r="B164" t="str">
            <v>Febrero</v>
          </cell>
          <cell r="C164">
            <v>238</v>
          </cell>
          <cell r="I164">
            <v>288</v>
          </cell>
          <cell r="K164">
            <v>301</v>
          </cell>
          <cell r="M164">
            <v>204</v>
          </cell>
          <cell r="N164">
            <v>-0.32225913621262459</v>
          </cell>
        </row>
        <row r="165">
          <cell r="B165" t="str">
            <v>Marzo</v>
          </cell>
          <cell r="C165">
            <v>30</v>
          </cell>
          <cell r="I165">
            <v>337</v>
          </cell>
          <cell r="K165">
            <v>308</v>
          </cell>
          <cell r="M165">
            <v>196</v>
          </cell>
          <cell r="N165">
            <v>-0.36363636363636365</v>
          </cell>
        </row>
        <row r="166">
          <cell r="B166" t="str">
            <v>Abril</v>
          </cell>
          <cell r="C166">
            <v>0</v>
          </cell>
          <cell r="I166">
            <v>315</v>
          </cell>
          <cell r="K166">
            <v>215</v>
          </cell>
        </row>
        <row r="167">
          <cell r="B167" t="str">
            <v>Mayo</v>
          </cell>
          <cell r="C167">
            <v>0</v>
          </cell>
          <cell r="I167">
            <v>161</v>
          </cell>
          <cell r="K167">
            <v>70</v>
          </cell>
        </row>
        <row r="168">
          <cell r="B168" t="str">
            <v>Junio</v>
          </cell>
          <cell r="C168">
            <v>0</v>
          </cell>
          <cell r="I168">
            <v>125</v>
          </cell>
          <cell r="K168">
            <v>70</v>
          </cell>
        </row>
        <row r="169">
          <cell r="B169" t="str">
            <v>Julio</v>
          </cell>
          <cell r="C169">
            <v>0</v>
          </cell>
          <cell r="I169">
            <v>166</v>
          </cell>
          <cell r="K169">
            <v>55</v>
          </cell>
        </row>
        <row r="170">
          <cell r="B170" t="str">
            <v>Agosto</v>
          </cell>
          <cell r="C170">
            <v>35</v>
          </cell>
          <cell r="I170">
            <v>208</v>
          </cell>
          <cell r="K170">
            <v>228</v>
          </cell>
        </row>
        <row r="171">
          <cell r="B171" t="str">
            <v>Septiembre</v>
          </cell>
          <cell r="C171">
            <v>12</v>
          </cell>
          <cell r="I171">
            <v>156</v>
          </cell>
          <cell r="K171">
            <v>203</v>
          </cell>
        </row>
        <row r="172">
          <cell r="B172" t="str">
            <v>Octubre</v>
          </cell>
          <cell r="C172">
            <v>8</v>
          </cell>
          <cell r="I172">
            <v>295</v>
          </cell>
          <cell r="K172">
            <v>240</v>
          </cell>
        </row>
        <row r="173">
          <cell r="B173" t="str">
            <v>Noviembre</v>
          </cell>
          <cell r="C173">
            <v>12</v>
          </cell>
          <cell r="I173">
            <v>236</v>
          </cell>
          <cell r="K173">
            <v>181</v>
          </cell>
        </row>
        <row r="174">
          <cell r="B174" t="str">
            <v>Diciembre</v>
          </cell>
          <cell r="C174">
            <v>13</v>
          </cell>
          <cell r="I174">
            <v>307</v>
          </cell>
          <cell r="K174">
            <v>158</v>
          </cell>
        </row>
        <row r="175">
          <cell r="C175">
            <v>544</v>
          </cell>
          <cell r="I175">
            <v>2942</v>
          </cell>
          <cell r="K175">
            <v>2300</v>
          </cell>
          <cell r="M175">
            <v>591</v>
          </cell>
          <cell r="N175">
            <v>-0.32840909090909087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70</v>
          </cell>
          <cell r="I185">
            <v>76</v>
          </cell>
          <cell r="K185">
            <v>165</v>
          </cell>
          <cell r="M185">
            <v>109</v>
          </cell>
          <cell r="N185">
            <v>-0.33939393939393936</v>
          </cell>
        </row>
        <row r="186">
          <cell r="B186" t="str">
            <v>Febrero</v>
          </cell>
          <cell r="C186">
            <v>104</v>
          </cell>
          <cell r="I186">
            <v>66</v>
          </cell>
          <cell r="K186">
            <v>88</v>
          </cell>
          <cell r="M186">
            <v>124</v>
          </cell>
          <cell r="N186">
            <v>0.40909090909090917</v>
          </cell>
        </row>
        <row r="187">
          <cell r="B187" t="str">
            <v>Marzo</v>
          </cell>
          <cell r="C187">
            <v>13</v>
          </cell>
          <cell r="I187">
            <v>95</v>
          </cell>
          <cell r="K187">
            <v>82</v>
          </cell>
          <cell r="M187">
            <v>82</v>
          </cell>
          <cell r="N187">
            <v>0</v>
          </cell>
        </row>
        <row r="188">
          <cell r="B188" t="str">
            <v>Abril</v>
          </cell>
          <cell r="C188">
            <v>0</v>
          </cell>
          <cell r="I188">
            <v>67</v>
          </cell>
          <cell r="K188">
            <v>45</v>
          </cell>
        </row>
        <row r="189">
          <cell r="B189" t="str">
            <v>Mayo</v>
          </cell>
          <cell r="C189">
            <v>0</v>
          </cell>
          <cell r="I189">
            <v>41</v>
          </cell>
          <cell r="K189">
            <v>7</v>
          </cell>
        </row>
        <row r="190">
          <cell r="B190" t="str">
            <v>junio</v>
          </cell>
          <cell r="C190">
            <v>0</v>
          </cell>
          <cell r="I190">
            <v>29</v>
          </cell>
          <cell r="K190">
            <v>7</v>
          </cell>
        </row>
        <row r="191">
          <cell r="B191" t="str">
            <v>Julio</v>
          </cell>
          <cell r="C191">
            <v>0</v>
          </cell>
          <cell r="I191">
            <v>24</v>
          </cell>
          <cell r="K191">
            <v>5</v>
          </cell>
        </row>
        <row r="192">
          <cell r="B192" t="str">
            <v>Agosto</v>
          </cell>
          <cell r="C192">
            <v>16</v>
          </cell>
          <cell r="I192">
            <v>57</v>
          </cell>
          <cell r="K192">
            <v>40</v>
          </cell>
        </row>
        <row r="193">
          <cell r="B193" t="str">
            <v>Septiembre</v>
          </cell>
          <cell r="C193">
            <v>10</v>
          </cell>
          <cell r="I193">
            <v>18</v>
          </cell>
          <cell r="K193">
            <v>67</v>
          </cell>
        </row>
        <row r="194">
          <cell r="B194" t="str">
            <v>Octubre</v>
          </cell>
          <cell r="C194">
            <v>4</v>
          </cell>
          <cell r="I194">
            <v>75</v>
          </cell>
          <cell r="K194">
            <v>87</v>
          </cell>
        </row>
        <row r="195">
          <cell r="B195" t="str">
            <v>Noviembre</v>
          </cell>
          <cell r="C195">
            <v>4</v>
          </cell>
          <cell r="I195">
            <v>69</v>
          </cell>
          <cell r="K195">
            <v>98</v>
          </cell>
        </row>
        <row r="196">
          <cell r="B196" t="str">
            <v>Diciembre</v>
          </cell>
          <cell r="C196">
            <v>6</v>
          </cell>
          <cell r="I196">
            <v>92</v>
          </cell>
          <cell r="K196">
            <v>119</v>
          </cell>
        </row>
        <row r="197">
          <cell r="C197">
            <v>229</v>
          </cell>
          <cell r="I197">
            <v>709</v>
          </cell>
          <cell r="K197">
            <v>810</v>
          </cell>
          <cell r="M197">
            <v>315</v>
          </cell>
          <cell r="N197">
            <v>-5.9701492537313383E-2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86</v>
          </cell>
          <cell r="I207">
            <v>80</v>
          </cell>
          <cell r="K207">
            <v>132</v>
          </cell>
          <cell r="M207">
            <v>141</v>
          </cell>
          <cell r="N207">
            <v>6.8181818181818121E-2</v>
          </cell>
        </row>
        <row r="208">
          <cell r="B208" t="str">
            <v>Febrero</v>
          </cell>
          <cell r="C208">
            <v>127</v>
          </cell>
          <cell r="I208">
            <v>75</v>
          </cell>
          <cell r="K208">
            <v>156</v>
          </cell>
          <cell r="M208">
            <v>99</v>
          </cell>
          <cell r="N208">
            <v>-0.36538461538461542</v>
          </cell>
        </row>
        <row r="209">
          <cell r="B209" t="str">
            <v>Marzo</v>
          </cell>
          <cell r="C209">
            <v>5</v>
          </cell>
          <cell r="I209">
            <v>92</v>
          </cell>
          <cell r="K209">
            <v>133</v>
          </cell>
          <cell r="M209">
            <v>109</v>
          </cell>
          <cell r="N209">
            <v>-0.18045112781954886</v>
          </cell>
        </row>
        <row r="210">
          <cell r="B210" t="str">
            <v>Abril</v>
          </cell>
          <cell r="C210">
            <v>0</v>
          </cell>
          <cell r="I210">
            <v>61</v>
          </cell>
          <cell r="K210">
            <v>104</v>
          </cell>
        </row>
        <row r="211">
          <cell r="B211" t="str">
            <v>Mayo</v>
          </cell>
          <cell r="C211">
            <v>0</v>
          </cell>
          <cell r="I211">
            <v>23</v>
          </cell>
          <cell r="K211">
            <v>12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13</v>
          </cell>
        </row>
        <row r="213">
          <cell r="B213" t="str">
            <v>Julio</v>
          </cell>
          <cell r="C213">
            <v>0</v>
          </cell>
          <cell r="I213">
            <v>39</v>
          </cell>
          <cell r="K213">
            <v>41</v>
          </cell>
        </row>
        <row r="214">
          <cell r="B214" t="str">
            <v>Agosto</v>
          </cell>
          <cell r="C214">
            <v>25</v>
          </cell>
          <cell r="I214">
            <v>25</v>
          </cell>
          <cell r="K214">
            <v>103</v>
          </cell>
        </row>
        <row r="215">
          <cell r="B215" t="str">
            <v>Septiembre</v>
          </cell>
          <cell r="C215">
            <v>0</v>
          </cell>
          <cell r="I215">
            <v>36</v>
          </cell>
          <cell r="K215">
            <v>77</v>
          </cell>
        </row>
        <row r="216">
          <cell r="B216" t="str">
            <v>Octubre</v>
          </cell>
          <cell r="C216">
            <v>4</v>
          </cell>
          <cell r="I216">
            <v>135</v>
          </cell>
          <cell r="K216">
            <v>99</v>
          </cell>
        </row>
        <row r="217">
          <cell r="B217" t="str">
            <v>Noviembre</v>
          </cell>
          <cell r="C217">
            <v>2</v>
          </cell>
          <cell r="I217">
            <v>145</v>
          </cell>
          <cell r="K217">
            <v>110</v>
          </cell>
        </row>
        <row r="218">
          <cell r="B218" t="str">
            <v>Diciembre</v>
          </cell>
          <cell r="C218">
            <v>23</v>
          </cell>
          <cell r="I218">
            <v>91</v>
          </cell>
          <cell r="K218">
            <v>113</v>
          </cell>
        </row>
        <row r="219">
          <cell r="C219">
            <v>284</v>
          </cell>
          <cell r="I219">
            <v>832</v>
          </cell>
          <cell r="K219">
            <v>1093</v>
          </cell>
          <cell r="M219">
            <v>349</v>
          </cell>
          <cell r="N219">
            <v>-0.17102137767220904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70</v>
          </cell>
          <cell r="I229">
            <v>76</v>
          </cell>
          <cell r="K229">
            <v>165</v>
          </cell>
          <cell r="M229">
            <v>109</v>
          </cell>
          <cell r="N229">
            <v>-0.33939393939393936</v>
          </cell>
        </row>
        <row r="230">
          <cell r="B230" t="str">
            <v>Febrero</v>
          </cell>
          <cell r="C230">
            <v>104</v>
          </cell>
          <cell r="I230">
            <v>66</v>
          </cell>
          <cell r="K230">
            <v>88</v>
          </cell>
          <cell r="M230">
            <v>124</v>
          </cell>
          <cell r="N230">
            <v>0.40909090909090917</v>
          </cell>
        </row>
        <row r="231">
          <cell r="B231" t="str">
            <v>Marzo</v>
          </cell>
          <cell r="C231">
            <v>13</v>
          </cell>
          <cell r="I231">
            <v>95</v>
          </cell>
          <cell r="K231">
            <v>82</v>
          </cell>
          <cell r="M231">
            <v>82</v>
          </cell>
          <cell r="N231">
            <v>0</v>
          </cell>
        </row>
        <row r="232">
          <cell r="B232" t="str">
            <v>Abril</v>
          </cell>
          <cell r="C232">
            <v>0</v>
          </cell>
          <cell r="I232">
            <v>67</v>
          </cell>
          <cell r="K232">
            <v>45</v>
          </cell>
        </row>
        <row r="233">
          <cell r="B233" t="str">
            <v>Mayo</v>
          </cell>
          <cell r="C233">
            <v>0</v>
          </cell>
          <cell r="I233">
            <v>41</v>
          </cell>
          <cell r="K233">
            <v>7</v>
          </cell>
        </row>
        <row r="234">
          <cell r="B234" t="str">
            <v>Junio</v>
          </cell>
          <cell r="C234">
            <v>0</v>
          </cell>
          <cell r="I234">
            <v>29</v>
          </cell>
          <cell r="K234">
            <v>7</v>
          </cell>
        </row>
        <row r="235">
          <cell r="B235" t="str">
            <v>Julio</v>
          </cell>
          <cell r="C235">
            <v>0</v>
          </cell>
          <cell r="I235">
            <v>24</v>
          </cell>
          <cell r="K235">
            <v>5</v>
          </cell>
        </row>
        <row r="236">
          <cell r="B236" t="str">
            <v>Agosto</v>
          </cell>
          <cell r="C236">
            <v>16</v>
          </cell>
          <cell r="I236">
            <v>57</v>
          </cell>
          <cell r="K236">
            <v>40</v>
          </cell>
        </row>
        <row r="237">
          <cell r="B237" t="str">
            <v>Septiembre</v>
          </cell>
          <cell r="C237">
            <v>10</v>
          </cell>
          <cell r="I237">
            <v>18</v>
          </cell>
          <cell r="K237">
            <v>67</v>
          </cell>
        </row>
        <row r="238">
          <cell r="B238" t="str">
            <v>Octubre</v>
          </cell>
          <cell r="C238">
            <v>4</v>
          </cell>
          <cell r="I238">
            <v>75</v>
          </cell>
          <cell r="K238">
            <v>87</v>
          </cell>
        </row>
        <row r="239">
          <cell r="B239" t="str">
            <v>Noviembre</v>
          </cell>
          <cell r="C239">
            <v>4</v>
          </cell>
          <cell r="I239">
            <v>69</v>
          </cell>
          <cell r="K239">
            <v>98</v>
          </cell>
        </row>
        <row r="240">
          <cell r="B240" t="str">
            <v>Diciembre</v>
          </cell>
          <cell r="C240">
            <v>6</v>
          </cell>
          <cell r="I240">
            <v>92</v>
          </cell>
          <cell r="K240">
            <v>119</v>
          </cell>
        </row>
        <row r="241">
          <cell r="C241">
            <v>229</v>
          </cell>
          <cell r="I241">
            <v>709</v>
          </cell>
          <cell r="K241">
            <v>810</v>
          </cell>
          <cell r="M241">
            <v>315</v>
          </cell>
          <cell r="N241">
            <v>-5.9701492537313383E-2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82</v>
          </cell>
          <cell r="I251">
            <v>52</v>
          </cell>
          <cell r="K251">
            <v>31</v>
          </cell>
          <cell r="M251">
            <v>38</v>
          </cell>
          <cell r="N251">
            <v>0.22580645161290325</v>
          </cell>
        </row>
        <row r="252">
          <cell r="B252" t="str">
            <v>Febrero</v>
          </cell>
          <cell r="C252">
            <v>31</v>
          </cell>
          <cell r="I252">
            <v>47</v>
          </cell>
          <cell r="K252">
            <v>26</v>
          </cell>
          <cell r="M252">
            <v>76</v>
          </cell>
          <cell r="N252">
            <v>1.9230769230769229</v>
          </cell>
        </row>
        <row r="253">
          <cell r="B253" t="str">
            <v>Marzo</v>
          </cell>
          <cell r="C253">
            <v>23</v>
          </cell>
          <cell r="I253">
            <v>32</v>
          </cell>
          <cell r="K253">
            <v>19</v>
          </cell>
          <cell r="M253">
            <v>31</v>
          </cell>
          <cell r="N253">
            <v>0.63157894736842102</v>
          </cell>
        </row>
        <row r="254">
          <cell r="B254" t="str">
            <v>Abril</v>
          </cell>
          <cell r="C254">
            <v>0</v>
          </cell>
          <cell r="I254">
            <v>14</v>
          </cell>
          <cell r="K254">
            <v>2</v>
          </cell>
        </row>
        <row r="255">
          <cell r="B255" t="str">
            <v>Mayo</v>
          </cell>
          <cell r="C255">
            <v>0</v>
          </cell>
          <cell r="I255">
            <v>4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4</v>
          </cell>
          <cell r="K256">
            <v>0</v>
          </cell>
        </row>
        <row r="257">
          <cell r="B257" t="str">
            <v>Julio</v>
          </cell>
          <cell r="C257">
            <v>0</v>
          </cell>
          <cell r="I257">
            <v>3</v>
          </cell>
          <cell r="K257">
            <v>6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8</v>
          </cell>
        </row>
        <row r="259">
          <cell r="B259" t="str">
            <v>Septiembre</v>
          </cell>
          <cell r="C259">
            <v>0</v>
          </cell>
          <cell r="I259">
            <v>6</v>
          </cell>
          <cell r="K259">
            <v>4</v>
          </cell>
        </row>
        <row r="260">
          <cell r="B260" t="str">
            <v>Octubre</v>
          </cell>
          <cell r="C260">
            <v>0</v>
          </cell>
          <cell r="I260">
            <v>17</v>
          </cell>
          <cell r="K260">
            <v>2</v>
          </cell>
        </row>
        <row r="261">
          <cell r="B261" t="str">
            <v>Noviembre</v>
          </cell>
          <cell r="C261">
            <v>0</v>
          </cell>
          <cell r="I261">
            <v>15</v>
          </cell>
          <cell r="K261">
            <v>9</v>
          </cell>
        </row>
        <row r="262">
          <cell r="B262" t="str">
            <v>Diciembre</v>
          </cell>
          <cell r="C262">
            <v>0</v>
          </cell>
          <cell r="I262">
            <v>44</v>
          </cell>
          <cell r="K262">
            <v>34</v>
          </cell>
        </row>
        <row r="263">
          <cell r="C263">
            <v>136</v>
          </cell>
          <cell r="I263">
            <v>243</v>
          </cell>
          <cell r="K263">
            <v>141</v>
          </cell>
          <cell r="M263">
            <v>145</v>
          </cell>
          <cell r="N263">
            <v>0.90789473684210531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120</v>
          </cell>
          <cell r="I273">
            <v>48</v>
          </cell>
          <cell r="K273">
            <v>15</v>
          </cell>
          <cell r="M273">
            <v>53</v>
          </cell>
          <cell r="N273">
            <v>2.5333333333333332</v>
          </cell>
        </row>
        <row r="274">
          <cell r="B274" t="str">
            <v>Febrero</v>
          </cell>
          <cell r="C274">
            <v>66</v>
          </cell>
          <cell r="I274">
            <v>47</v>
          </cell>
          <cell r="K274">
            <v>46</v>
          </cell>
          <cell r="M274">
            <v>21</v>
          </cell>
          <cell r="N274">
            <v>-0.54347826086956519</v>
          </cell>
        </row>
        <row r="275">
          <cell r="B275" t="str">
            <v>Marzo</v>
          </cell>
          <cell r="C275">
            <v>15</v>
          </cell>
          <cell r="I275">
            <v>24</v>
          </cell>
          <cell r="K275">
            <v>16</v>
          </cell>
          <cell r="M275">
            <v>31</v>
          </cell>
          <cell r="N275">
            <v>0.9375</v>
          </cell>
        </row>
        <row r="276">
          <cell r="B276" t="str">
            <v>Abril</v>
          </cell>
          <cell r="C276">
            <v>0</v>
          </cell>
          <cell r="I276">
            <v>13</v>
          </cell>
          <cell r="K276">
            <v>8</v>
          </cell>
        </row>
        <row r="277">
          <cell r="B277" t="str">
            <v>Mayo</v>
          </cell>
          <cell r="C277">
            <v>0</v>
          </cell>
          <cell r="I277">
            <v>1</v>
          </cell>
          <cell r="K277">
            <v>0</v>
          </cell>
        </row>
        <row r="278">
          <cell r="B278" t="str">
            <v>Junio</v>
          </cell>
          <cell r="C278">
            <v>0</v>
          </cell>
          <cell r="I278">
            <v>5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0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2</v>
          </cell>
          <cell r="K280">
            <v>6</v>
          </cell>
        </row>
        <row r="281">
          <cell r="B281" t="str">
            <v>Septiembre</v>
          </cell>
          <cell r="C281">
            <v>0</v>
          </cell>
          <cell r="I281">
            <v>0</v>
          </cell>
          <cell r="K281">
            <v>0</v>
          </cell>
        </row>
        <row r="282">
          <cell r="B282" t="str">
            <v>Octubre</v>
          </cell>
          <cell r="C282">
            <v>6</v>
          </cell>
          <cell r="I282">
            <v>16</v>
          </cell>
          <cell r="K282">
            <v>8</v>
          </cell>
        </row>
        <row r="283">
          <cell r="B283" t="str">
            <v>Noviembre</v>
          </cell>
          <cell r="C283">
            <v>2</v>
          </cell>
          <cell r="I283">
            <v>12</v>
          </cell>
          <cell r="K283">
            <v>11</v>
          </cell>
        </row>
        <row r="284">
          <cell r="B284" t="str">
            <v>Diciembre</v>
          </cell>
          <cell r="C284">
            <v>6</v>
          </cell>
          <cell r="I284">
            <v>27</v>
          </cell>
          <cell r="K284">
            <v>45</v>
          </cell>
        </row>
        <row r="285">
          <cell r="C285">
            <v>217</v>
          </cell>
          <cell r="I285">
            <v>195</v>
          </cell>
          <cell r="K285">
            <v>156</v>
          </cell>
          <cell r="M285">
            <v>105</v>
          </cell>
          <cell r="N285">
            <v>0.36363636363636354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4476</v>
          </cell>
          <cell r="M9">
            <v>4609</v>
          </cell>
          <cell r="N9">
            <v>2.9714030384271561E-2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2800</v>
          </cell>
          <cell r="K15">
            <v>2508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</row>
        <row r="21">
          <cell r="A21" t="str">
            <v>Total</v>
          </cell>
          <cell r="C21">
            <v>12633</v>
          </cell>
          <cell r="I21">
            <v>51166</v>
          </cell>
          <cell r="K21">
            <v>43737</v>
          </cell>
          <cell r="M21">
            <v>12609</v>
          </cell>
          <cell r="N21">
            <v>-0.16546429280561259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3026</v>
          </cell>
          <cell r="I31">
            <v>6858</v>
          </cell>
          <cell r="K31">
            <v>4426</v>
          </cell>
          <cell r="M31">
            <v>4533</v>
          </cell>
          <cell r="N31">
            <v>2.4175327609579744E-2</v>
          </cell>
        </row>
        <row r="32">
          <cell r="B32" t="str">
            <v>Febrero</v>
          </cell>
          <cell r="C32">
            <v>3832</v>
          </cell>
          <cell r="I32">
            <v>4457</v>
          </cell>
          <cell r="K32">
            <v>4712</v>
          </cell>
          <cell r="M32">
            <v>3908</v>
          </cell>
          <cell r="N32">
            <v>-0.17062818336162988</v>
          </cell>
        </row>
        <row r="33">
          <cell r="B33" t="str">
            <v>Marzo</v>
          </cell>
          <cell r="C33">
            <v>1334</v>
          </cell>
          <cell r="I33">
            <v>4813</v>
          </cell>
          <cell r="K33">
            <v>5785</v>
          </cell>
          <cell r="M33">
            <v>3954</v>
          </cell>
          <cell r="N33">
            <v>-0.3165082108902334</v>
          </cell>
        </row>
        <row r="34">
          <cell r="B34" t="str">
            <v>Abril</v>
          </cell>
          <cell r="C34">
            <v>0</v>
          </cell>
          <cell r="I34">
            <v>4396</v>
          </cell>
          <cell r="K34">
            <v>3828</v>
          </cell>
        </row>
        <row r="35">
          <cell r="B35" t="str">
            <v>Mayo</v>
          </cell>
          <cell r="C35">
            <v>0</v>
          </cell>
          <cell r="I35">
            <v>3579</v>
          </cell>
          <cell r="K35">
            <v>1833</v>
          </cell>
        </row>
        <row r="36">
          <cell r="B36" t="str">
            <v>Junio</v>
          </cell>
          <cell r="C36">
            <v>0</v>
          </cell>
          <cell r="I36">
            <v>3022</v>
          </cell>
          <cell r="K36">
            <v>2354</v>
          </cell>
        </row>
        <row r="37">
          <cell r="B37" t="str">
            <v>Julio</v>
          </cell>
          <cell r="C37">
            <v>0</v>
          </cell>
          <cell r="I37">
            <v>2765</v>
          </cell>
          <cell r="K37">
            <v>2458</v>
          </cell>
        </row>
        <row r="38">
          <cell r="B38" t="str">
            <v>Agosto</v>
          </cell>
          <cell r="C38">
            <v>1055</v>
          </cell>
          <cell r="I38">
            <v>3033</v>
          </cell>
          <cell r="K38">
            <v>3098</v>
          </cell>
        </row>
        <row r="39">
          <cell r="B39" t="str">
            <v>Septiembre</v>
          </cell>
          <cell r="C39">
            <v>220</v>
          </cell>
          <cell r="I39">
            <v>3673</v>
          </cell>
          <cell r="K39">
            <v>3065</v>
          </cell>
        </row>
        <row r="40">
          <cell r="B40" t="str">
            <v>Octubre</v>
          </cell>
          <cell r="C40">
            <v>283</v>
          </cell>
          <cell r="I40">
            <v>4198</v>
          </cell>
          <cell r="K40">
            <v>3898</v>
          </cell>
        </row>
        <row r="41">
          <cell r="B41" t="str">
            <v>Noviembre</v>
          </cell>
          <cell r="C41">
            <v>452</v>
          </cell>
          <cell r="I41">
            <v>4299</v>
          </cell>
          <cell r="K41">
            <v>3199</v>
          </cell>
        </row>
        <row r="42">
          <cell r="B42" t="str">
            <v>Diciembre</v>
          </cell>
          <cell r="C42">
            <v>469</v>
          </cell>
          <cell r="I42">
            <v>5428</v>
          </cell>
          <cell r="K42">
            <v>4419</v>
          </cell>
        </row>
        <row r="43">
          <cell r="C43">
            <v>10755</v>
          </cell>
          <cell r="I43">
            <v>50521</v>
          </cell>
          <cell r="K43">
            <v>43075</v>
          </cell>
          <cell r="M43">
            <v>12395</v>
          </cell>
          <cell r="N43">
            <v>-0.16940293506667559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A21" t="str">
            <v>Total</v>
          </cell>
          <cell r="C21">
            <v>65275</v>
          </cell>
          <cell r="I21">
            <v>182035</v>
          </cell>
          <cell r="K21">
            <v>194642</v>
          </cell>
          <cell r="M21">
            <v>56753</v>
          </cell>
          <cell r="N21">
            <v>-6.5840370022879569E-2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1214</v>
          </cell>
          <cell r="I31">
            <v>6722</v>
          </cell>
          <cell r="K31">
            <v>1440</v>
          </cell>
          <cell r="M31">
            <v>2799</v>
          </cell>
          <cell r="N31">
            <v>0.94375000000000009</v>
          </cell>
        </row>
        <row r="32">
          <cell r="B32" t="str">
            <v>Febrero</v>
          </cell>
          <cell r="C32">
            <v>904</v>
          </cell>
          <cell r="I32">
            <v>3306</v>
          </cell>
          <cell r="K32">
            <v>2089</v>
          </cell>
          <cell r="M32">
            <v>1561</v>
          </cell>
          <cell r="N32">
            <v>-0.25275251316419345</v>
          </cell>
        </row>
        <row r="33">
          <cell r="B33" t="str">
            <v>Marzo</v>
          </cell>
          <cell r="C33">
            <v>787</v>
          </cell>
          <cell r="I33">
            <v>3072</v>
          </cell>
          <cell r="K33">
            <v>4827</v>
          </cell>
          <cell r="M33">
            <v>1575</v>
          </cell>
          <cell r="N33">
            <v>-0.67371037911746434</v>
          </cell>
        </row>
        <row r="34">
          <cell r="B34" t="str">
            <v>Abril</v>
          </cell>
          <cell r="C34">
            <v>0</v>
          </cell>
          <cell r="I34">
            <v>3399</v>
          </cell>
          <cell r="K34">
            <v>2132</v>
          </cell>
        </row>
        <row r="35">
          <cell r="B35" t="str">
            <v>Mayo</v>
          </cell>
          <cell r="C35">
            <v>0</v>
          </cell>
          <cell r="I35">
            <v>3612</v>
          </cell>
          <cell r="K35">
            <v>1512</v>
          </cell>
        </row>
        <row r="36">
          <cell r="B36" t="str">
            <v>Junio</v>
          </cell>
          <cell r="C36">
            <v>0</v>
          </cell>
          <cell r="I36">
            <v>2638</v>
          </cell>
          <cell r="K36">
            <v>1891</v>
          </cell>
        </row>
        <row r="37">
          <cell r="B37" t="str">
            <v>Julio</v>
          </cell>
          <cell r="C37">
            <v>0</v>
          </cell>
          <cell r="I37">
            <v>2644</v>
          </cell>
          <cell r="K37">
            <v>2110</v>
          </cell>
        </row>
        <row r="38">
          <cell r="B38" t="str">
            <v>Agosto</v>
          </cell>
          <cell r="C38">
            <v>2492</v>
          </cell>
          <cell r="I38">
            <v>2887</v>
          </cell>
          <cell r="K38">
            <v>2116</v>
          </cell>
        </row>
        <row r="39">
          <cell r="B39" t="str">
            <v>Septiembre</v>
          </cell>
          <cell r="C39">
            <v>485</v>
          </cell>
          <cell r="I39">
            <v>3190</v>
          </cell>
          <cell r="K39">
            <v>2770</v>
          </cell>
        </row>
        <row r="40">
          <cell r="B40" t="str">
            <v>Octubre</v>
          </cell>
          <cell r="C40">
            <v>528</v>
          </cell>
          <cell r="I40">
            <v>2565</v>
          </cell>
          <cell r="K40">
            <v>2189</v>
          </cell>
        </row>
        <row r="41">
          <cell r="B41" t="str">
            <v>Noviembre</v>
          </cell>
          <cell r="C41">
            <v>509</v>
          </cell>
          <cell r="I41">
            <v>2171</v>
          </cell>
          <cell r="K41">
            <v>682</v>
          </cell>
        </row>
        <row r="42">
          <cell r="B42" t="str">
            <v>Diciembre</v>
          </cell>
          <cell r="C42">
            <v>9</v>
          </cell>
          <cell r="I42">
            <v>4029</v>
          </cell>
          <cell r="K42">
            <v>2061</v>
          </cell>
        </row>
        <row r="43">
          <cell r="C43">
            <v>6950</v>
          </cell>
          <cell r="I43">
            <v>40235</v>
          </cell>
          <cell r="K43">
            <v>25819</v>
          </cell>
          <cell r="M43">
            <v>5935</v>
          </cell>
          <cell r="N43">
            <v>-0.28973192915270463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563</v>
          </cell>
          <cell r="I53">
            <v>1740</v>
          </cell>
          <cell r="K53">
            <v>940</v>
          </cell>
          <cell r="M53">
            <v>1491</v>
          </cell>
          <cell r="N53">
            <v>0.58617021276595738</v>
          </cell>
        </row>
        <row r="54">
          <cell r="B54" t="str">
            <v>Febrero</v>
          </cell>
          <cell r="C54">
            <v>504</v>
          </cell>
          <cell r="I54">
            <v>1148</v>
          </cell>
          <cell r="K54">
            <v>1412</v>
          </cell>
          <cell r="M54">
            <v>791</v>
          </cell>
          <cell r="N54">
            <v>-0.4398016997167139</v>
          </cell>
        </row>
        <row r="55">
          <cell r="B55" t="str">
            <v>Marzo</v>
          </cell>
          <cell r="C55">
            <v>522</v>
          </cell>
          <cell r="I55">
            <v>1437</v>
          </cell>
          <cell r="K55">
            <v>1780</v>
          </cell>
          <cell r="M55">
            <v>801</v>
          </cell>
          <cell r="N55">
            <v>-0.55000000000000004</v>
          </cell>
        </row>
        <row r="56">
          <cell r="B56" t="str">
            <v>Abril</v>
          </cell>
          <cell r="C56">
            <v>0</v>
          </cell>
          <cell r="I56">
            <v>1028</v>
          </cell>
          <cell r="K56">
            <v>652</v>
          </cell>
        </row>
        <row r="57">
          <cell r="B57" t="str">
            <v>Mayo</v>
          </cell>
          <cell r="C57">
            <v>0</v>
          </cell>
          <cell r="I57">
            <v>841</v>
          </cell>
          <cell r="K57">
            <v>401</v>
          </cell>
        </row>
        <row r="58">
          <cell r="B58" t="str">
            <v>Junio</v>
          </cell>
          <cell r="C58">
            <v>0</v>
          </cell>
          <cell r="I58">
            <v>1029</v>
          </cell>
          <cell r="K58">
            <v>1248</v>
          </cell>
        </row>
        <row r="59">
          <cell r="B59" t="str">
            <v>Julio</v>
          </cell>
          <cell r="C59">
            <v>0</v>
          </cell>
          <cell r="I59">
            <v>857</v>
          </cell>
          <cell r="K59">
            <v>786</v>
          </cell>
        </row>
        <row r="60">
          <cell r="B60" t="str">
            <v>Agosto</v>
          </cell>
          <cell r="C60">
            <v>0</v>
          </cell>
          <cell r="I60">
            <v>1437</v>
          </cell>
          <cell r="K60">
            <v>1083</v>
          </cell>
        </row>
        <row r="61">
          <cell r="B61" t="str">
            <v>Septiembre</v>
          </cell>
          <cell r="C61">
            <v>144</v>
          </cell>
          <cell r="I61">
            <v>925</v>
          </cell>
          <cell r="K61">
            <v>779</v>
          </cell>
        </row>
        <row r="62">
          <cell r="B62" t="str">
            <v>Octubre</v>
          </cell>
          <cell r="C62">
            <v>106</v>
          </cell>
          <cell r="I62">
            <v>1410</v>
          </cell>
          <cell r="K62">
            <v>775</v>
          </cell>
        </row>
        <row r="63">
          <cell r="B63" t="str">
            <v>Noviembre</v>
          </cell>
          <cell r="C63">
            <v>99</v>
          </cell>
          <cell r="I63">
            <v>1531</v>
          </cell>
          <cell r="K63">
            <v>566</v>
          </cell>
        </row>
        <row r="64">
          <cell r="B64" t="str">
            <v>Diciembre</v>
          </cell>
          <cell r="C64">
            <v>9</v>
          </cell>
          <cell r="I64">
            <v>1688</v>
          </cell>
          <cell r="K64">
            <v>1073</v>
          </cell>
        </row>
        <row r="65">
          <cell r="C65">
            <v>1947</v>
          </cell>
          <cell r="I65">
            <v>15071</v>
          </cell>
          <cell r="K65">
            <v>11495</v>
          </cell>
          <cell r="M65">
            <v>3083</v>
          </cell>
          <cell r="N65">
            <v>-0.25387221684414329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651</v>
          </cell>
          <cell r="I75">
            <v>4982</v>
          </cell>
          <cell r="K75">
            <v>500</v>
          </cell>
          <cell r="M75">
            <v>1308</v>
          </cell>
          <cell r="N75">
            <v>1.6160000000000001</v>
          </cell>
        </row>
        <row r="76">
          <cell r="B76" t="str">
            <v>Febrero</v>
          </cell>
          <cell r="C76">
            <v>400</v>
          </cell>
          <cell r="I76">
            <v>2158</v>
          </cell>
          <cell r="K76">
            <v>677</v>
          </cell>
          <cell r="M76">
            <v>770</v>
          </cell>
          <cell r="N76">
            <v>0.13737075332348603</v>
          </cell>
        </row>
        <row r="77">
          <cell r="B77" t="str">
            <v>Marzo</v>
          </cell>
          <cell r="C77">
            <v>265</v>
          </cell>
          <cell r="I77">
            <v>1635</v>
          </cell>
          <cell r="K77">
            <v>3047</v>
          </cell>
          <cell r="M77">
            <v>774</v>
          </cell>
          <cell r="N77">
            <v>-0.74597965211683626</v>
          </cell>
        </row>
        <row r="78">
          <cell r="B78" t="str">
            <v>Abril</v>
          </cell>
          <cell r="C78">
            <v>0</v>
          </cell>
          <cell r="I78">
            <v>2371</v>
          </cell>
          <cell r="K78">
            <v>1480</v>
          </cell>
        </row>
        <row r="79">
          <cell r="B79" t="str">
            <v>Mayo</v>
          </cell>
          <cell r="C79">
            <v>0</v>
          </cell>
          <cell r="I79">
            <v>2771</v>
          </cell>
          <cell r="K79">
            <v>1111</v>
          </cell>
        </row>
        <row r="80">
          <cell r="B80" t="str">
            <v>Junio</v>
          </cell>
          <cell r="C80">
            <v>0</v>
          </cell>
          <cell r="I80">
            <v>1609</v>
          </cell>
          <cell r="K80">
            <v>643</v>
          </cell>
        </row>
        <row r="81">
          <cell r="B81" t="str">
            <v>Julio</v>
          </cell>
          <cell r="C81">
            <v>0</v>
          </cell>
          <cell r="I81">
            <v>1787</v>
          </cell>
          <cell r="K81">
            <v>1324</v>
          </cell>
        </row>
        <row r="82">
          <cell r="B82" t="str">
            <v>Agosto</v>
          </cell>
          <cell r="C82">
            <v>2492</v>
          </cell>
          <cell r="I82">
            <v>1450</v>
          </cell>
          <cell r="K82">
            <v>1033</v>
          </cell>
        </row>
        <row r="83">
          <cell r="B83" t="str">
            <v>Septiembre</v>
          </cell>
          <cell r="C83">
            <v>341</v>
          </cell>
          <cell r="I83">
            <v>2265</v>
          </cell>
          <cell r="K83">
            <v>1991</v>
          </cell>
        </row>
        <row r="84">
          <cell r="B84" t="str">
            <v>Octubre</v>
          </cell>
          <cell r="C84">
            <v>422</v>
          </cell>
          <cell r="I84">
            <v>1155</v>
          </cell>
          <cell r="K84">
            <v>1414</v>
          </cell>
        </row>
        <row r="85">
          <cell r="B85" t="str">
            <v>Noviembre</v>
          </cell>
          <cell r="C85">
            <v>410</v>
          </cell>
          <cell r="I85">
            <v>640</v>
          </cell>
          <cell r="K85">
            <v>116</v>
          </cell>
        </row>
        <row r="86">
          <cell r="B86" t="str">
            <v>Diciembre</v>
          </cell>
          <cell r="C86">
            <v>0</v>
          </cell>
          <cell r="I86">
            <v>2341</v>
          </cell>
          <cell r="K86">
            <v>988</v>
          </cell>
        </row>
        <row r="87">
          <cell r="C87">
            <v>5003</v>
          </cell>
          <cell r="I87">
            <v>25164</v>
          </cell>
          <cell r="K87">
            <v>14324</v>
          </cell>
          <cell r="M87">
            <v>2852</v>
          </cell>
          <cell r="N87">
            <v>-0.32481060606060608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19810</v>
          </cell>
          <cell r="I97">
            <v>11260</v>
          </cell>
          <cell r="K97">
            <v>19857</v>
          </cell>
          <cell r="M97">
            <v>18221</v>
          </cell>
          <cell r="N97">
            <v>-8.2389081935841268E-2</v>
          </cell>
        </row>
        <row r="98">
          <cell r="B98" t="str">
            <v>Febrero</v>
          </cell>
          <cell r="C98">
            <v>19473</v>
          </cell>
          <cell r="I98">
            <v>12875</v>
          </cell>
          <cell r="K98">
            <v>16570</v>
          </cell>
          <cell r="M98">
            <v>16395</v>
          </cell>
          <cell r="N98">
            <v>-1.0561255280627679E-2</v>
          </cell>
        </row>
        <row r="99">
          <cell r="B99" t="str">
            <v>Marzo</v>
          </cell>
          <cell r="C99">
            <v>11550</v>
          </cell>
          <cell r="I99">
            <v>15197</v>
          </cell>
          <cell r="K99">
            <v>15970</v>
          </cell>
          <cell r="M99">
            <v>16202</v>
          </cell>
          <cell r="N99">
            <v>1.4527238572323187E-2</v>
          </cell>
        </row>
        <row r="100">
          <cell r="B100" t="str">
            <v>Abril</v>
          </cell>
          <cell r="C100">
            <v>0</v>
          </cell>
          <cell r="I100">
            <v>9718</v>
          </cell>
          <cell r="K100">
            <v>12454</v>
          </cell>
        </row>
        <row r="101">
          <cell r="B101" t="str">
            <v>Mayo</v>
          </cell>
          <cell r="C101">
            <v>0</v>
          </cell>
          <cell r="I101">
            <v>7128</v>
          </cell>
          <cell r="K101">
            <v>6305</v>
          </cell>
        </row>
        <row r="102">
          <cell r="B102" t="str">
            <v>Junio</v>
          </cell>
          <cell r="C102">
            <v>0</v>
          </cell>
          <cell r="I102">
            <v>8496</v>
          </cell>
          <cell r="K102">
            <v>10392</v>
          </cell>
        </row>
        <row r="103">
          <cell r="B103" t="str">
            <v>Julio</v>
          </cell>
          <cell r="C103">
            <v>0</v>
          </cell>
          <cell r="I103">
            <v>7870</v>
          </cell>
          <cell r="K103">
            <v>10403</v>
          </cell>
        </row>
        <row r="104">
          <cell r="B104" t="str">
            <v>Agosto</v>
          </cell>
          <cell r="C104">
            <v>1140</v>
          </cell>
          <cell r="I104">
            <v>9642</v>
          </cell>
          <cell r="K104">
            <v>14537</v>
          </cell>
        </row>
        <row r="105">
          <cell r="B105" t="str">
            <v>Septiembre</v>
          </cell>
          <cell r="C105">
            <v>544</v>
          </cell>
          <cell r="I105">
            <v>10546</v>
          </cell>
          <cell r="K105">
            <v>14922</v>
          </cell>
        </row>
        <row r="106">
          <cell r="B106" t="str">
            <v>Octubre</v>
          </cell>
          <cell r="C106">
            <v>579</v>
          </cell>
          <cell r="I106">
            <v>15246</v>
          </cell>
          <cell r="K106">
            <v>15697</v>
          </cell>
        </row>
        <row r="107">
          <cell r="B107" t="str">
            <v>Noviembre</v>
          </cell>
          <cell r="C107">
            <v>1877</v>
          </cell>
          <cell r="I107">
            <v>17924</v>
          </cell>
          <cell r="K107">
            <v>15263</v>
          </cell>
        </row>
        <row r="108">
          <cell r="B108" t="str">
            <v>Diciembre</v>
          </cell>
          <cell r="C108">
            <v>2995</v>
          </cell>
          <cell r="I108">
            <v>15898</v>
          </cell>
          <cell r="K108">
            <v>16453</v>
          </cell>
        </row>
        <row r="109">
          <cell r="C109">
            <v>58325</v>
          </cell>
          <cell r="I109">
            <v>141800</v>
          </cell>
          <cell r="K109">
            <v>168823</v>
          </cell>
          <cell r="M109">
            <v>50818</v>
          </cell>
          <cell r="N109">
            <v>-3.0135313090444149E-2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5266</v>
          </cell>
          <cell r="I119">
            <v>4671</v>
          </cell>
          <cell r="K119">
            <v>5648</v>
          </cell>
          <cell r="M119">
            <v>6773</v>
          </cell>
          <cell r="N119">
            <v>0.19918555240793201</v>
          </cell>
        </row>
        <row r="120">
          <cell r="B120" t="str">
            <v>Febrero</v>
          </cell>
          <cell r="C120">
            <v>6304</v>
          </cell>
          <cell r="I120">
            <v>5059</v>
          </cell>
          <cell r="K120">
            <v>5918</v>
          </cell>
          <cell r="M120">
            <v>5656</v>
          </cell>
          <cell r="N120">
            <v>-4.427171341669478E-2</v>
          </cell>
        </row>
        <row r="121">
          <cell r="B121" t="str">
            <v>Marzo</v>
          </cell>
          <cell r="C121">
            <v>7338</v>
          </cell>
          <cell r="I121">
            <v>5407</v>
          </cell>
          <cell r="K121">
            <v>5789</v>
          </cell>
          <cell r="M121">
            <v>6562</v>
          </cell>
          <cell r="N121">
            <v>0.13352910692693043</v>
          </cell>
        </row>
        <row r="122">
          <cell r="B122" t="str">
            <v>Abril</v>
          </cell>
          <cell r="C122">
            <v>0</v>
          </cell>
          <cell r="I122">
            <v>3130</v>
          </cell>
          <cell r="K122">
            <v>4286</v>
          </cell>
        </row>
        <row r="123">
          <cell r="B123" t="str">
            <v>Mayo</v>
          </cell>
          <cell r="C123">
            <v>0</v>
          </cell>
          <cell r="I123">
            <v>4056</v>
          </cell>
          <cell r="K123">
            <v>4481</v>
          </cell>
        </row>
        <row r="124">
          <cell r="B124" t="str">
            <v>Junio</v>
          </cell>
          <cell r="C124">
            <v>0</v>
          </cell>
          <cell r="I124">
            <v>4750</v>
          </cell>
          <cell r="K124">
            <v>8026</v>
          </cell>
        </row>
        <row r="125">
          <cell r="B125" t="str">
            <v>Julio</v>
          </cell>
          <cell r="C125">
            <v>0</v>
          </cell>
          <cell r="I125">
            <v>3580</v>
          </cell>
          <cell r="K125">
            <v>4630</v>
          </cell>
        </row>
        <row r="126">
          <cell r="B126" t="str">
            <v>Agosto</v>
          </cell>
          <cell r="C126">
            <v>81</v>
          </cell>
          <cell r="I126">
            <v>3569</v>
          </cell>
          <cell r="K126">
            <v>6181</v>
          </cell>
        </row>
        <row r="127">
          <cell r="B127" t="str">
            <v>Septiembre</v>
          </cell>
          <cell r="C127">
            <v>119</v>
          </cell>
          <cell r="I127">
            <v>5343</v>
          </cell>
          <cell r="K127">
            <v>6777</v>
          </cell>
        </row>
        <row r="128">
          <cell r="B128" t="str">
            <v>Octubre</v>
          </cell>
          <cell r="C128">
            <v>110</v>
          </cell>
          <cell r="I128">
            <v>5420</v>
          </cell>
          <cell r="K128">
            <v>6559</v>
          </cell>
        </row>
        <row r="129">
          <cell r="B129" t="str">
            <v>Noviembre</v>
          </cell>
          <cell r="C129">
            <v>164</v>
          </cell>
          <cell r="I129">
            <v>5036</v>
          </cell>
          <cell r="K129">
            <v>5563</v>
          </cell>
        </row>
        <row r="130">
          <cell r="B130" t="str">
            <v>Diciembre</v>
          </cell>
          <cell r="C130">
            <v>350</v>
          </cell>
          <cell r="I130">
            <v>5463</v>
          </cell>
          <cell r="K130">
            <v>5875</v>
          </cell>
        </row>
        <row r="131">
          <cell r="C131">
            <v>19771</v>
          </cell>
          <cell r="I131">
            <v>55484</v>
          </cell>
          <cell r="K131">
            <v>69733</v>
          </cell>
          <cell r="M131">
            <v>18991</v>
          </cell>
          <cell r="N131">
            <v>9.4266781907231367E-2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6545</v>
          </cell>
          <cell r="I141">
            <v>1909</v>
          </cell>
          <cell r="K141">
            <v>6720</v>
          </cell>
          <cell r="M141">
            <v>4621</v>
          </cell>
          <cell r="N141">
            <v>-0.31235119047619042</v>
          </cell>
        </row>
        <row r="142">
          <cell r="B142" t="str">
            <v>Febrero</v>
          </cell>
          <cell r="C142">
            <v>6280</v>
          </cell>
          <cell r="I142">
            <v>3000</v>
          </cell>
          <cell r="K142">
            <v>4191</v>
          </cell>
          <cell r="M142">
            <v>4410</v>
          </cell>
          <cell r="N142">
            <v>5.2254831782390765E-2</v>
          </cell>
        </row>
        <row r="143">
          <cell r="B143" t="str">
            <v>Marzo</v>
          </cell>
          <cell r="C143">
            <v>1807</v>
          </cell>
          <cell r="I143">
            <v>4413</v>
          </cell>
          <cell r="K143">
            <v>4701</v>
          </cell>
          <cell r="M143">
            <v>4240</v>
          </cell>
          <cell r="N143">
            <v>-9.8064241650712591E-2</v>
          </cell>
        </row>
        <row r="144">
          <cell r="B144" t="str">
            <v>Abril</v>
          </cell>
          <cell r="C144">
            <v>0</v>
          </cell>
          <cell r="I144">
            <v>2417</v>
          </cell>
          <cell r="K144">
            <v>3247</v>
          </cell>
        </row>
        <row r="145">
          <cell r="B145" t="str">
            <v>Mayo</v>
          </cell>
          <cell r="C145">
            <v>0</v>
          </cell>
          <cell r="I145">
            <v>635</v>
          </cell>
          <cell r="K145">
            <v>365</v>
          </cell>
        </row>
        <row r="146">
          <cell r="B146" t="str">
            <v>Junio</v>
          </cell>
          <cell r="C146">
            <v>0</v>
          </cell>
          <cell r="I146">
            <v>1387</v>
          </cell>
          <cell r="K146">
            <v>767</v>
          </cell>
        </row>
        <row r="147">
          <cell r="B147" t="str">
            <v>Julio</v>
          </cell>
          <cell r="C147">
            <v>0</v>
          </cell>
          <cell r="I147">
            <v>1550</v>
          </cell>
          <cell r="K147">
            <v>2203</v>
          </cell>
        </row>
        <row r="148">
          <cell r="B148" t="str">
            <v>Agosto</v>
          </cell>
          <cell r="C148">
            <v>256</v>
          </cell>
          <cell r="I148">
            <v>1791</v>
          </cell>
          <cell r="K148">
            <v>2519</v>
          </cell>
        </row>
        <row r="149">
          <cell r="B149" t="str">
            <v>Septiembre</v>
          </cell>
          <cell r="C149">
            <v>221</v>
          </cell>
          <cell r="I149">
            <v>2284</v>
          </cell>
          <cell r="K149">
            <v>2496</v>
          </cell>
        </row>
        <row r="150">
          <cell r="B150" t="str">
            <v>Octubre</v>
          </cell>
          <cell r="C150">
            <v>210</v>
          </cell>
          <cell r="I150">
            <v>3442</v>
          </cell>
          <cell r="K150">
            <v>3103</v>
          </cell>
        </row>
        <row r="151">
          <cell r="B151" t="str">
            <v>Noviembre</v>
          </cell>
          <cell r="C151">
            <v>1354</v>
          </cell>
          <cell r="I151">
            <v>6832</v>
          </cell>
          <cell r="K151">
            <v>4594</v>
          </cell>
        </row>
        <row r="152">
          <cell r="B152" t="str">
            <v>Diciembre</v>
          </cell>
          <cell r="C152">
            <v>1915</v>
          </cell>
          <cell r="I152">
            <v>4805</v>
          </cell>
          <cell r="K152">
            <v>4165</v>
          </cell>
        </row>
        <row r="153">
          <cell r="C153">
            <v>18669</v>
          </cell>
          <cell r="I153">
            <v>34465</v>
          </cell>
          <cell r="K153">
            <v>39071</v>
          </cell>
          <cell r="M153">
            <v>13271</v>
          </cell>
          <cell r="N153">
            <v>-0.14994875736612867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416</v>
          </cell>
          <cell r="I163">
            <v>617</v>
          </cell>
          <cell r="K163">
            <v>747</v>
          </cell>
          <cell r="M163">
            <v>468</v>
          </cell>
          <cell r="N163">
            <v>-0.37349397590361444</v>
          </cell>
        </row>
        <row r="164">
          <cell r="B164" t="str">
            <v>Febrero</v>
          </cell>
          <cell r="C164">
            <v>641</v>
          </cell>
          <cell r="I164">
            <v>654</v>
          </cell>
          <cell r="K164">
            <v>490</v>
          </cell>
          <cell r="M164">
            <v>579</v>
          </cell>
          <cell r="N164">
            <v>0.18163265306122445</v>
          </cell>
        </row>
        <row r="165">
          <cell r="B165" t="str">
            <v>Marzo</v>
          </cell>
          <cell r="C165">
            <v>63</v>
          </cell>
          <cell r="I165">
            <v>785</v>
          </cell>
          <cell r="K165">
            <v>707</v>
          </cell>
          <cell r="M165">
            <v>451</v>
          </cell>
          <cell r="N165">
            <v>-0.36209335219236205</v>
          </cell>
        </row>
        <row r="166">
          <cell r="B166" t="str">
            <v>Abril</v>
          </cell>
          <cell r="C166">
            <v>0</v>
          </cell>
          <cell r="I166">
            <v>749</v>
          </cell>
          <cell r="K166">
            <v>471</v>
          </cell>
        </row>
        <row r="167">
          <cell r="B167" t="str">
            <v>Mayo</v>
          </cell>
          <cell r="C167">
            <v>0</v>
          </cell>
          <cell r="I167">
            <v>298</v>
          </cell>
          <cell r="K167">
            <v>131</v>
          </cell>
        </row>
        <row r="168">
          <cell r="B168" t="str">
            <v>Junio</v>
          </cell>
          <cell r="C168">
            <v>0</v>
          </cell>
          <cell r="I168">
            <v>385</v>
          </cell>
          <cell r="K168">
            <v>222</v>
          </cell>
        </row>
        <row r="169">
          <cell r="B169" t="str">
            <v>Julio</v>
          </cell>
          <cell r="C169">
            <v>0</v>
          </cell>
          <cell r="I169">
            <v>332</v>
          </cell>
          <cell r="K169">
            <v>181</v>
          </cell>
        </row>
        <row r="170">
          <cell r="B170" t="str">
            <v>Agosto</v>
          </cell>
          <cell r="C170">
            <v>227</v>
          </cell>
          <cell r="I170">
            <v>638</v>
          </cell>
          <cell r="K170">
            <v>993</v>
          </cell>
        </row>
        <row r="171">
          <cell r="B171" t="str">
            <v>Septiembre</v>
          </cell>
          <cell r="C171">
            <v>58</v>
          </cell>
          <cell r="I171">
            <v>379</v>
          </cell>
          <cell r="K171">
            <v>1070</v>
          </cell>
        </row>
        <row r="172">
          <cell r="B172" t="str">
            <v>Octubre</v>
          </cell>
          <cell r="C172">
            <v>10</v>
          </cell>
          <cell r="I172">
            <v>717</v>
          </cell>
          <cell r="K172">
            <v>709</v>
          </cell>
        </row>
        <row r="173">
          <cell r="B173" t="str">
            <v>Noviembre</v>
          </cell>
          <cell r="C173">
            <v>17</v>
          </cell>
          <cell r="I173">
            <v>631</v>
          </cell>
          <cell r="K173">
            <v>478</v>
          </cell>
        </row>
        <row r="174">
          <cell r="B174" t="str">
            <v>Diciembre</v>
          </cell>
          <cell r="C174">
            <v>42</v>
          </cell>
          <cell r="I174">
            <v>599</v>
          </cell>
          <cell r="K174">
            <v>475</v>
          </cell>
        </row>
        <row r="175">
          <cell r="C175">
            <v>1519</v>
          </cell>
          <cell r="I175">
            <v>6784</v>
          </cell>
          <cell r="K175">
            <v>6674</v>
          </cell>
          <cell r="M175">
            <v>1498</v>
          </cell>
          <cell r="N175">
            <v>-0.22942386831275718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270</v>
          </cell>
          <cell r="I185">
            <v>248</v>
          </cell>
          <cell r="K185">
            <v>659</v>
          </cell>
          <cell r="M185">
            <v>368</v>
          </cell>
          <cell r="N185">
            <v>-0.44157814871016687</v>
          </cell>
        </row>
        <row r="186">
          <cell r="B186" t="str">
            <v>Febrero</v>
          </cell>
          <cell r="C186">
            <v>364</v>
          </cell>
          <cell r="I186">
            <v>250</v>
          </cell>
          <cell r="K186">
            <v>262</v>
          </cell>
          <cell r="M186">
            <v>458</v>
          </cell>
          <cell r="N186">
            <v>0.74809160305343503</v>
          </cell>
        </row>
        <row r="187">
          <cell r="B187" t="str">
            <v>Marzo</v>
          </cell>
          <cell r="C187">
            <v>91</v>
          </cell>
          <cell r="I187">
            <v>394</v>
          </cell>
          <cell r="K187">
            <v>268</v>
          </cell>
          <cell r="M187">
            <v>136</v>
          </cell>
          <cell r="N187">
            <v>-0.4925373134328358</v>
          </cell>
        </row>
        <row r="188">
          <cell r="B188" t="str">
            <v>Abril</v>
          </cell>
          <cell r="C188">
            <v>0</v>
          </cell>
          <cell r="I188">
            <v>302</v>
          </cell>
          <cell r="K188">
            <v>249</v>
          </cell>
        </row>
        <row r="189">
          <cell r="B189" t="str">
            <v>Mayo</v>
          </cell>
          <cell r="C189">
            <v>0</v>
          </cell>
          <cell r="I189">
            <v>109</v>
          </cell>
          <cell r="K189">
            <v>12</v>
          </cell>
        </row>
        <row r="190">
          <cell r="B190" t="str">
            <v>junio</v>
          </cell>
          <cell r="C190">
            <v>0</v>
          </cell>
          <cell r="I190">
            <v>133</v>
          </cell>
          <cell r="K190">
            <v>19</v>
          </cell>
        </row>
        <row r="191">
          <cell r="B191" t="str">
            <v>Julio</v>
          </cell>
          <cell r="C191">
            <v>0</v>
          </cell>
          <cell r="I191">
            <v>117</v>
          </cell>
          <cell r="K191">
            <v>10</v>
          </cell>
        </row>
        <row r="192">
          <cell r="B192" t="str">
            <v>Agosto</v>
          </cell>
          <cell r="C192">
            <v>68</v>
          </cell>
          <cell r="I192">
            <v>284</v>
          </cell>
          <cell r="K192">
            <v>282</v>
          </cell>
        </row>
        <row r="193">
          <cell r="B193" t="str">
            <v>Septiembre</v>
          </cell>
          <cell r="C193">
            <v>10</v>
          </cell>
          <cell r="I193">
            <v>55</v>
          </cell>
          <cell r="K193">
            <v>464</v>
          </cell>
        </row>
        <row r="194">
          <cell r="B194" t="str">
            <v>Octubre</v>
          </cell>
          <cell r="C194">
            <v>25</v>
          </cell>
          <cell r="I194">
            <v>181</v>
          </cell>
          <cell r="K194">
            <v>440</v>
          </cell>
        </row>
        <row r="195">
          <cell r="B195" t="str">
            <v>Noviembre</v>
          </cell>
          <cell r="C195">
            <v>42</v>
          </cell>
          <cell r="I195">
            <v>301</v>
          </cell>
          <cell r="K195">
            <v>280</v>
          </cell>
        </row>
        <row r="196">
          <cell r="B196" t="str">
            <v>Diciembre</v>
          </cell>
          <cell r="C196">
            <v>213</v>
          </cell>
          <cell r="I196">
            <v>254</v>
          </cell>
          <cell r="K196">
            <v>363</v>
          </cell>
        </row>
        <row r="197">
          <cell r="C197">
            <v>1095</v>
          </cell>
          <cell r="I197">
            <v>2628</v>
          </cell>
          <cell r="K197">
            <v>3308</v>
          </cell>
          <cell r="M197">
            <v>962</v>
          </cell>
          <cell r="N197">
            <v>-0.19091673675357446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275</v>
          </cell>
          <cell r="I207">
            <v>201</v>
          </cell>
          <cell r="K207">
            <v>520</v>
          </cell>
          <cell r="M207">
            <v>669</v>
          </cell>
          <cell r="N207">
            <v>0.28653846153846163</v>
          </cell>
        </row>
        <row r="208">
          <cell r="B208" t="str">
            <v>Febrero</v>
          </cell>
          <cell r="C208">
            <v>303</v>
          </cell>
          <cell r="I208">
            <v>189</v>
          </cell>
          <cell r="K208">
            <v>670</v>
          </cell>
          <cell r="M208">
            <v>437</v>
          </cell>
          <cell r="N208">
            <v>-0.34776119402985073</v>
          </cell>
        </row>
        <row r="209">
          <cell r="B209" t="str">
            <v>Marzo</v>
          </cell>
          <cell r="C209">
            <v>10</v>
          </cell>
          <cell r="I209">
            <v>324</v>
          </cell>
          <cell r="K209">
            <v>586</v>
          </cell>
          <cell r="M209">
            <v>430</v>
          </cell>
          <cell r="N209">
            <v>-0.2662116040955631</v>
          </cell>
        </row>
        <row r="210">
          <cell r="B210" t="str">
            <v>Abril</v>
          </cell>
          <cell r="C210">
            <v>0</v>
          </cell>
          <cell r="I210">
            <v>135</v>
          </cell>
          <cell r="K210">
            <v>430</v>
          </cell>
        </row>
        <row r="211">
          <cell r="B211" t="str">
            <v>Mayo</v>
          </cell>
          <cell r="C211">
            <v>0</v>
          </cell>
          <cell r="I211">
            <v>93</v>
          </cell>
          <cell r="K211">
            <v>61</v>
          </cell>
        </row>
        <row r="212">
          <cell r="B212" t="str">
            <v>Junio</v>
          </cell>
          <cell r="C212">
            <v>0</v>
          </cell>
          <cell r="I212">
            <v>117</v>
          </cell>
          <cell r="K212">
            <v>40</v>
          </cell>
        </row>
        <row r="213">
          <cell r="B213" t="str">
            <v>Julio</v>
          </cell>
          <cell r="C213">
            <v>0</v>
          </cell>
          <cell r="I213">
            <v>118</v>
          </cell>
          <cell r="K213">
            <v>232</v>
          </cell>
        </row>
        <row r="214">
          <cell r="B214" t="str">
            <v>Agosto</v>
          </cell>
          <cell r="C214">
            <v>323</v>
          </cell>
          <cell r="I214">
            <v>96</v>
          </cell>
          <cell r="K214">
            <v>510</v>
          </cell>
        </row>
        <row r="215">
          <cell r="B215" t="str">
            <v>Septiembre</v>
          </cell>
          <cell r="C215">
            <v>0</v>
          </cell>
          <cell r="I215">
            <v>141</v>
          </cell>
          <cell r="K215">
            <v>436</v>
          </cell>
        </row>
        <row r="216">
          <cell r="B216" t="str">
            <v>Octubre</v>
          </cell>
          <cell r="C216">
            <v>17</v>
          </cell>
          <cell r="I216">
            <v>435</v>
          </cell>
          <cell r="K216">
            <v>490</v>
          </cell>
        </row>
        <row r="217">
          <cell r="B217" t="str">
            <v>Noviembre</v>
          </cell>
          <cell r="C217">
            <v>2</v>
          </cell>
          <cell r="I217">
            <v>698</v>
          </cell>
          <cell r="K217">
            <v>392</v>
          </cell>
        </row>
        <row r="218">
          <cell r="B218" t="str">
            <v>Diciembre</v>
          </cell>
          <cell r="C218">
            <v>45</v>
          </cell>
          <cell r="I218">
            <v>264</v>
          </cell>
          <cell r="K218">
            <v>470</v>
          </cell>
        </row>
        <row r="219">
          <cell r="C219">
            <v>1082</v>
          </cell>
          <cell r="I219">
            <v>2811</v>
          </cell>
          <cell r="K219">
            <v>4837</v>
          </cell>
          <cell r="M219">
            <v>1536</v>
          </cell>
          <cell r="N219">
            <v>-0.13513513513513509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438</v>
          </cell>
          <cell r="I229">
            <v>111</v>
          </cell>
          <cell r="K229">
            <v>153</v>
          </cell>
          <cell r="M229">
            <v>143</v>
          </cell>
          <cell r="N229">
            <v>-6.5359477124182996E-2</v>
          </cell>
        </row>
        <row r="230">
          <cell r="B230" t="str">
            <v>Febrero</v>
          </cell>
          <cell r="C230">
            <v>52</v>
          </cell>
          <cell r="I230">
            <v>210</v>
          </cell>
          <cell r="K230">
            <v>120</v>
          </cell>
          <cell r="M230">
            <v>139</v>
          </cell>
          <cell r="N230">
            <v>0.15833333333333344</v>
          </cell>
        </row>
        <row r="231">
          <cell r="B231" t="str">
            <v>Marzo</v>
          </cell>
          <cell r="C231">
            <v>223</v>
          </cell>
          <cell r="I231">
            <v>126</v>
          </cell>
          <cell r="K231">
            <v>82</v>
          </cell>
          <cell r="M231">
            <v>227</v>
          </cell>
          <cell r="N231">
            <v>1.7682926829268291</v>
          </cell>
        </row>
        <row r="232">
          <cell r="B232" t="str">
            <v>Abril</v>
          </cell>
          <cell r="C232">
            <v>0</v>
          </cell>
          <cell r="I232">
            <v>29</v>
          </cell>
          <cell r="K232">
            <v>2</v>
          </cell>
        </row>
        <row r="233">
          <cell r="B233" t="str">
            <v>Mayo</v>
          </cell>
          <cell r="C233">
            <v>0</v>
          </cell>
          <cell r="I233">
            <v>12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24</v>
          </cell>
          <cell r="K234">
            <v>0</v>
          </cell>
        </row>
        <row r="235">
          <cell r="B235" t="str">
            <v>Julio</v>
          </cell>
          <cell r="C235">
            <v>0</v>
          </cell>
          <cell r="I235">
            <v>14</v>
          </cell>
          <cell r="K235">
            <v>48</v>
          </cell>
        </row>
        <row r="236">
          <cell r="B236" t="str">
            <v>Agosto</v>
          </cell>
          <cell r="C236">
            <v>0</v>
          </cell>
          <cell r="I236">
            <v>29</v>
          </cell>
          <cell r="K236">
            <v>35</v>
          </cell>
        </row>
        <row r="237">
          <cell r="B237" t="str">
            <v>Septiembre</v>
          </cell>
          <cell r="C237">
            <v>0</v>
          </cell>
          <cell r="I237">
            <v>28</v>
          </cell>
          <cell r="K237">
            <v>10</v>
          </cell>
        </row>
        <row r="238">
          <cell r="B238" t="str">
            <v>Octubre</v>
          </cell>
          <cell r="C238">
            <v>0</v>
          </cell>
          <cell r="I238">
            <v>20</v>
          </cell>
          <cell r="K238">
            <v>10</v>
          </cell>
        </row>
        <row r="239">
          <cell r="B239" t="str">
            <v>Noviembre</v>
          </cell>
          <cell r="C239">
            <v>0</v>
          </cell>
          <cell r="I239">
            <v>62</v>
          </cell>
          <cell r="K239">
            <v>31</v>
          </cell>
        </row>
        <row r="240">
          <cell r="B240" t="str">
            <v>Diciembre</v>
          </cell>
          <cell r="C240">
            <v>0</v>
          </cell>
          <cell r="I240">
            <v>139</v>
          </cell>
          <cell r="K240">
            <v>145</v>
          </cell>
        </row>
        <row r="241">
          <cell r="C241">
            <v>713</v>
          </cell>
          <cell r="I241">
            <v>804</v>
          </cell>
          <cell r="K241">
            <v>636</v>
          </cell>
          <cell r="M241">
            <v>509</v>
          </cell>
          <cell r="N241">
            <v>0.43380281690140854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1077</v>
          </cell>
          <cell r="I255">
            <v>135</v>
          </cell>
          <cell r="K255">
            <v>49</v>
          </cell>
          <cell r="M255">
            <v>393</v>
          </cell>
          <cell r="N255">
            <v>7.0204081632653068</v>
          </cell>
        </row>
        <row r="256">
          <cell r="B256" t="str">
            <v>Febrero</v>
          </cell>
          <cell r="C256">
            <v>252</v>
          </cell>
          <cell r="I256">
            <v>147</v>
          </cell>
          <cell r="K256">
            <v>198</v>
          </cell>
          <cell r="M256">
            <v>71</v>
          </cell>
          <cell r="N256">
            <v>-0.64141414141414144</v>
          </cell>
        </row>
        <row r="257">
          <cell r="B257" t="str">
            <v>Marzo</v>
          </cell>
          <cell r="C257">
            <v>159</v>
          </cell>
          <cell r="I257">
            <v>100</v>
          </cell>
          <cell r="K257">
            <v>40</v>
          </cell>
          <cell r="M257">
            <v>152</v>
          </cell>
          <cell r="N257">
            <v>2.8</v>
          </cell>
        </row>
        <row r="258">
          <cell r="B258" t="str">
            <v>Abril</v>
          </cell>
          <cell r="C258">
            <v>0</v>
          </cell>
          <cell r="I258">
            <v>54</v>
          </cell>
          <cell r="K258">
            <v>77</v>
          </cell>
        </row>
        <row r="259">
          <cell r="B259" t="str">
            <v>Mayo</v>
          </cell>
          <cell r="C259">
            <v>0</v>
          </cell>
          <cell r="I259">
            <v>2</v>
          </cell>
          <cell r="K259">
            <v>0</v>
          </cell>
        </row>
        <row r="260">
          <cell r="B260" t="str">
            <v>Junio</v>
          </cell>
          <cell r="C260">
            <v>0</v>
          </cell>
          <cell r="I260">
            <v>5</v>
          </cell>
          <cell r="K260">
            <v>1</v>
          </cell>
        </row>
        <row r="261">
          <cell r="B261" t="str">
            <v>Julio</v>
          </cell>
          <cell r="C261">
            <v>0</v>
          </cell>
          <cell r="I261">
            <v>0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15</v>
          </cell>
          <cell r="K262">
            <v>13</v>
          </cell>
        </row>
        <row r="263">
          <cell r="B263" t="str">
            <v>Septiembre</v>
          </cell>
          <cell r="C263">
            <v>0</v>
          </cell>
          <cell r="I263">
            <v>0</v>
          </cell>
          <cell r="K263">
            <v>9</v>
          </cell>
        </row>
        <row r="264">
          <cell r="B264" t="str">
            <v>Octubre</v>
          </cell>
          <cell r="C264">
            <v>6</v>
          </cell>
          <cell r="I264">
            <v>62</v>
          </cell>
          <cell r="K264">
            <v>26</v>
          </cell>
        </row>
        <row r="265">
          <cell r="B265" t="str">
            <v>Noviembre</v>
          </cell>
          <cell r="C265">
            <v>15</v>
          </cell>
          <cell r="I265">
            <v>42</v>
          </cell>
          <cell r="K265">
            <v>56</v>
          </cell>
        </row>
        <row r="266">
          <cell r="B266" t="str">
            <v>Diciembre</v>
          </cell>
          <cell r="C266">
            <v>19</v>
          </cell>
          <cell r="I266">
            <v>73</v>
          </cell>
          <cell r="K266">
            <v>164</v>
          </cell>
        </row>
        <row r="267">
          <cell r="C267">
            <v>1531</v>
          </cell>
          <cell r="I267">
            <v>635</v>
          </cell>
          <cell r="K267">
            <v>633</v>
          </cell>
          <cell r="M267">
            <v>616</v>
          </cell>
          <cell r="N267">
            <v>1.1463414634146343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21297</v>
          </cell>
          <cell r="M9">
            <v>21020</v>
          </cell>
          <cell r="N9">
            <v>-1.3006526740855562E-2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10514</v>
          </cell>
          <cell r="K15">
            <v>12513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</row>
        <row r="21">
          <cell r="C21">
            <v>65275</v>
          </cell>
          <cell r="I21">
            <v>182035</v>
          </cell>
          <cell r="K21">
            <v>194642</v>
          </cell>
          <cell r="M21">
            <v>56753</v>
          </cell>
          <cell r="N21">
            <v>-6.5840370022879569E-2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15585</v>
          </cell>
          <cell r="I31">
            <v>17515</v>
          </cell>
          <cell r="K31">
            <v>20913</v>
          </cell>
          <cell r="M31">
            <v>20677</v>
          </cell>
          <cell r="N31">
            <v>-1.1284846746043131E-2</v>
          </cell>
        </row>
        <row r="32">
          <cell r="B32" t="str">
            <v>Febrero</v>
          </cell>
          <cell r="C32">
            <v>17145</v>
          </cell>
          <cell r="I32">
            <v>15801</v>
          </cell>
          <cell r="K32">
            <v>18321</v>
          </cell>
          <cell r="M32">
            <v>17559</v>
          </cell>
          <cell r="N32">
            <v>-4.159161617815621E-2</v>
          </cell>
        </row>
        <row r="33">
          <cell r="B33" t="str">
            <v>Marzo</v>
          </cell>
          <cell r="C33">
            <v>9766</v>
          </cell>
          <cell r="I33">
            <v>17964</v>
          </cell>
          <cell r="K33">
            <v>20362</v>
          </cell>
          <cell r="M33">
            <v>17474</v>
          </cell>
          <cell r="N33">
            <v>-0.14183282585207735</v>
          </cell>
        </row>
        <row r="34">
          <cell r="B34" t="str">
            <v>Abril</v>
          </cell>
          <cell r="C34">
            <v>0</v>
          </cell>
          <cell r="I34">
            <v>12757</v>
          </cell>
          <cell r="K34">
            <v>14295</v>
          </cell>
        </row>
        <row r="35">
          <cell r="B35" t="str">
            <v>Mayo</v>
          </cell>
          <cell r="C35">
            <v>0</v>
          </cell>
          <cell r="I35">
            <v>10423</v>
          </cell>
          <cell r="K35">
            <v>7607</v>
          </cell>
        </row>
        <row r="36">
          <cell r="B36" t="str">
            <v>Junio</v>
          </cell>
          <cell r="C36">
            <v>0</v>
          </cell>
          <cell r="I36">
            <v>10883</v>
          </cell>
          <cell r="K36">
            <v>12135</v>
          </cell>
        </row>
        <row r="37">
          <cell r="B37" t="str">
            <v>Julio</v>
          </cell>
          <cell r="C37">
            <v>0</v>
          </cell>
          <cell r="I37">
            <v>10245</v>
          </cell>
          <cell r="K37">
            <v>12144</v>
          </cell>
        </row>
        <row r="38">
          <cell r="B38" t="str">
            <v>Agosto</v>
          </cell>
          <cell r="C38">
            <v>3632</v>
          </cell>
          <cell r="I38">
            <v>12145</v>
          </cell>
          <cell r="K38">
            <v>16288</v>
          </cell>
        </row>
        <row r="39">
          <cell r="B39" t="str">
            <v>Septiembre</v>
          </cell>
          <cell r="C39">
            <v>1029</v>
          </cell>
          <cell r="I39">
            <v>13480</v>
          </cell>
          <cell r="K39">
            <v>17349</v>
          </cell>
        </row>
        <row r="40">
          <cell r="B40" t="str">
            <v>Octubre</v>
          </cell>
          <cell r="C40">
            <v>1107</v>
          </cell>
          <cell r="I40">
            <v>17535</v>
          </cell>
          <cell r="K40">
            <v>17511</v>
          </cell>
        </row>
        <row r="41">
          <cell r="B41" t="str">
            <v>Noviembre</v>
          </cell>
          <cell r="C41">
            <v>2386</v>
          </cell>
          <cell r="I41">
            <v>19598</v>
          </cell>
          <cell r="K41">
            <v>15543</v>
          </cell>
        </row>
        <row r="42">
          <cell r="B42" t="str">
            <v>Diciembre</v>
          </cell>
          <cell r="C42">
            <v>3004</v>
          </cell>
          <cell r="I42">
            <v>19489</v>
          </cell>
          <cell r="K42">
            <v>18180</v>
          </cell>
        </row>
        <row r="43">
          <cell r="C43">
            <v>54033</v>
          </cell>
          <cell r="I43">
            <v>177835</v>
          </cell>
          <cell r="K43">
            <v>190648</v>
          </cell>
          <cell r="M43">
            <v>55710</v>
          </cell>
          <cell r="N43">
            <v>-6.5205718504597665E-2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5B7F-E704-4137-B93A-AE146D2F1D45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21683B2D-5B74-491A-A290-CA740114F141}"/>
    <hyperlink ref="B19" location="'Viajeros entr evol mensu TF'!A1" tooltip="Evolución mensual de viajeros entrentrados en Tenerife según lugar de residencia" display="Evolución mensual de viajeros entrados en Tenerife según lugar de residencia" xr:uid="{045D04F9-8462-4BBF-A823-F3074C218A85}"/>
    <hyperlink ref="B14" location="'Establecim aloj islas cat y tip'!A1" tooltip="Establecimientos alojativos Canarias e islas" display="Establecimientos alojativos Canarias e islas" xr:uid="{549A5FAB-B3E4-48DA-80D2-CF7C233951F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742E76F-6A66-430C-AC97-434CFFE4DD1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C8D26F1-0699-449E-9F7C-0BFBB18B7967}"/>
    <hyperlink ref="B37" location="'Pernoctaciones lugar reside'!A1" tooltip="Pernoctaciones registradas en establecimientos alojativos de Canarias e islas según tipología y categoría" display="'Pernoctaciones lugar reside'!A1" xr:uid="{9025B9A9-AB76-4F12-8E8C-F7A53BBBC357}"/>
    <hyperlink ref="B8" location="'Resumen indicadores (aloj)'!A1" tooltip="Resumen indicadores Tenerife" display="'Resumen indicadores (aloj)'!A1" xr:uid="{75E49D00-6915-413A-AE1A-27E88784700A}"/>
    <hyperlink ref="B9" location="'Resumen indicadores municipios '!A1" tooltip="Resumen indicadores municipios Tenerife" display="Resumen indicadores municipios Tenerife" xr:uid="{C029781F-A6A8-446F-9119-0C79E19EBBCA}"/>
    <hyperlink ref="B20" location="'Viajeros entr evol mensu TF cat'!A1" tooltip="Evolución mensual de viajeros entrentrados en Tenerife según lugar de residencia" display="'Viajeros entr evol mensu TF cat'!A1" xr:uid="{F70A09A8-2054-4455-9071-4ADF8523711E}"/>
    <hyperlink ref="B21" location="'Viajeros entr evol anual TF cat'!A1" tooltip="Evolución mensual de viajeros entrentrados en Tenerife según lugar de residencia" display="'Viajeros entr evol anual TF cat'!A1" xr:uid="{ECD9E7DC-0731-4B2F-AA34-1229E9EB4DD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AEC602E-6D68-4508-8679-12DAB0840F3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79E7DC2-B82B-4292-B7B0-087032896AB4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0F932D2-DF2D-4401-83FF-5B14A226213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869F9BB-7FDC-4AA2-B7BF-F56DDE61A2D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40921F4-5169-441E-AF83-50BE80D38AF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2E154FB-EFD1-42B2-B5AD-6A19DC0F7A8F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9E64669-9CB9-47B4-99AA-51BF5DE8480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68AC198-3453-4B90-A832-8CA8203775E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9C7E537-6665-4FD7-8D6F-61C745C58EED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30C915F-5992-4945-B91C-176FA71AFB0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DA727B3-7478-4327-BF09-32285B96ED4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7C5762C-18CF-4F3F-8DDB-DD84E6AE9F20}"/>
    <hyperlink ref="B35" location="'Pernoctaciones evol mensu TF'!A1" tooltip="Evolución mensual de pernoctaciones en Tenerife según lugar de residencia" display="'Pernoctaciones evol mensu TF'!A1" xr:uid="{7810146C-5E4D-4E19-B49D-814CD9A69E45}"/>
    <hyperlink ref="B36" location="'Pernocta evol mensu TF cat'!A1" tooltip="Evolución mensual de pernoctaciones en Tenerife según lugar de residencia" display="'Pernocta evol mensu TF cat'!A1" xr:uid="{9FBDC145-B250-4054-AD62-001CF58B1307}"/>
    <hyperlink ref="B38" location="'Pernoctaciones lugar residen ac'!A1" tooltip="Pernoctaciones registradas en establecimientos alojativos de Canarias e islas según tipología y categoría" display="'Pernoctaciones lugar residen ac'!A1" xr:uid="{AFC6B639-443B-4631-A99C-57C2F9875D76}"/>
    <hyperlink ref="B39" location="'Pernoctaciones lugar reside año'!A1" tooltip="Pernoctaciones registradas en establecimientos alojativos de Canarias e islas según tipología y categoría" display="'Pernoctaciones lugar reside año'!A1" xr:uid="{1E0F5938-816D-40CF-A5CE-E7EB715A8DB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2A20F3E-A508-4F6E-84DA-81EDF3077E9A}"/>
    <hyperlink ref="B41" location="'EM evol menusual lugar resd'!A1" tooltip="Evolución mensual de estancia media en Tenerife según lugar de residencia" display="'EM evol menusual lugar resd'!A1" xr:uid="{F5418406-D2DF-424C-ABBF-D3A06BD8FA7F}"/>
    <hyperlink ref="B42" location="'EM evol mensu TF cat '!A1" tooltip="Evolución mensual de estancia media en Tenerife según lugar de residencia" display="'EM evol mensu TF cat '!A1" xr:uid="{A9BE64FA-CAD8-4C98-B603-AC3C99297529}"/>
    <hyperlink ref="B44" location="'tasa de ocupación evol mens'!A1" tooltip="Evolución mensual de estancia media en Tenerife según lugar de residencia" display="'tasa de ocupación evol mens'!A1" xr:uid="{ED1BF855-6BF3-407E-89BC-B50609371F29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9E671FD-0A8B-409F-B5A1-35F784EA901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3F495D5-8A12-4C60-8D0C-36E579586882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84EA785-CC4D-4B70-9397-1C5D7347F37D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BFFD71E-B09C-4C60-9548-D694D4222D7E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17C8133A-3A6E-45C2-B157-E7312B6FA2D5}"/>
    <hyperlink ref="B47" location="'ADR municipios'!A1" display="Tarifa media diaria (ADR) Tenerife y municipios" xr:uid="{7D6D941C-BE85-43B6-AAC0-380E7B46F10C}"/>
    <hyperlink ref="B48" location="'RevPAR  municipios'!A1" display="Ingresos medios por habitación (RevPar) Tenerife y municipios" xr:uid="{48A1728B-3B1F-4C49-B4AA-3F4539CFF8A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E3939-39A0-459E-BA70-4D4A5945E8FF}">
  <sheetPr>
    <tabColor theme="7" tint="0.79998168889431442"/>
  </sheetPr>
  <dimension ref="A4:O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244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 t="shared" ref="E7" si="0">G7-1</f>
        <v>2021</v>
      </c>
      <c r="F7" s="304"/>
      <c r="G7" s="305">
        <f t="shared" ref="G7" si="1">I7-1</f>
        <v>2022</v>
      </c>
      <c r="H7" s="304"/>
      <c r="I7" s="305">
        <f t="shared" ref="I7" si="2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4476</v>
      </c>
      <c r="L9" s="121">
        <f t="shared" si="3"/>
        <v>-0.35280508964719492</v>
      </c>
      <c r="M9" s="120">
        <v>4609</v>
      </c>
      <c r="N9" s="121">
        <f t="shared" ref="N9" si="4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2800</v>
      </c>
      <c r="J15" s="121">
        <f t="shared" si="3"/>
        <v>0.19555935098206656</v>
      </c>
      <c r="K15" s="120">
        <v>2508</v>
      </c>
      <c r="L15" s="121">
        <f t="shared" si="3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>
        <f t="shared" si="3"/>
        <v>0.24684473143528041</v>
      </c>
      <c r="K18" s="120">
        <v>3960</v>
      </c>
      <c r="L18" s="121">
        <f t="shared" si="3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51166</v>
      </c>
      <c r="J21" s="124">
        <f t="shared" si="3"/>
        <v>0.3553548250377474</v>
      </c>
      <c r="K21" s="123">
        <v>43737</v>
      </c>
      <c r="L21" s="124">
        <f t="shared" si="3"/>
        <v>-0.14519407418989172</v>
      </c>
      <c r="M21" s="123">
        <v>15822</v>
      </c>
      <c r="N21" s="124">
        <v>-0.16656131479140324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245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$C$7</f>
        <v>2020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3026</v>
      </c>
      <c r="D31" s="121">
        <v>-0.31800766283524906</v>
      </c>
      <c r="E31" s="120">
        <v>3026</v>
      </c>
      <c r="F31" s="121">
        <f t="shared" ref="F31:L43" si="5">IFERROR(E31/C31-1,"-")</f>
        <v>0</v>
      </c>
      <c r="G31" s="120">
        <v>2563</v>
      </c>
      <c r="H31" s="121">
        <f t="shared" si="5"/>
        <v>-0.15300727032385986</v>
      </c>
      <c r="I31" s="120">
        <v>6858</v>
      </c>
      <c r="J31" s="121">
        <f t="shared" si="5"/>
        <v>1.6757705813499806</v>
      </c>
      <c r="K31" s="120">
        <v>4426</v>
      </c>
      <c r="L31" s="121">
        <f t="shared" si="5"/>
        <v>-0.35462233887430739</v>
      </c>
      <c r="M31" s="120">
        <v>4533</v>
      </c>
      <c r="N31" s="121">
        <f t="shared" ref="N31:N34" si="6">IFERROR(M31/K31-1,"-")</f>
        <v>2.4175327609579744E-2</v>
      </c>
    </row>
    <row r="32" spans="1:15" x14ac:dyDescent="0.25">
      <c r="B32" s="119" t="s">
        <v>75</v>
      </c>
      <c r="C32" s="120">
        <v>3832</v>
      </c>
      <c r="D32" s="121">
        <v>0.10241657077100119</v>
      </c>
      <c r="E32" s="120">
        <v>3832</v>
      </c>
      <c r="F32" s="121">
        <f t="shared" si="5"/>
        <v>0</v>
      </c>
      <c r="G32" s="120">
        <v>2789</v>
      </c>
      <c r="H32" s="121">
        <f t="shared" si="5"/>
        <v>-0.27218162839248439</v>
      </c>
      <c r="I32" s="120">
        <v>4457</v>
      </c>
      <c r="J32" s="121">
        <f t="shared" si="5"/>
        <v>0.59806382215847975</v>
      </c>
      <c r="K32" s="120">
        <v>4712</v>
      </c>
      <c r="L32" s="121">
        <f t="shared" si="5"/>
        <v>5.7213372223468673E-2</v>
      </c>
      <c r="M32" s="120">
        <v>3908</v>
      </c>
      <c r="N32" s="121">
        <f t="shared" si="6"/>
        <v>-0.17062818336162988</v>
      </c>
    </row>
    <row r="33" spans="2:14" x14ac:dyDescent="0.25">
      <c r="B33" s="119" t="s">
        <v>77</v>
      </c>
      <c r="C33" s="120">
        <v>1334</v>
      </c>
      <c r="D33" s="121">
        <v>-0.67777777777777781</v>
      </c>
      <c r="E33" s="120">
        <v>1334</v>
      </c>
      <c r="F33" s="121">
        <f t="shared" si="5"/>
        <v>0</v>
      </c>
      <c r="G33" s="120">
        <v>3577</v>
      </c>
      <c r="H33" s="121">
        <f t="shared" si="5"/>
        <v>1.6814092953523239</v>
      </c>
      <c r="I33" s="120">
        <v>4813</v>
      </c>
      <c r="J33" s="121">
        <f t="shared" si="5"/>
        <v>0.3455409561084708</v>
      </c>
      <c r="K33" s="120">
        <v>5785</v>
      </c>
      <c r="L33" s="121">
        <f t="shared" si="5"/>
        <v>0.20195304383960111</v>
      </c>
      <c r="M33" s="120">
        <v>3954</v>
      </c>
      <c r="N33" s="121">
        <f t="shared" si="6"/>
        <v>-0.3165082108902334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2979</v>
      </c>
      <c r="H34" s="121" t="str">
        <f t="shared" si="5"/>
        <v>-</v>
      </c>
      <c r="I34" s="120">
        <v>4396</v>
      </c>
      <c r="J34" s="121">
        <f t="shared" si="5"/>
        <v>0.47566297415240011</v>
      </c>
      <c r="K34" s="120">
        <v>3828</v>
      </c>
      <c r="L34" s="121">
        <f t="shared" si="5"/>
        <v>-0.12920837124658779</v>
      </c>
      <c r="M34" s="120">
        <v>3162</v>
      </c>
      <c r="N34" s="121">
        <f t="shared" si="6"/>
        <v>-0.1739811912225705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2392</v>
      </c>
      <c r="H35" s="121" t="str">
        <f t="shared" si="5"/>
        <v>-</v>
      </c>
      <c r="I35" s="120">
        <v>3579</v>
      </c>
      <c r="J35" s="121">
        <f t="shared" si="5"/>
        <v>0.49623745819397991</v>
      </c>
      <c r="K35" s="120">
        <v>1833</v>
      </c>
      <c r="L35" s="121">
        <f t="shared" si="5"/>
        <v>-0.48784576697401505</v>
      </c>
      <c r="M35" s="120"/>
      <c r="N35" s="121"/>
    </row>
    <row r="36" spans="2:14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2523</v>
      </c>
      <c r="H36" s="121" t="str">
        <f t="shared" si="5"/>
        <v>-</v>
      </c>
      <c r="I36" s="120">
        <v>3022</v>
      </c>
      <c r="J36" s="121">
        <f t="shared" si="5"/>
        <v>0.19778042013476016</v>
      </c>
      <c r="K36" s="120">
        <v>2354</v>
      </c>
      <c r="L36" s="121">
        <f t="shared" si="5"/>
        <v>-0.22104566512243551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2342</v>
      </c>
      <c r="H37" s="121" t="str">
        <f t="shared" si="5"/>
        <v>-</v>
      </c>
      <c r="I37" s="120">
        <v>2765</v>
      </c>
      <c r="J37" s="121">
        <f t="shared" si="5"/>
        <v>0.18061485909479069</v>
      </c>
      <c r="K37" s="120">
        <v>2458</v>
      </c>
      <c r="L37" s="121">
        <f t="shared" si="5"/>
        <v>-0.1110307414104883</v>
      </c>
      <c r="M37" s="120"/>
      <c r="N37" s="121"/>
    </row>
    <row r="38" spans="2:14" x14ac:dyDescent="0.25">
      <c r="B38" s="119" t="s">
        <v>87</v>
      </c>
      <c r="C38" s="120">
        <v>1055</v>
      </c>
      <c r="D38" s="121">
        <v>-0.66989987484355451</v>
      </c>
      <c r="E38" s="120">
        <v>1055</v>
      </c>
      <c r="F38" s="121">
        <f t="shared" si="5"/>
        <v>0</v>
      </c>
      <c r="G38" s="120">
        <v>3343</v>
      </c>
      <c r="H38" s="121">
        <f t="shared" si="5"/>
        <v>2.1687203791469196</v>
      </c>
      <c r="I38" s="120">
        <v>3033</v>
      </c>
      <c r="J38" s="121">
        <f t="shared" si="5"/>
        <v>-9.2731079868381694E-2</v>
      </c>
      <c r="K38" s="120">
        <v>3098</v>
      </c>
      <c r="L38" s="121">
        <f t="shared" si="5"/>
        <v>2.1430926475436873E-2</v>
      </c>
      <c r="M38" s="120"/>
      <c r="N38" s="121"/>
    </row>
    <row r="39" spans="2:14" x14ac:dyDescent="0.25">
      <c r="B39" s="119" t="s">
        <v>89</v>
      </c>
      <c r="C39" s="120">
        <v>220</v>
      </c>
      <c r="D39" s="121">
        <v>-0.92532247114731836</v>
      </c>
      <c r="E39" s="120">
        <v>220</v>
      </c>
      <c r="F39" s="121">
        <f t="shared" si="5"/>
        <v>0</v>
      </c>
      <c r="G39" s="120">
        <v>3143</v>
      </c>
      <c r="H39" s="121">
        <f t="shared" si="5"/>
        <v>13.286363636363637</v>
      </c>
      <c r="I39" s="120">
        <v>3673</v>
      </c>
      <c r="J39" s="121">
        <f t="shared" si="5"/>
        <v>0.16862869869551389</v>
      </c>
      <c r="K39" s="120">
        <v>3065</v>
      </c>
      <c r="L39" s="121">
        <f t="shared" si="5"/>
        <v>-0.16553226245575825</v>
      </c>
      <c r="M39" s="120"/>
      <c r="N39" s="121"/>
    </row>
    <row r="40" spans="2:14" x14ac:dyDescent="0.25">
      <c r="B40" s="119" t="s">
        <v>91</v>
      </c>
      <c r="C40" s="120">
        <v>283</v>
      </c>
      <c r="D40" s="121">
        <v>-0.89757509952949688</v>
      </c>
      <c r="E40" s="120">
        <v>283</v>
      </c>
      <c r="F40" s="121">
        <f t="shared" si="5"/>
        <v>0</v>
      </c>
      <c r="G40" s="120">
        <v>3407</v>
      </c>
      <c r="H40" s="121">
        <f t="shared" si="5"/>
        <v>11.03886925795053</v>
      </c>
      <c r="I40" s="120">
        <v>4198</v>
      </c>
      <c r="J40" s="121">
        <f t="shared" si="5"/>
        <v>0.23216906369239809</v>
      </c>
      <c r="K40" s="120">
        <v>3898</v>
      </c>
      <c r="L40" s="121">
        <f t="shared" si="5"/>
        <v>-7.1462601238685086E-2</v>
      </c>
      <c r="M40" s="120"/>
      <c r="N40" s="121"/>
    </row>
    <row r="41" spans="2:14" x14ac:dyDescent="0.25">
      <c r="B41" s="119" t="s">
        <v>93</v>
      </c>
      <c r="C41" s="120">
        <v>452</v>
      </c>
      <c r="D41" s="121">
        <v>-0.88433981576253839</v>
      </c>
      <c r="E41" s="120">
        <v>452</v>
      </c>
      <c r="F41" s="121">
        <f t="shared" si="5"/>
        <v>0</v>
      </c>
      <c r="G41" s="120">
        <v>3973</v>
      </c>
      <c r="H41" s="121">
        <f t="shared" si="5"/>
        <v>7.7898230088495577</v>
      </c>
      <c r="I41" s="120">
        <v>4299</v>
      </c>
      <c r="J41" s="121">
        <f t="shared" si="5"/>
        <v>8.2053863579159225E-2</v>
      </c>
      <c r="K41" s="120">
        <v>3199</v>
      </c>
      <c r="L41" s="121">
        <f t="shared" si="5"/>
        <v>-0.25587345894394042</v>
      </c>
      <c r="M41" s="120"/>
      <c r="N41" s="121"/>
    </row>
    <row r="42" spans="2:14" x14ac:dyDescent="0.25">
      <c r="B42" s="119" t="s">
        <v>95</v>
      </c>
      <c r="C42" s="120">
        <v>469</v>
      </c>
      <c r="D42" s="121">
        <v>-0.84943820224719102</v>
      </c>
      <c r="E42" s="120">
        <v>469</v>
      </c>
      <c r="F42" s="121">
        <f t="shared" si="5"/>
        <v>0</v>
      </c>
      <c r="G42" s="120">
        <v>4607</v>
      </c>
      <c r="H42" s="121">
        <f t="shared" si="5"/>
        <v>8.8230277185501063</v>
      </c>
      <c r="I42" s="120">
        <v>5428</v>
      </c>
      <c r="J42" s="121">
        <f t="shared" si="5"/>
        <v>0.17820707618840892</v>
      </c>
      <c r="K42" s="120">
        <v>4419</v>
      </c>
      <c r="L42" s="121">
        <f t="shared" si="5"/>
        <v>-0.1858879882092852</v>
      </c>
      <c r="M42" s="120"/>
      <c r="N42" s="121"/>
    </row>
    <row r="43" spans="2:14" ht="15.75" x14ac:dyDescent="0.25">
      <c r="B43" s="122" t="s">
        <v>32</v>
      </c>
      <c r="C43" s="123">
        <v>10755</v>
      </c>
      <c r="D43" s="124">
        <v>-0.722959223100899</v>
      </c>
      <c r="E43" s="123">
        <v>10755</v>
      </c>
      <c r="F43" s="124">
        <f t="shared" si="5"/>
        <v>0</v>
      </c>
      <c r="G43" s="123">
        <v>37638</v>
      </c>
      <c r="H43" s="124">
        <f t="shared" si="5"/>
        <v>2.4995815899581588</v>
      </c>
      <c r="I43" s="123">
        <v>50521</v>
      </c>
      <c r="J43" s="124">
        <f t="shared" si="5"/>
        <v>0.34228705032148365</v>
      </c>
      <c r="K43" s="123">
        <v>43075</v>
      </c>
      <c r="L43" s="124">
        <f t="shared" si="5"/>
        <v>-0.14738425605193883</v>
      </c>
      <c r="M43" s="123">
        <v>15557</v>
      </c>
      <c r="N43" s="124">
        <v>-0.17033758199562687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K46" s="81"/>
    </row>
    <row r="48" spans="2:14" x14ac:dyDescent="0.25">
      <c r="K48" s="125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C889E-E29B-4209-A359-3F5889FB0DE8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246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134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43737</v>
      </c>
      <c r="D8" s="121">
        <f t="shared" ref="D8:D10" si="0">C8/C9-1</f>
        <v>-0.14519407418989172</v>
      </c>
    </row>
    <row r="9" spans="1:5" x14ac:dyDescent="0.25">
      <c r="A9" s="1"/>
      <c r="B9" s="119">
        <v>2023</v>
      </c>
      <c r="C9" s="120">
        <v>51166</v>
      </c>
      <c r="D9" s="121">
        <f t="shared" si="0"/>
        <v>0.3553548250377474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74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76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78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80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82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84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86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88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90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92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94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9" t="s">
        <v>247</v>
      </c>
      <c r="C27" s="279"/>
      <c r="D27" s="279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1" t="s">
        <v>139</v>
      </c>
      <c r="D29" s="302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43075</v>
      </c>
      <c r="D31" s="121">
        <f t="shared" ref="D31:D44" si="2">C31/C32-1</f>
        <v>-0.14738425605193883</v>
      </c>
    </row>
    <row r="32" spans="1:5" x14ac:dyDescent="0.25">
      <c r="B32" s="119">
        <v>2023</v>
      </c>
      <c r="C32" s="120">
        <v>50521</v>
      </c>
      <c r="D32" s="121">
        <f t="shared" si="2"/>
        <v>0.34228705032148365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9" t="s">
        <v>248</v>
      </c>
      <c r="C50" s="279"/>
      <c r="D50" s="279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1" t="s">
        <v>142</v>
      </c>
      <c r="D52" s="302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9" t="s">
        <v>143</v>
      </c>
      <c r="C73" s="279"/>
      <c r="D73" s="279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1" t="s">
        <v>144</v>
      </c>
      <c r="D75" s="302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9" t="s">
        <v>249</v>
      </c>
      <c r="C96" s="279"/>
      <c r="D96" s="279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1" t="s">
        <v>34</v>
      </c>
      <c r="D98" s="302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>
        <f t="shared" si="8"/>
        <v>-1</v>
      </c>
    </row>
    <row r="104" spans="2:5" x14ac:dyDescent="0.25">
      <c r="B104" s="119">
        <v>2020</v>
      </c>
      <c r="C104" s="120">
        <v>1878</v>
      </c>
      <c r="D104" s="121">
        <f t="shared" si="8"/>
        <v>-0.69976019184652283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EFC09-F820-402B-A690-CAB0F39645C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250</v>
      </c>
      <c r="D5" s="131" t="s">
        <v>224</v>
      </c>
      <c r="E5" s="131" t="s">
        <v>225</v>
      </c>
      <c r="F5" s="131" t="s">
        <v>226</v>
      </c>
      <c r="G5" s="131" t="s">
        <v>227</v>
      </c>
      <c r="H5" s="131" t="s">
        <v>228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abril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947316</v>
      </c>
      <c r="D6" s="135">
        <v>263510</v>
      </c>
      <c r="E6" s="135">
        <v>1442150</v>
      </c>
      <c r="F6" s="135">
        <v>1700823</v>
      </c>
      <c r="G6" s="135">
        <v>1787917</v>
      </c>
      <c r="H6" s="135">
        <v>1783504</v>
      </c>
      <c r="I6" s="136">
        <f>IFERROR(H6/G6-1,"-")</f>
        <v>-2.4682353822912395E-3</v>
      </c>
      <c r="J6" s="135">
        <f>IFERROR(H6-G6,"-")</f>
        <v>-4413</v>
      </c>
      <c r="K6" s="136">
        <f t="shared" ref="K6:K57" si="0">IFERROR(H6/$H$6,"-")</f>
        <v>1</v>
      </c>
      <c r="L6" s="137">
        <f>H6/H6</f>
        <v>1</v>
      </c>
      <c r="M6" s="135">
        <v>0</v>
      </c>
      <c r="N6" s="135">
        <v>86160</v>
      </c>
      <c r="O6" s="135">
        <v>425687</v>
      </c>
      <c r="P6" s="135">
        <v>445687</v>
      </c>
      <c r="Q6" s="135">
        <v>437150</v>
      </c>
      <c r="R6" s="135">
        <v>458510</v>
      </c>
      <c r="S6" s="136">
        <f>IFERROR(R6/Q6-1,"-")</f>
        <v>4.8861946700217374E-2</v>
      </c>
      <c r="T6" s="135">
        <f t="shared" ref="T6:T57" si="1">R6-Q6</f>
        <v>21360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200360</v>
      </c>
      <c r="E7" s="139">
        <v>1144158</v>
      </c>
      <c r="F7" s="139">
        <v>1342747</v>
      </c>
      <c r="G7" s="139">
        <v>1397722</v>
      </c>
      <c r="H7" s="139">
        <v>1381589</v>
      </c>
      <c r="I7" s="140">
        <f t="shared" ref="I7:I57" si="2">IFERROR(H7/G7-1,"-")</f>
        <v>-1.1542352484971929E-2</v>
      </c>
      <c r="J7" s="139">
        <f t="shared" ref="J7:J57" si="3">IFERROR(H7-G7,"-")</f>
        <v>-16133</v>
      </c>
      <c r="K7" s="140">
        <f t="shared" si="0"/>
        <v>0.77464866913671071</v>
      </c>
      <c r="L7" s="140">
        <f>H7/H6</f>
        <v>0.77464866913671071</v>
      </c>
      <c r="M7" s="139">
        <v>0</v>
      </c>
      <c r="N7" s="139">
        <v>64473</v>
      </c>
      <c r="O7" s="139">
        <v>337375</v>
      </c>
      <c r="P7" s="139">
        <v>349241</v>
      </c>
      <c r="Q7" s="139">
        <v>338584</v>
      </c>
      <c r="R7" s="139">
        <v>346765</v>
      </c>
      <c r="S7" s="140">
        <f t="shared" ref="S7:S57" si="4">IFERROR(R7/Q7-1,"-")</f>
        <v>2.4162393970181606E-2</v>
      </c>
      <c r="T7" s="139">
        <f t="shared" si="1"/>
        <v>8181</v>
      </c>
      <c r="U7" s="140">
        <f t="shared" ref="U7:U57" si="5">IFERROR(P7/$P$6,"-")</f>
        <v>0.78360149611723029</v>
      </c>
      <c r="V7" s="140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1" t="s">
        <v>65</v>
      </c>
      <c r="C10" s="142">
        <v>222725</v>
      </c>
      <c r="D10" s="142">
        <v>63150</v>
      </c>
      <c r="E10" s="142">
        <v>297992</v>
      </c>
      <c r="F10" s="142">
        <v>358076</v>
      </c>
      <c r="G10" s="142">
        <v>390195</v>
      </c>
      <c r="H10" s="142">
        <v>401915</v>
      </c>
      <c r="I10" s="143">
        <f t="shared" si="2"/>
        <v>3.0036263919322348E-2</v>
      </c>
      <c r="J10" s="142">
        <f t="shared" si="3"/>
        <v>11720</v>
      </c>
      <c r="K10" s="143">
        <f t="shared" si="0"/>
        <v>0.22535133086328935</v>
      </c>
      <c r="L10" s="143">
        <f>H10/H6</f>
        <v>0.22535133086328935</v>
      </c>
      <c r="M10" s="142">
        <v>0</v>
      </c>
      <c r="N10" s="142">
        <v>21687</v>
      </c>
      <c r="O10" s="142">
        <v>88312</v>
      </c>
      <c r="P10" s="142">
        <v>96446</v>
      </c>
      <c r="Q10" s="142">
        <v>98566</v>
      </c>
      <c r="R10" s="142">
        <v>111745</v>
      </c>
      <c r="S10" s="143">
        <f t="shared" si="4"/>
        <v>0.13370736359393698</v>
      </c>
      <c r="T10" s="142">
        <f t="shared" si="1"/>
        <v>13179</v>
      </c>
      <c r="U10" s="143">
        <f t="shared" si="5"/>
        <v>0.21639850388276974</v>
      </c>
      <c r="V10" s="143">
        <f>IFERROR(R10/R6,"-")</f>
        <v>0.24371333231554382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92300</v>
      </c>
      <c r="E11" s="135">
        <v>537375</v>
      </c>
      <c r="F11" s="135">
        <v>608370</v>
      </c>
      <c r="G11" s="135">
        <v>640291</v>
      </c>
      <c r="H11" s="135">
        <v>618160</v>
      </c>
      <c r="I11" s="136">
        <f t="shared" si="2"/>
        <v>-3.4563971694120288E-2</v>
      </c>
      <c r="J11" s="135">
        <f t="shared" si="3"/>
        <v>-22131</v>
      </c>
      <c r="K11" s="136">
        <f t="shared" si="0"/>
        <v>0.34659860589042696</v>
      </c>
      <c r="L11" s="137">
        <f>H11/H11</f>
        <v>1</v>
      </c>
      <c r="M11" s="135">
        <v>0</v>
      </c>
      <c r="N11" s="135">
        <v>32795</v>
      </c>
      <c r="O11" s="135">
        <v>166226</v>
      </c>
      <c r="P11" s="135">
        <v>167625</v>
      </c>
      <c r="Q11" s="135">
        <v>158852</v>
      </c>
      <c r="R11" s="135">
        <v>165261</v>
      </c>
      <c r="S11" s="136">
        <f t="shared" si="4"/>
        <v>4.0345730617178166E-2</v>
      </c>
      <c r="T11" s="135">
        <f t="shared" si="1"/>
        <v>6409</v>
      </c>
      <c r="U11" s="136">
        <f t="shared" si="5"/>
        <v>0.37610475513084296</v>
      </c>
      <c r="V11" s="137">
        <f>IFERROR(R11/R11,"-")</f>
        <v>1</v>
      </c>
    </row>
    <row r="12" spans="1:22" ht="15.75" x14ac:dyDescent="0.25">
      <c r="A12" s="144">
        <f>G12/$G$11</f>
        <v>0.81219008232194423</v>
      </c>
      <c r="B12" s="138" t="s">
        <v>62</v>
      </c>
      <c r="C12" s="139">
        <v>279824</v>
      </c>
      <c r="D12" s="139">
        <v>72971</v>
      </c>
      <c r="E12" s="139">
        <v>464733</v>
      </c>
      <c r="F12" s="139">
        <v>499042</v>
      </c>
      <c r="G12" s="139">
        <v>520038</v>
      </c>
      <c r="H12" s="139">
        <v>495978</v>
      </c>
      <c r="I12" s="140">
        <f t="shared" si="2"/>
        <v>-4.6265849803283632E-2</v>
      </c>
      <c r="J12" s="139">
        <f t="shared" si="3"/>
        <v>-24060</v>
      </c>
      <c r="K12" s="140">
        <f t="shared" si="0"/>
        <v>0.2780918910190277</v>
      </c>
      <c r="L12" s="140">
        <f>H12/H11</f>
        <v>0.80234567102368315</v>
      </c>
      <c r="M12" s="139">
        <v>0</v>
      </c>
      <c r="N12" s="139">
        <v>25490</v>
      </c>
      <c r="O12" s="139">
        <v>141494</v>
      </c>
      <c r="P12" s="139">
        <v>137810</v>
      </c>
      <c r="Q12" s="139">
        <v>130927</v>
      </c>
      <c r="R12" s="139">
        <v>132941</v>
      </c>
      <c r="S12" s="140">
        <f t="shared" si="4"/>
        <v>1.5382617794649001E-2</v>
      </c>
      <c r="T12" s="139">
        <f t="shared" si="1"/>
        <v>2014</v>
      </c>
      <c r="U12" s="140">
        <f t="shared" si="5"/>
        <v>0.30920803164552702</v>
      </c>
      <c r="V12" s="140">
        <f>IFERROR(R12/R11,"-")</f>
        <v>0.80443056740549801</v>
      </c>
    </row>
    <row r="13" spans="1:22" x14ac:dyDescent="0.25">
      <c r="A13" s="144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4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4">
        <f>G15/$G$11</f>
        <v>0.18780991767805577</v>
      </c>
      <c r="B15" s="141" t="s">
        <v>65</v>
      </c>
      <c r="C15" s="142">
        <v>64346</v>
      </c>
      <c r="D15" s="142">
        <v>19329</v>
      </c>
      <c r="E15" s="142">
        <v>72642</v>
      </c>
      <c r="F15" s="142">
        <v>109328</v>
      </c>
      <c r="G15" s="142">
        <v>120253</v>
      </c>
      <c r="H15" s="142">
        <v>122182</v>
      </c>
      <c r="I15" s="143">
        <f t="shared" si="2"/>
        <v>1.6041179845825093E-2</v>
      </c>
      <c r="J15" s="142">
        <f t="shared" si="3"/>
        <v>1929</v>
      </c>
      <c r="K15" s="143">
        <f t="shared" si="0"/>
        <v>6.8506714871399227E-2</v>
      </c>
      <c r="L15" s="143">
        <f>H15/H11</f>
        <v>0.19765432897631682</v>
      </c>
      <c r="M15" s="142">
        <v>0</v>
      </c>
      <c r="N15" s="142">
        <v>7305</v>
      </c>
      <c r="O15" s="142">
        <v>24732</v>
      </c>
      <c r="P15" s="142">
        <v>29815</v>
      </c>
      <c r="Q15" s="142">
        <v>27925</v>
      </c>
      <c r="R15" s="142">
        <v>32320</v>
      </c>
      <c r="S15" s="143">
        <f t="shared" si="4"/>
        <v>0.15738585496866597</v>
      </c>
      <c r="T15" s="142">
        <f t="shared" si="1"/>
        <v>4395</v>
      </c>
      <c r="U15" s="143">
        <f t="shared" si="5"/>
        <v>6.6896723485315931E-2</v>
      </c>
      <c r="V15" s="143">
        <f>IFERROR(R15/R11,"-")</f>
        <v>0.19556943259450202</v>
      </c>
    </row>
    <row r="16" spans="1:22" ht="15.75" x14ac:dyDescent="0.25">
      <c r="A16" s="81"/>
      <c r="B16" s="134" t="s">
        <v>47</v>
      </c>
      <c r="C16" s="135">
        <v>249277</v>
      </c>
      <c r="D16" s="135">
        <v>44784</v>
      </c>
      <c r="E16" s="135">
        <v>376595</v>
      </c>
      <c r="F16" s="135">
        <v>431484</v>
      </c>
      <c r="G16" s="135">
        <v>450886</v>
      </c>
      <c r="H16" s="135">
        <v>462494</v>
      </c>
      <c r="I16" s="136">
        <f t="shared" si="2"/>
        <v>2.5744866773419472E-2</v>
      </c>
      <c r="J16" s="135">
        <f t="shared" si="3"/>
        <v>11608</v>
      </c>
      <c r="K16" s="136">
        <f t="shared" si="0"/>
        <v>0.25931761296862804</v>
      </c>
      <c r="L16" s="137">
        <f>H16/H16</f>
        <v>1</v>
      </c>
      <c r="M16" s="135">
        <v>0</v>
      </c>
      <c r="N16" s="135">
        <v>13736</v>
      </c>
      <c r="O16" s="135">
        <v>110839</v>
      </c>
      <c r="P16" s="135">
        <v>112901</v>
      </c>
      <c r="Q16" s="135">
        <v>113542</v>
      </c>
      <c r="R16" s="135">
        <v>115519</v>
      </c>
      <c r="S16" s="136">
        <f t="shared" si="4"/>
        <v>1.7412058973771849E-2</v>
      </c>
      <c r="T16" s="135">
        <f t="shared" si="1"/>
        <v>1977</v>
      </c>
      <c r="U16" s="136">
        <f t="shared" si="5"/>
        <v>0.25331903331261624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12318</v>
      </c>
      <c r="E17" s="139">
        <v>218561</v>
      </c>
      <c r="F17" s="139">
        <v>261428</v>
      </c>
      <c r="G17" s="139">
        <v>273440</v>
      </c>
      <c r="H17" s="139">
        <v>283406</v>
      </c>
      <c r="I17" s="140">
        <f t="shared" si="2"/>
        <v>3.6446752486834377E-2</v>
      </c>
      <c r="J17" s="139">
        <f t="shared" si="3"/>
        <v>9966</v>
      </c>
      <c r="K17" s="140">
        <f t="shared" si="0"/>
        <v>0.15890404507082687</v>
      </c>
      <c r="L17" s="140">
        <f>H17/H16</f>
        <v>0.61277767927800142</v>
      </c>
      <c r="M17" s="139">
        <v>0</v>
      </c>
      <c r="N17" s="139">
        <v>3295</v>
      </c>
      <c r="O17" s="139">
        <v>66573</v>
      </c>
      <c r="P17" s="139">
        <v>68688</v>
      </c>
      <c r="Q17" s="139">
        <v>67726</v>
      </c>
      <c r="R17" s="139">
        <v>66362</v>
      </c>
      <c r="S17" s="140">
        <f t="shared" si="4"/>
        <v>-2.0139975784779884E-2</v>
      </c>
      <c r="T17" s="139">
        <f t="shared" si="1"/>
        <v>-1364</v>
      </c>
      <c r="U17" s="140">
        <f t="shared" si="5"/>
        <v>0.15411712704207212</v>
      </c>
      <c r="V17" s="140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1" t="s">
        <v>65</v>
      </c>
      <c r="C20" s="142">
        <v>102171</v>
      </c>
      <c r="D20" s="142">
        <v>32466</v>
      </c>
      <c r="E20" s="142">
        <v>158034</v>
      </c>
      <c r="F20" s="142">
        <v>170056</v>
      </c>
      <c r="G20" s="142">
        <v>177446</v>
      </c>
      <c r="H20" s="142">
        <v>179088</v>
      </c>
      <c r="I20" s="143">
        <f t="shared" si="2"/>
        <v>9.253519380543862E-3</v>
      </c>
      <c r="J20" s="142">
        <f t="shared" si="3"/>
        <v>1642</v>
      </c>
      <c r="K20" s="143">
        <f t="shared" si="0"/>
        <v>0.10041356789780118</v>
      </c>
      <c r="L20" s="143">
        <f>H20/H16</f>
        <v>0.38722232072199858</v>
      </c>
      <c r="M20" s="142">
        <v>0</v>
      </c>
      <c r="N20" s="142">
        <v>10441</v>
      </c>
      <c r="O20" s="142">
        <v>44266</v>
      </c>
      <c r="P20" s="142">
        <v>44213</v>
      </c>
      <c r="Q20" s="142">
        <v>45816</v>
      </c>
      <c r="R20" s="142">
        <v>49157</v>
      </c>
      <c r="S20" s="143">
        <f t="shared" si="4"/>
        <v>7.292212327571157E-2</v>
      </c>
      <c r="T20" s="142">
        <f t="shared" si="1"/>
        <v>3341</v>
      </c>
      <c r="U20" s="143">
        <f t="shared" si="5"/>
        <v>9.9201906270544121E-2</v>
      </c>
      <c r="V20" s="143">
        <f>IFERROR(R20/R16,"-")</f>
        <v>0.42553173071096528</v>
      </c>
    </row>
    <row r="21" spans="2:22" ht="15.75" x14ac:dyDescent="0.25">
      <c r="B21" s="134" t="s">
        <v>48</v>
      </c>
      <c r="C21" s="135">
        <v>10070</v>
      </c>
      <c r="D21" s="135">
        <v>2365</v>
      </c>
      <c r="E21" s="135">
        <v>11908</v>
      </c>
      <c r="F21" s="135">
        <v>20755</v>
      </c>
      <c r="G21" s="135">
        <v>18984</v>
      </c>
      <c r="H21" s="135">
        <v>15822</v>
      </c>
      <c r="I21" s="136">
        <f t="shared" si="2"/>
        <v>-0.16656131479140324</v>
      </c>
      <c r="J21" s="135">
        <f t="shared" si="3"/>
        <v>-3162</v>
      </c>
      <c r="K21" s="136">
        <f t="shared" si="0"/>
        <v>8.871300540957576E-3</v>
      </c>
      <c r="L21" s="137">
        <f>H21/H21</f>
        <v>1</v>
      </c>
      <c r="M21" s="135">
        <v>0</v>
      </c>
      <c r="N21" s="135">
        <v>596</v>
      </c>
      <c r="O21" s="135">
        <v>2979</v>
      </c>
      <c r="P21" s="135">
        <v>4452</v>
      </c>
      <c r="Q21" s="135">
        <v>3875</v>
      </c>
      <c r="R21" s="135">
        <v>3213</v>
      </c>
      <c r="S21" s="136">
        <f t="shared" si="4"/>
        <v>-0.17083870967741932</v>
      </c>
      <c r="T21" s="135">
        <f t="shared" si="1"/>
        <v>-662</v>
      </c>
      <c r="U21" s="136">
        <f t="shared" si="5"/>
        <v>9.9890730490231928E-3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2365</v>
      </c>
      <c r="E22" s="139">
        <v>11908</v>
      </c>
      <c r="F22" s="139">
        <v>20524</v>
      </c>
      <c r="G22" s="139">
        <v>18751</v>
      </c>
      <c r="H22" s="139">
        <v>15557</v>
      </c>
      <c r="I22" s="140">
        <f t="shared" si="2"/>
        <v>-0.17033758199562687</v>
      </c>
      <c r="J22" s="139">
        <f t="shared" si="3"/>
        <v>-3194</v>
      </c>
      <c r="K22" s="140">
        <f t="shared" si="0"/>
        <v>8.7227166297356214E-3</v>
      </c>
      <c r="L22" s="140">
        <f>H22/H21</f>
        <v>0.98325116925799516</v>
      </c>
      <c r="M22" s="139">
        <v>0</v>
      </c>
      <c r="N22" s="139">
        <v>596</v>
      </c>
      <c r="O22" s="139">
        <v>2979</v>
      </c>
      <c r="P22" s="139">
        <v>4396</v>
      </c>
      <c r="Q22" s="139">
        <v>3828</v>
      </c>
      <c r="R22" s="139">
        <v>3162</v>
      </c>
      <c r="S22" s="140">
        <f t="shared" si="4"/>
        <v>-0.1739811912225705</v>
      </c>
      <c r="T22" s="139">
        <f t="shared" si="1"/>
        <v>-666</v>
      </c>
      <c r="U22" s="140">
        <f t="shared" si="5"/>
        <v>9.8634243314254175E-3</v>
      </c>
      <c r="V22" s="140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9370</v>
      </c>
      <c r="E26" s="135">
        <v>44258</v>
      </c>
      <c r="F26" s="135">
        <v>64172</v>
      </c>
      <c r="G26" s="135">
        <v>78533</v>
      </c>
      <c r="H26" s="135">
        <v>61659</v>
      </c>
      <c r="I26" s="136">
        <f t="shared" si="2"/>
        <v>-0.21486508856149644</v>
      </c>
      <c r="J26" s="135">
        <f t="shared" si="3"/>
        <v>-16874</v>
      </c>
      <c r="K26" s="136">
        <f t="shared" si="0"/>
        <v>3.4571831630318746E-2</v>
      </c>
      <c r="L26" s="137">
        <f>H26/H26</f>
        <v>1</v>
      </c>
      <c r="M26" s="135">
        <v>0</v>
      </c>
      <c r="N26" s="135">
        <v>3629</v>
      </c>
      <c r="O26" s="135">
        <v>13123</v>
      </c>
      <c r="P26" s="135">
        <v>11699</v>
      </c>
      <c r="Q26" s="135">
        <v>17811</v>
      </c>
      <c r="R26" s="135">
        <v>15445</v>
      </c>
      <c r="S26" s="136">
        <f t="shared" si="4"/>
        <v>-0.13283925663915552</v>
      </c>
      <c r="T26" s="135">
        <f t="shared" si="1"/>
        <v>-2366</v>
      </c>
      <c r="U26" s="136">
        <f t="shared" si="5"/>
        <v>2.6249363342435387E-2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9116</v>
      </c>
      <c r="E27" s="139">
        <v>39976</v>
      </c>
      <c r="F27" s="139">
        <v>61153</v>
      </c>
      <c r="G27" s="139">
        <v>64832</v>
      </c>
      <c r="H27" s="139">
        <v>48456</v>
      </c>
      <c r="I27" s="140">
        <f t="shared" si="2"/>
        <v>-0.25259131293188553</v>
      </c>
      <c r="J27" s="139">
        <f t="shared" si="3"/>
        <v>-16376</v>
      </c>
      <c r="K27" s="140">
        <f t="shared" si="0"/>
        <v>2.7168988687437765E-2</v>
      </c>
      <c r="L27" s="140">
        <f>H27/H26</f>
        <v>0.78587067581374981</v>
      </c>
      <c r="M27" s="139">
        <v>0</v>
      </c>
      <c r="N27" s="139">
        <v>3549</v>
      </c>
      <c r="O27" s="139">
        <v>12235</v>
      </c>
      <c r="P27" s="139">
        <v>10715</v>
      </c>
      <c r="Q27" s="139">
        <v>15251</v>
      </c>
      <c r="R27" s="139">
        <v>11996</v>
      </c>
      <c r="S27" s="140">
        <f t="shared" si="4"/>
        <v>-0.21342862763097503</v>
      </c>
      <c r="T27" s="139">
        <f t="shared" si="1"/>
        <v>-3255</v>
      </c>
      <c r="U27" s="140">
        <f t="shared" si="5"/>
        <v>2.4041535876074466E-2</v>
      </c>
      <c r="V27" s="140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27049</v>
      </c>
      <c r="E30" s="135">
        <v>204530</v>
      </c>
      <c r="F30" s="135">
        <v>249495</v>
      </c>
      <c r="G30" s="135">
        <v>274173</v>
      </c>
      <c r="H30" s="135">
        <v>289656</v>
      </c>
      <c r="I30" s="136">
        <f t="shared" si="2"/>
        <v>5.647164381613079E-2</v>
      </c>
      <c r="J30" s="135">
        <f t="shared" si="3"/>
        <v>15483</v>
      </c>
      <c r="K30" s="136">
        <f t="shared" si="0"/>
        <v>0.16240838259964654</v>
      </c>
      <c r="L30" s="137">
        <f>H30/H30</f>
        <v>1</v>
      </c>
      <c r="M30" s="135">
        <v>0</v>
      </c>
      <c r="N30" s="135">
        <v>8112</v>
      </c>
      <c r="O30" s="135">
        <v>60780</v>
      </c>
      <c r="P30" s="135">
        <v>65148</v>
      </c>
      <c r="Q30" s="135">
        <v>66545</v>
      </c>
      <c r="R30" s="135">
        <v>76454</v>
      </c>
      <c r="S30" s="136">
        <f t="shared" si="4"/>
        <v>0.14890675482756022</v>
      </c>
      <c r="T30" s="135">
        <f t="shared" si="1"/>
        <v>9909</v>
      </c>
      <c r="U30" s="136">
        <f t="shared" si="5"/>
        <v>0.14617433310821271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19337</v>
      </c>
      <c r="E31" s="139">
        <v>166227</v>
      </c>
      <c r="F31" s="139">
        <v>202954</v>
      </c>
      <c r="G31" s="139">
        <v>225347</v>
      </c>
      <c r="H31" s="139">
        <v>233629</v>
      </c>
      <c r="I31" s="140">
        <f t="shared" si="2"/>
        <v>3.6752208815737486E-2</v>
      </c>
      <c r="J31" s="139">
        <f t="shared" si="3"/>
        <v>8282</v>
      </c>
      <c r="K31" s="140">
        <f t="shared" si="0"/>
        <v>0.13099437960329777</v>
      </c>
      <c r="L31" s="140">
        <f>H31/H30</f>
        <v>0.80657400502665233</v>
      </c>
      <c r="M31" s="139">
        <v>0</v>
      </c>
      <c r="N31" s="139">
        <v>5604</v>
      </c>
      <c r="O31" s="139">
        <v>49231</v>
      </c>
      <c r="P31" s="139">
        <v>51684</v>
      </c>
      <c r="Q31" s="139">
        <v>51569</v>
      </c>
      <c r="R31" s="139">
        <v>58240</v>
      </c>
      <c r="S31" s="140">
        <f t="shared" si="4"/>
        <v>0.12936066241346555</v>
      </c>
      <c r="T31" s="139">
        <f t="shared" si="1"/>
        <v>6671</v>
      </c>
      <c r="U31" s="140">
        <f t="shared" si="5"/>
        <v>0.11596479143434742</v>
      </c>
      <c r="V31" s="140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1" t="s">
        <v>65</v>
      </c>
      <c r="C34" s="142">
        <v>26023</v>
      </c>
      <c r="D34" s="142">
        <v>7712</v>
      </c>
      <c r="E34" s="142">
        <v>38303</v>
      </c>
      <c r="F34" s="142">
        <v>46541</v>
      </c>
      <c r="G34" s="142">
        <v>48826</v>
      </c>
      <c r="H34" s="142">
        <v>56027</v>
      </c>
      <c r="I34" s="143">
        <f t="shared" si="2"/>
        <v>0.14748289845574081</v>
      </c>
      <c r="J34" s="142">
        <f t="shared" si="3"/>
        <v>7201</v>
      </c>
      <c r="K34" s="143">
        <f t="shared" si="0"/>
        <v>3.1414002996348764E-2</v>
      </c>
      <c r="L34" s="143">
        <f>H34/H30</f>
        <v>0.1934259949733477</v>
      </c>
      <c r="M34" s="142">
        <v>0</v>
      </c>
      <c r="N34" s="142">
        <v>2508</v>
      </c>
      <c r="O34" s="142">
        <v>11549</v>
      </c>
      <c r="P34" s="142">
        <v>13464</v>
      </c>
      <c r="Q34" s="142">
        <v>14976</v>
      </c>
      <c r="R34" s="142">
        <v>18214</v>
      </c>
      <c r="S34" s="143">
        <f t="shared" si="4"/>
        <v>0.2162126068376069</v>
      </c>
      <c r="T34" s="142">
        <f t="shared" si="1"/>
        <v>3238</v>
      </c>
      <c r="U34" s="143">
        <f t="shared" si="5"/>
        <v>3.0209541673865289E-2</v>
      </c>
      <c r="V34" s="143">
        <f>IFERROR(R34/R30,"-")</f>
        <v>0.23823475553927853</v>
      </c>
    </row>
    <row r="35" spans="2:22" ht="15.75" x14ac:dyDescent="0.25">
      <c r="B35" s="134" t="s">
        <v>51</v>
      </c>
      <c r="C35" s="135">
        <v>12754</v>
      </c>
      <c r="D35" s="135">
        <v>6649</v>
      </c>
      <c r="E35" s="135">
        <v>16519</v>
      </c>
      <c r="F35" s="135">
        <v>21489</v>
      </c>
      <c r="G35" s="135">
        <v>20242</v>
      </c>
      <c r="H35" s="135">
        <v>19155</v>
      </c>
      <c r="I35" s="136">
        <f t="shared" si="2"/>
        <v>-5.3700227250271682E-2</v>
      </c>
      <c r="J35" s="135">
        <f t="shared" si="3"/>
        <v>-1087</v>
      </c>
      <c r="K35" s="136">
        <f t="shared" si="0"/>
        <v>1.074009365832653E-2</v>
      </c>
      <c r="L35" s="137">
        <f>H35/H35</f>
        <v>1</v>
      </c>
      <c r="M35" s="135">
        <v>0</v>
      </c>
      <c r="N35" s="135">
        <v>1830</v>
      </c>
      <c r="O35" s="135">
        <v>4075</v>
      </c>
      <c r="P35" s="135">
        <v>5170</v>
      </c>
      <c r="Q35" s="135">
        <v>5054</v>
      </c>
      <c r="R35" s="135">
        <v>4308</v>
      </c>
      <c r="S35" s="136">
        <f t="shared" si="4"/>
        <v>-0.147605856747131</v>
      </c>
      <c r="T35" s="135">
        <f t="shared" si="1"/>
        <v>-746</v>
      </c>
      <c r="U35" s="136">
        <f t="shared" si="5"/>
        <v>1.1600069106794678E-2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6649</v>
      </c>
      <c r="E36" s="139">
        <v>16519</v>
      </c>
      <c r="F36" s="139">
        <v>21489</v>
      </c>
      <c r="G36" s="139">
        <v>20242</v>
      </c>
      <c r="H36" s="139">
        <v>19155</v>
      </c>
      <c r="I36" s="140">
        <f t="shared" si="2"/>
        <v>-5.3700227250271682E-2</v>
      </c>
      <c r="J36" s="139">
        <f t="shared" si="3"/>
        <v>-1087</v>
      </c>
      <c r="K36" s="140">
        <f t="shared" si="0"/>
        <v>1.074009365832653E-2</v>
      </c>
      <c r="L36" s="140">
        <f>H36/H35</f>
        <v>1</v>
      </c>
      <c r="M36" s="139">
        <v>0</v>
      </c>
      <c r="N36" s="139">
        <v>1830</v>
      </c>
      <c r="O36" s="139">
        <v>4075</v>
      </c>
      <c r="P36" s="139">
        <v>5170</v>
      </c>
      <c r="Q36" s="139">
        <v>5054</v>
      </c>
      <c r="R36" s="139">
        <v>4308</v>
      </c>
      <c r="S36" s="140">
        <f t="shared" si="4"/>
        <v>-0.147605856747131</v>
      </c>
      <c r="T36" s="139">
        <f t="shared" si="1"/>
        <v>-746</v>
      </c>
      <c r="U36" s="140">
        <f t="shared" si="5"/>
        <v>1.1600069106794678E-2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4" t="s">
        <v>52</v>
      </c>
      <c r="C39" s="135">
        <v>36009</v>
      </c>
      <c r="D39" s="135">
        <v>13358</v>
      </c>
      <c r="E39" s="135">
        <v>62525</v>
      </c>
      <c r="F39" s="135">
        <v>83965</v>
      </c>
      <c r="G39" s="135">
        <v>76840</v>
      </c>
      <c r="H39" s="135">
        <v>85109</v>
      </c>
      <c r="I39" s="136">
        <f t="shared" si="2"/>
        <v>0.10761322228006254</v>
      </c>
      <c r="J39" s="135">
        <f t="shared" si="3"/>
        <v>8269</v>
      </c>
      <c r="K39" s="136">
        <f t="shared" si="0"/>
        <v>4.7720106038450151E-2</v>
      </c>
      <c r="L39" s="137">
        <f>H39/H39</f>
        <v>1</v>
      </c>
      <c r="M39" s="135">
        <v>0</v>
      </c>
      <c r="N39" s="135">
        <v>5874</v>
      </c>
      <c r="O39" s="135">
        <v>16329</v>
      </c>
      <c r="P39" s="135">
        <v>26292</v>
      </c>
      <c r="Q39" s="135">
        <v>20460</v>
      </c>
      <c r="R39" s="135">
        <v>24747</v>
      </c>
      <c r="S39" s="136">
        <f t="shared" si="4"/>
        <v>0.20953079178885625</v>
      </c>
      <c r="T39" s="135">
        <f t="shared" si="1"/>
        <v>4287</v>
      </c>
      <c r="U39" s="136">
        <f t="shared" si="5"/>
        <v>5.8992072912155843E-2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11408</v>
      </c>
      <c r="E40" s="139">
        <v>54359</v>
      </c>
      <c r="F40" s="139">
        <v>74624</v>
      </c>
      <c r="G40" s="139">
        <v>67457</v>
      </c>
      <c r="H40" s="139">
        <v>74992</v>
      </c>
      <c r="I40" s="140">
        <f t="shared" si="2"/>
        <v>0.11170078716812193</v>
      </c>
      <c r="J40" s="139">
        <f t="shared" si="3"/>
        <v>7535</v>
      </c>
      <c r="K40" s="140">
        <f t="shared" si="0"/>
        <v>4.2047564793799175E-2</v>
      </c>
      <c r="L40" s="140">
        <f>H40/H39</f>
        <v>0.8811289052861625</v>
      </c>
      <c r="M40" s="139">
        <v>0</v>
      </c>
      <c r="N40" s="139">
        <v>5855</v>
      </c>
      <c r="O40" s="139">
        <v>13700</v>
      </c>
      <c r="P40" s="139">
        <v>23480</v>
      </c>
      <c r="Q40" s="139">
        <v>17736</v>
      </c>
      <c r="R40" s="139">
        <v>21495</v>
      </c>
      <c r="S40" s="140">
        <f t="shared" si="4"/>
        <v>0.21194181326116368</v>
      </c>
      <c r="T40" s="139">
        <f t="shared" si="1"/>
        <v>3759</v>
      </c>
      <c r="U40" s="140">
        <f t="shared" si="5"/>
        <v>5.2682712307067517E-2</v>
      </c>
      <c r="V40" s="140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25</v>
      </c>
      <c r="E43" s="142">
        <v>8166</v>
      </c>
      <c r="F43" s="142">
        <v>9341</v>
      </c>
      <c r="G43" s="142">
        <v>9383</v>
      </c>
      <c r="H43" s="142">
        <v>10117</v>
      </c>
      <c r="I43" s="143">
        <f t="shared" si="2"/>
        <v>7.8226579985079425E-2</v>
      </c>
      <c r="J43" s="142">
        <f t="shared" si="3"/>
        <v>734</v>
      </c>
      <c r="K43" s="143">
        <f t="shared" si="0"/>
        <v>5.6725412446509789E-3</v>
      </c>
      <c r="L43" s="143">
        <f>H43/H39</f>
        <v>0.11887109471383756</v>
      </c>
      <c r="M43" s="142">
        <v>0</v>
      </c>
      <c r="N43" s="142">
        <v>19</v>
      </c>
      <c r="O43" s="142">
        <v>2629</v>
      </c>
      <c r="P43" s="142">
        <v>2812</v>
      </c>
      <c r="Q43" s="142">
        <v>2724</v>
      </c>
      <c r="R43" s="142">
        <v>3252</v>
      </c>
      <c r="S43" s="143">
        <f t="shared" si="4"/>
        <v>0.19383259911894268</v>
      </c>
      <c r="T43" s="142">
        <f t="shared" si="1"/>
        <v>528</v>
      </c>
      <c r="U43" s="143">
        <f t="shared" si="5"/>
        <v>6.309360605088324E-3</v>
      </c>
      <c r="V43" s="143">
        <f>IFERROR(R43/R39,"-")</f>
        <v>0.13140986786277126</v>
      </c>
    </row>
    <row r="44" spans="2:22" ht="15.75" x14ac:dyDescent="0.25">
      <c r="B44" s="134" t="s">
        <v>53</v>
      </c>
      <c r="C44" s="135">
        <v>52853</v>
      </c>
      <c r="D44" s="135">
        <v>32717</v>
      </c>
      <c r="E44" s="135">
        <v>68599</v>
      </c>
      <c r="F44" s="135">
        <v>90712</v>
      </c>
      <c r="G44" s="135">
        <v>88492</v>
      </c>
      <c r="H44" s="135">
        <v>97268</v>
      </c>
      <c r="I44" s="136">
        <f t="shared" si="2"/>
        <v>9.9172806581385942E-2</v>
      </c>
      <c r="J44" s="135">
        <f t="shared" si="3"/>
        <v>8776</v>
      </c>
      <c r="K44" s="136">
        <f t="shared" si="0"/>
        <v>5.4537584440517095E-2</v>
      </c>
      <c r="L44" s="137">
        <f>H44/H44</f>
        <v>1</v>
      </c>
      <c r="M44" s="135">
        <v>0</v>
      </c>
      <c r="N44" s="135">
        <v>9597</v>
      </c>
      <c r="O44" s="135">
        <v>17340</v>
      </c>
      <c r="P44" s="135">
        <v>19154</v>
      </c>
      <c r="Q44" s="135">
        <v>19029</v>
      </c>
      <c r="R44" s="135">
        <v>20857</v>
      </c>
      <c r="S44" s="136">
        <f t="shared" si="4"/>
        <v>9.6063902464659234E-2</v>
      </c>
      <c r="T44" s="135">
        <f t="shared" si="1"/>
        <v>1828</v>
      </c>
      <c r="U44" s="136">
        <f t="shared" si="5"/>
        <v>4.2976348872639319E-2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32717</v>
      </c>
      <c r="E45" s="139">
        <v>68599</v>
      </c>
      <c r="F45" s="139">
        <v>90712</v>
      </c>
      <c r="G45" s="139">
        <v>88492</v>
      </c>
      <c r="H45" s="139">
        <v>97268</v>
      </c>
      <c r="I45" s="140">
        <f t="shared" si="2"/>
        <v>9.9172806581385942E-2</v>
      </c>
      <c r="J45" s="139">
        <f t="shared" si="3"/>
        <v>8776</v>
      </c>
      <c r="K45" s="140">
        <f t="shared" si="0"/>
        <v>5.4537584440517095E-2</v>
      </c>
      <c r="L45" s="140">
        <f>H45/H44</f>
        <v>1</v>
      </c>
      <c r="M45" s="139">
        <v>0</v>
      </c>
      <c r="N45" s="139">
        <v>9597</v>
      </c>
      <c r="O45" s="139">
        <v>17340</v>
      </c>
      <c r="P45" s="139">
        <v>19154</v>
      </c>
      <c r="Q45" s="139">
        <v>19029</v>
      </c>
      <c r="R45" s="139">
        <v>20857</v>
      </c>
      <c r="S45" s="140">
        <f t="shared" si="4"/>
        <v>9.6063902464659234E-2</v>
      </c>
      <c r="T45" s="139">
        <f t="shared" si="1"/>
        <v>1828</v>
      </c>
      <c r="U45" s="140">
        <f t="shared" si="5"/>
        <v>4.2976348872639319E-2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4" t="s">
        <v>54</v>
      </c>
      <c r="C48" s="135">
        <v>52299</v>
      </c>
      <c r="D48" s="135">
        <v>23234</v>
      </c>
      <c r="E48" s="135">
        <v>83389</v>
      </c>
      <c r="F48" s="135">
        <v>90749</v>
      </c>
      <c r="G48" s="135">
        <v>96132</v>
      </c>
      <c r="H48" s="135">
        <v>93370</v>
      </c>
      <c r="I48" s="136">
        <f t="shared" si="2"/>
        <v>-2.8731327757666514E-2</v>
      </c>
      <c r="J48" s="135">
        <f t="shared" si="3"/>
        <v>-2762</v>
      </c>
      <c r="K48" s="136">
        <f t="shared" si="0"/>
        <v>5.2351999210542843E-2</v>
      </c>
      <c r="L48" s="137">
        <f>H48/H48</f>
        <v>1</v>
      </c>
      <c r="M48" s="135">
        <v>0</v>
      </c>
      <c r="N48" s="135">
        <v>6463</v>
      </c>
      <c r="O48" s="135">
        <v>23894</v>
      </c>
      <c r="P48" s="135">
        <v>23484</v>
      </c>
      <c r="Q48" s="135">
        <v>22205</v>
      </c>
      <c r="R48" s="135">
        <v>23503</v>
      </c>
      <c r="S48" s="136">
        <f t="shared" si="4"/>
        <v>5.845530285971634E-2</v>
      </c>
      <c r="T48" s="135">
        <f t="shared" si="1"/>
        <v>1298</v>
      </c>
      <c r="U48" s="136">
        <f t="shared" si="5"/>
        <v>5.269168721546736E-2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19943</v>
      </c>
      <c r="E49" s="139">
        <v>67593</v>
      </c>
      <c r="F49" s="139">
        <v>74096</v>
      </c>
      <c r="G49" s="139">
        <v>79076</v>
      </c>
      <c r="H49" s="139">
        <v>76025</v>
      </c>
      <c r="I49" s="140">
        <f t="shared" si="2"/>
        <v>-3.8583135211695097E-2</v>
      </c>
      <c r="J49" s="139">
        <f t="shared" si="3"/>
        <v>-3051</v>
      </c>
      <c r="K49" s="140">
        <f t="shared" si="0"/>
        <v>4.2626761700562489E-2</v>
      </c>
      <c r="L49" s="140">
        <f>H49/H48</f>
        <v>0.81423369390596556</v>
      </c>
      <c r="M49" s="139">
        <v>0</v>
      </c>
      <c r="N49" s="139">
        <v>5151</v>
      </c>
      <c r="O49" s="139">
        <v>19923</v>
      </c>
      <c r="P49" s="139">
        <v>19332</v>
      </c>
      <c r="Q49" s="139">
        <v>18488</v>
      </c>
      <c r="R49" s="139">
        <v>19232</v>
      </c>
      <c r="S49" s="140">
        <f t="shared" si="4"/>
        <v>4.0242319342276067E-2</v>
      </c>
      <c r="T49" s="139">
        <f t="shared" si="1"/>
        <v>744</v>
      </c>
      <c r="U49" s="140">
        <f t="shared" si="5"/>
        <v>4.3375732296432247E-2</v>
      </c>
      <c r="V49" s="140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1" t="s">
        <v>65</v>
      </c>
      <c r="C52" s="142">
        <v>13012</v>
      </c>
      <c r="D52" s="142">
        <v>3291</v>
      </c>
      <c r="E52" s="142">
        <v>15796</v>
      </c>
      <c r="F52" s="142">
        <v>16653</v>
      </c>
      <c r="G52" s="142">
        <v>17056</v>
      </c>
      <c r="H52" s="142">
        <v>17345</v>
      </c>
      <c r="I52" s="143">
        <f t="shared" si="2"/>
        <v>1.6944183864915585E-2</v>
      </c>
      <c r="J52" s="142">
        <f t="shared" si="3"/>
        <v>289</v>
      </c>
      <c r="K52" s="143">
        <f t="shared" si="0"/>
        <v>9.7252375099803525E-3</v>
      </c>
      <c r="L52" s="143">
        <f>H52/H48</f>
        <v>0.18576630609403449</v>
      </c>
      <c r="M52" s="142">
        <v>0</v>
      </c>
      <c r="N52" s="142">
        <v>1312</v>
      </c>
      <c r="O52" s="142">
        <v>3971</v>
      </c>
      <c r="P52" s="142">
        <v>4152</v>
      </c>
      <c r="Q52" s="142">
        <v>3717</v>
      </c>
      <c r="R52" s="142">
        <v>4271</v>
      </c>
      <c r="S52" s="143">
        <f t="shared" si="4"/>
        <v>0.14904492870594566</v>
      </c>
      <c r="T52" s="142">
        <f t="shared" si="1"/>
        <v>554</v>
      </c>
      <c r="U52" s="143">
        <f t="shared" si="5"/>
        <v>9.315954919035108E-3</v>
      </c>
      <c r="V52" s="143">
        <f>IFERROR(R52/R48,"-")</f>
        <v>0.18172148236395355</v>
      </c>
    </row>
    <row r="53" spans="2:22" ht="15.75" x14ac:dyDescent="0.25">
      <c r="B53" s="134" t="s">
        <v>55</v>
      </c>
      <c r="C53" s="135">
        <f t="shared" ref="C53:H56" si="6">C6-C11-C16-C21-C26-C30-C35-C39-C44-C48</f>
        <v>23569</v>
      </c>
      <c r="D53" s="135">
        <f t="shared" si="6"/>
        <v>11684</v>
      </c>
      <c r="E53" s="135">
        <f t="shared" si="6"/>
        <v>36452</v>
      </c>
      <c r="F53" s="135">
        <f t="shared" si="6"/>
        <v>39632</v>
      </c>
      <c r="G53" s="135">
        <f t="shared" si="6"/>
        <v>43344</v>
      </c>
      <c r="H53" s="135">
        <f t="shared" si="6"/>
        <v>40811</v>
      </c>
      <c r="I53" s="136">
        <f t="shared" si="2"/>
        <v>-5.8439461055740161E-2</v>
      </c>
      <c r="J53" s="135">
        <f t="shared" si="3"/>
        <v>-2533</v>
      </c>
      <c r="K53" s="136">
        <f t="shared" si="0"/>
        <v>2.288248302218554E-2</v>
      </c>
      <c r="L53" s="137">
        <f>H53/H53</f>
        <v>1</v>
      </c>
      <c r="M53" s="135">
        <v>0</v>
      </c>
      <c r="N53" s="135">
        <v>3528</v>
      </c>
      <c r="O53" s="135">
        <v>10102</v>
      </c>
      <c r="P53" s="135">
        <v>9762</v>
      </c>
      <c r="Q53" s="135">
        <v>9777</v>
      </c>
      <c r="R53" s="135">
        <v>9203</v>
      </c>
      <c r="S53" s="136">
        <f t="shared" si="4"/>
        <v>-5.87092155057789E-2</v>
      </c>
      <c r="T53" s="135">
        <f t="shared" si="1"/>
        <v>-574</v>
      </c>
      <c r="U53" s="136">
        <f t="shared" si="5"/>
        <v>2.1903263949812311E-2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13536</v>
      </c>
      <c r="E54" s="139">
        <f t="shared" si="6"/>
        <v>35683</v>
      </c>
      <c r="F54" s="139">
        <f t="shared" si="6"/>
        <v>36725</v>
      </c>
      <c r="G54" s="139">
        <f t="shared" si="6"/>
        <v>40047</v>
      </c>
      <c r="H54" s="139">
        <f t="shared" si="6"/>
        <v>37123</v>
      </c>
      <c r="I54" s="140">
        <f t="shared" si="2"/>
        <v>-7.3014208305241302E-2</v>
      </c>
      <c r="J54" s="139">
        <f t="shared" si="3"/>
        <v>-2924</v>
      </c>
      <c r="K54" s="140">
        <f t="shared" si="0"/>
        <v>2.081464353317963E-2</v>
      </c>
      <c r="L54" s="140">
        <f>H54/H53</f>
        <v>0.90963220700301395</v>
      </c>
      <c r="M54" s="139">
        <v>0</v>
      </c>
      <c r="N54" s="139">
        <v>3506</v>
      </c>
      <c r="O54" s="139">
        <v>9825</v>
      </c>
      <c r="P54" s="139">
        <v>8812</v>
      </c>
      <c r="Q54" s="139">
        <v>8976</v>
      </c>
      <c r="R54" s="139">
        <v>8172</v>
      </c>
      <c r="S54" s="140">
        <f t="shared" si="4"/>
        <v>-8.9572192513369009E-2</v>
      </c>
      <c r="T54" s="139">
        <f t="shared" si="1"/>
        <v>-804</v>
      </c>
      <c r="U54" s="140">
        <f t="shared" si="5"/>
        <v>1.9771723204850041E-2</v>
      </c>
      <c r="V54" s="140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1" t="s">
        <v>65</v>
      </c>
      <c r="C57" s="142">
        <f>C53-C54</f>
        <v>1175</v>
      </c>
      <c r="D57" s="142">
        <f t="shared" ref="D57:H57" si="7">D53-D54</f>
        <v>-1852</v>
      </c>
      <c r="E57" s="142">
        <f t="shared" si="7"/>
        <v>769</v>
      </c>
      <c r="F57" s="142">
        <f t="shared" si="7"/>
        <v>2907</v>
      </c>
      <c r="G57" s="142">
        <f t="shared" si="7"/>
        <v>3297</v>
      </c>
      <c r="H57" s="142">
        <f t="shared" si="7"/>
        <v>3688</v>
      </c>
      <c r="I57" s="143">
        <f t="shared" si="2"/>
        <v>0.11859265999393398</v>
      </c>
      <c r="J57" s="142">
        <f t="shared" si="3"/>
        <v>391</v>
      </c>
      <c r="K57" s="143">
        <f t="shared" si="0"/>
        <v>2.0678394890059119E-3</v>
      </c>
      <c r="L57" s="143">
        <f>H57/H53</f>
        <v>9.0367792996986107E-2</v>
      </c>
      <c r="M57" s="142">
        <v>0</v>
      </c>
      <c r="N57" s="142">
        <v>102</v>
      </c>
      <c r="O57" s="142">
        <v>1165</v>
      </c>
      <c r="P57" s="142">
        <v>1934</v>
      </c>
      <c r="Q57" s="142">
        <v>3361</v>
      </c>
      <c r="R57" s="142">
        <v>4480</v>
      </c>
      <c r="S57" s="143">
        <f t="shared" si="4"/>
        <v>0.33293662600416551</v>
      </c>
      <c r="T57" s="142">
        <f t="shared" si="1"/>
        <v>1119</v>
      </c>
      <c r="U57" s="143">
        <f t="shared" si="5"/>
        <v>4.339368211323193E-3</v>
      </c>
      <c r="V57" s="143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6F41D-B015-4F51-BBF2-A83E3F606978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  <c r="N3" s="145" t="s">
        <v>252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7" t="s">
        <v>45</v>
      </c>
      <c r="D5" s="308"/>
      <c r="E5" s="308"/>
      <c r="F5" s="308"/>
      <c r="G5" s="308"/>
      <c r="H5" s="308"/>
      <c r="I5" s="308"/>
      <c r="J5" s="308"/>
      <c r="K5" s="308"/>
      <c r="N5" s="147"/>
      <c r="O5" s="307" t="s">
        <v>45</v>
      </c>
      <c r="P5" s="308"/>
      <c r="Q5" s="308"/>
      <c r="R5" s="308"/>
      <c r="S5" s="308"/>
      <c r="T5" s="308"/>
      <c r="U5" s="308"/>
      <c r="V5" s="308"/>
      <c r="W5" s="308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51166</v>
      </c>
      <c r="T8" s="159">
        <v>43737</v>
      </c>
      <c r="U8" s="160">
        <f>IFERROR(T8/S8-1,"-")</f>
        <v>-0.14519407418989172</v>
      </c>
      <c r="V8" s="159">
        <f>T8-S8</f>
        <v>-7429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20250</v>
      </c>
      <c r="T9" s="162">
        <v>11054</v>
      </c>
      <c r="U9" s="163">
        <f>IFERROR(T9/S9-1,"-")</f>
        <v>-0.45412345679012345</v>
      </c>
      <c r="V9" s="162">
        <f t="shared" ref="V9:V19" si="2">T9-S9</f>
        <v>-9196</v>
      </c>
      <c r="W9" s="163">
        <f>T9/T$8</f>
        <v>0.25273795642133662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14811</v>
      </c>
      <c r="T10" s="166">
        <v>7251</v>
      </c>
      <c r="U10" s="167">
        <f>IFERROR(T10/S10-1,"-")</f>
        <v>-0.51043143609479436</v>
      </c>
      <c r="V10" s="166">
        <f t="shared" si="2"/>
        <v>-7560</v>
      </c>
      <c r="W10" s="167">
        <f>T10/T$8</f>
        <v>0.16578640510323067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3803</v>
      </c>
      <c r="U11" s="167">
        <f>IFERROR(T11/S11-1,"-")</f>
        <v>-0.30079058650487223</v>
      </c>
      <c r="V11" s="166">
        <f t="shared" si="2"/>
        <v>-1636</v>
      </c>
      <c r="W11" s="167">
        <f>T11/T$8</f>
        <v>8.6951551318105946E-2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32683</v>
      </c>
      <c r="U12" s="163">
        <f>IFERROR(T12/S12-1,"-")</f>
        <v>5.7154871264070373E-2</v>
      </c>
      <c r="V12" s="162">
        <f t="shared" si="2"/>
        <v>1767</v>
      </c>
      <c r="W12" s="163">
        <f>T12/T$8</f>
        <v>0.74726204357866333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11037</v>
      </c>
      <c r="U13" s="167">
        <f t="shared" ref="U13:U20" si="4">IFERROR(T13/S13-1,"-")</f>
        <v>0.18575418994413417</v>
      </c>
      <c r="V13" s="166">
        <f t="shared" si="2"/>
        <v>1729</v>
      </c>
      <c r="W13" s="167">
        <f t="shared" ref="W13:W20" si="5">T13/T$8</f>
        <v>0.25234926949722203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6595</v>
      </c>
      <c r="U14" s="167">
        <f t="shared" si="4"/>
        <v>6.1825792947995506E-2</v>
      </c>
      <c r="V14" s="166">
        <f t="shared" si="2"/>
        <v>384</v>
      </c>
      <c r="W14" s="167">
        <f t="shared" si="5"/>
        <v>0.15078766261974988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2300</v>
      </c>
      <c r="U15" s="167">
        <f t="shared" si="4"/>
        <v>-0.21821889870836164</v>
      </c>
      <c r="V15" s="166">
        <f t="shared" si="2"/>
        <v>-642</v>
      </c>
      <c r="W15" s="167">
        <f t="shared" si="5"/>
        <v>5.2587054439033311E-2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1093</v>
      </c>
      <c r="U16" s="167">
        <f t="shared" si="4"/>
        <v>0.31370192307692313</v>
      </c>
      <c r="V16" s="166">
        <f t="shared" si="2"/>
        <v>261</v>
      </c>
      <c r="W16" s="167">
        <f t="shared" si="5"/>
        <v>2.4990282826897137E-2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810</v>
      </c>
      <c r="U17" s="167">
        <f t="shared" si="4"/>
        <v>0.14245416078984485</v>
      </c>
      <c r="V17" s="166">
        <f t="shared" si="2"/>
        <v>101</v>
      </c>
      <c r="W17" s="167">
        <f t="shared" si="5"/>
        <v>1.8519788737224777E-2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141</v>
      </c>
      <c r="U18" s="167">
        <f t="shared" si="4"/>
        <v>-0.41975308641975306</v>
      </c>
      <c r="V18" s="166">
        <f t="shared" si="2"/>
        <v>-102</v>
      </c>
      <c r="W18" s="167">
        <f t="shared" si="5"/>
        <v>3.2238150764798681E-3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156</v>
      </c>
      <c r="U19" s="167">
        <f t="shared" si="4"/>
        <v>-0.19999999999999996</v>
      </c>
      <c r="V19" s="166">
        <f t="shared" si="2"/>
        <v>-39</v>
      </c>
      <c r="W19" s="167">
        <f t="shared" si="5"/>
        <v>3.5667741271692161E-3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10551</v>
      </c>
      <c r="U20" s="172">
        <f t="shared" si="4"/>
        <v>7.1592210767468245E-3</v>
      </c>
      <c r="V20" s="171">
        <f>T20-S20</f>
        <v>75</v>
      </c>
      <c r="W20" s="172">
        <f t="shared" si="5"/>
        <v>0.24123739625488716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1C571-7C4E-4AA9-AF91-9817B0093D8D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9"/>
      <c r="D6" s="279"/>
      <c r="E6" s="279"/>
      <c r="F6" s="279"/>
      <c r="G6" s="279"/>
      <c r="H6" s="279"/>
      <c r="I6" s="279"/>
      <c r="J6" s="279"/>
      <c r="M6" s="279" t="s">
        <v>252</v>
      </c>
      <c r="N6" s="279"/>
      <c r="O6" s="279"/>
      <c r="P6" s="279"/>
      <c r="Q6" s="279"/>
      <c r="R6" s="279"/>
      <c r="S6" s="279"/>
      <c r="T6" s="279"/>
    </row>
    <row r="7" spans="1:20" ht="6" customHeight="1" x14ac:dyDescent="0.25"/>
    <row r="8" spans="1:20" ht="15.75" x14ac:dyDescent="0.25">
      <c r="B8" s="147"/>
      <c r="C8" s="309" t="s">
        <v>45</v>
      </c>
      <c r="D8" s="310"/>
      <c r="E8" s="310"/>
      <c r="F8" s="310"/>
      <c r="G8" s="310"/>
      <c r="H8" s="310"/>
      <c r="I8" s="310"/>
      <c r="J8" s="310"/>
    </row>
    <row r="9" spans="1:20" s="148" customFormat="1" ht="72" customHeight="1" x14ac:dyDescent="0.25">
      <c r="A9"/>
      <c r="B9" s="149"/>
      <c r="C9" s="174" t="s">
        <v>251</v>
      </c>
      <c r="D9" s="174" t="s">
        <v>219</v>
      </c>
      <c r="E9" s="174" t="s">
        <v>220</v>
      </c>
      <c r="F9" s="174" t="s">
        <v>221</v>
      </c>
      <c r="G9" s="174" t="s">
        <v>222</v>
      </c>
      <c r="H9" s="174" t="s">
        <v>223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251</v>
      </c>
      <c r="O9" s="174" t="s">
        <v>219</v>
      </c>
      <c r="P9" s="174" t="s">
        <v>220</v>
      </c>
      <c r="Q9" s="174" t="s">
        <v>221</v>
      </c>
      <c r="R9" s="174" t="s">
        <v>222</v>
      </c>
      <c r="S9" s="174" t="s">
        <v>223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48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0</v>
      </c>
      <c r="D11" s="178">
        <v>86160</v>
      </c>
      <c r="E11" s="178">
        <v>425687</v>
      </c>
      <c r="F11" s="178">
        <v>445687</v>
      </c>
      <c r="G11" s="178">
        <v>437150</v>
      </c>
      <c r="H11" s="178">
        <v>458510</v>
      </c>
      <c r="I11" s="179">
        <f t="shared" ref="I11:I23" si="0">IFERROR(H11/G11-1,"-")</f>
        <v>4.8861946700217374E-2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596</v>
      </c>
      <c r="P11" s="178">
        <v>2979</v>
      </c>
      <c r="Q11" s="178">
        <v>4452</v>
      </c>
      <c r="R11" s="178">
        <v>3875</v>
      </c>
      <c r="S11" s="179">
        <f t="shared" ref="S11:S23" si="1">IFERROR(R11/Q11-1,"-")</f>
        <v>-0.12960467205750226</v>
      </c>
      <c r="T11" s="179">
        <f>R11/R11</f>
        <v>1</v>
      </c>
    </row>
    <row r="12" spans="1:20" x14ac:dyDescent="0.25">
      <c r="B12" s="161" t="s">
        <v>99</v>
      </c>
      <c r="C12" s="162">
        <v>0</v>
      </c>
      <c r="D12" s="162">
        <v>46938</v>
      </c>
      <c r="E12" s="162">
        <v>90297</v>
      </c>
      <c r="F12" s="162">
        <v>94971</v>
      </c>
      <c r="G12" s="162">
        <v>76630</v>
      </c>
      <c r="H12" s="162">
        <v>91529</v>
      </c>
      <c r="I12" s="163">
        <f t="shared" si="0"/>
        <v>0.19442776980294929</v>
      </c>
      <c r="J12" s="163">
        <f>H12/H11</f>
        <v>0.19962269089005694</v>
      </c>
      <c r="K12" s="81"/>
      <c r="L12" s="81"/>
      <c r="M12" s="161" t="s">
        <v>99</v>
      </c>
      <c r="N12" s="162">
        <v>0</v>
      </c>
      <c r="O12" s="162">
        <v>149</v>
      </c>
      <c r="P12" s="162">
        <v>241</v>
      </c>
      <c r="Q12" s="162">
        <v>1949</v>
      </c>
      <c r="R12" s="162">
        <v>1208</v>
      </c>
      <c r="S12" s="163">
        <f t="shared" si="1"/>
        <v>-0.38019497178040018</v>
      </c>
      <c r="T12" s="163">
        <f>R12/R11</f>
        <v>0.31174193548387097</v>
      </c>
    </row>
    <row r="13" spans="1:20" x14ac:dyDescent="0.25">
      <c r="B13" s="165" t="s">
        <v>105</v>
      </c>
      <c r="C13" s="166">
        <v>0</v>
      </c>
      <c r="D13" s="166">
        <v>32388</v>
      </c>
      <c r="E13" s="166">
        <v>41117</v>
      </c>
      <c r="F13" s="166">
        <v>41859</v>
      </c>
      <c r="G13" s="166">
        <v>27094</v>
      </c>
      <c r="H13" s="166">
        <v>34005</v>
      </c>
      <c r="I13" s="167">
        <f t="shared" si="0"/>
        <v>0.25507492433749168</v>
      </c>
      <c r="J13" s="167">
        <f>H13/H11</f>
        <v>7.4164140367712808E-2</v>
      </c>
      <c r="K13" s="81"/>
      <c r="L13" s="81"/>
      <c r="M13" s="165" t="s">
        <v>105</v>
      </c>
      <c r="N13" s="166">
        <v>0</v>
      </c>
      <c r="O13" s="166">
        <v>65</v>
      </c>
      <c r="P13" s="166">
        <v>30</v>
      </c>
      <c r="Q13" s="166">
        <v>1472</v>
      </c>
      <c r="R13" s="166">
        <v>970</v>
      </c>
      <c r="S13" s="167">
        <f t="shared" si="1"/>
        <v>-0.34103260869565222</v>
      </c>
      <c r="T13" s="167">
        <f>R13/R11</f>
        <v>0.25032258064516127</v>
      </c>
    </row>
    <row r="14" spans="1:20" x14ac:dyDescent="0.25">
      <c r="B14" s="165" t="s">
        <v>102</v>
      </c>
      <c r="C14" s="166">
        <v>0</v>
      </c>
      <c r="D14" s="166">
        <v>14550</v>
      </c>
      <c r="E14" s="166">
        <v>49180</v>
      </c>
      <c r="F14" s="166">
        <v>53112</v>
      </c>
      <c r="G14" s="166">
        <v>49536</v>
      </c>
      <c r="H14" s="166">
        <v>57524</v>
      </c>
      <c r="I14" s="167">
        <f t="shared" si="0"/>
        <v>0.16125645994832039</v>
      </c>
      <c r="J14" s="167">
        <f>H14/H11</f>
        <v>0.12545855052234411</v>
      </c>
      <c r="K14" s="81"/>
      <c r="L14" s="81"/>
      <c r="M14" s="165" t="s">
        <v>102</v>
      </c>
      <c r="N14" s="166">
        <v>0</v>
      </c>
      <c r="O14" s="166">
        <v>84</v>
      </c>
      <c r="P14" s="166">
        <v>211</v>
      </c>
      <c r="Q14" s="166">
        <v>477</v>
      </c>
      <c r="R14" s="166">
        <v>238</v>
      </c>
      <c r="S14" s="167">
        <f t="shared" si="1"/>
        <v>-0.50104821802935007</v>
      </c>
      <c r="T14" s="167">
        <f>R14/R11</f>
        <v>6.141935483870968E-2</v>
      </c>
    </row>
    <row r="15" spans="1:20" x14ac:dyDescent="0.25">
      <c r="B15" s="161" t="s">
        <v>109</v>
      </c>
      <c r="C15" s="162">
        <v>0</v>
      </c>
      <c r="D15" s="162">
        <v>39222</v>
      </c>
      <c r="E15" s="162">
        <v>335390</v>
      </c>
      <c r="F15" s="162">
        <v>350716</v>
      </c>
      <c r="G15" s="162">
        <v>360520</v>
      </c>
      <c r="H15" s="162">
        <v>366981</v>
      </c>
      <c r="I15" s="163">
        <f t="shared" si="0"/>
        <v>1.7921335848219311E-2</v>
      </c>
      <c r="J15" s="163">
        <f>H15/H11</f>
        <v>0.80037730910994309</v>
      </c>
      <c r="K15" s="81"/>
      <c r="L15" s="81"/>
      <c r="M15" s="161" t="s">
        <v>109</v>
      </c>
      <c r="N15" s="162">
        <v>0</v>
      </c>
      <c r="O15" s="162">
        <v>447</v>
      </c>
      <c r="P15" s="162">
        <v>2738</v>
      </c>
      <c r="Q15" s="162">
        <v>2503</v>
      </c>
      <c r="R15" s="162">
        <v>2667</v>
      </c>
      <c r="S15" s="163">
        <f t="shared" si="1"/>
        <v>6.5521374350778983E-2</v>
      </c>
      <c r="T15" s="163">
        <f>R15/R11</f>
        <v>0.68825806451612903</v>
      </c>
    </row>
    <row r="16" spans="1:20" x14ac:dyDescent="0.25">
      <c r="B16" s="165" t="s">
        <v>112</v>
      </c>
      <c r="C16" s="166">
        <v>0</v>
      </c>
      <c r="D16" s="166">
        <v>1761</v>
      </c>
      <c r="E16" s="166">
        <v>150506</v>
      </c>
      <c r="F16" s="166">
        <v>154996</v>
      </c>
      <c r="G16" s="166">
        <v>171234</v>
      </c>
      <c r="H16" s="166">
        <v>170641</v>
      </c>
      <c r="I16" s="167">
        <f t="shared" si="0"/>
        <v>-3.4630972820818284E-3</v>
      </c>
      <c r="J16" s="167">
        <f>H16/H11</f>
        <v>0.37216418398726309</v>
      </c>
      <c r="K16" s="81"/>
      <c r="L16" s="81"/>
      <c r="M16" s="165" t="s">
        <v>112</v>
      </c>
      <c r="N16" s="166">
        <v>0</v>
      </c>
      <c r="O16" s="166">
        <v>3</v>
      </c>
      <c r="P16" s="166">
        <v>834</v>
      </c>
      <c r="Q16" s="166">
        <v>631</v>
      </c>
      <c r="R16" s="166">
        <v>770</v>
      </c>
      <c r="S16" s="167">
        <f t="shared" si="1"/>
        <v>0.22028526148969885</v>
      </c>
      <c r="T16" s="167">
        <f>R16/R11</f>
        <v>0.19870967741935483</v>
      </c>
    </row>
    <row r="17" spans="1:20" x14ac:dyDescent="0.25">
      <c r="B17" s="165" t="s">
        <v>115</v>
      </c>
      <c r="C17" s="166">
        <v>0</v>
      </c>
      <c r="D17" s="166">
        <v>4409</v>
      </c>
      <c r="E17" s="166">
        <v>37005</v>
      </c>
      <c r="F17" s="166">
        <v>38212</v>
      </c>
      <c r="G17" s="166">
        <v>35145</v>
      </c>
      <c r="H17" s="166">
        <v>39088</v>
      </c>
      <c r="I17" s="167">
        <f t="shared" si="0"/>
        <v>0.11219234599516281</v>
      </c>
      <c r="J17" s="167">
        <f>H17/H11</f>
        <v>8.5250049071994072E-2</v>
      </c>
      <c r="K17" s="81"/>
      <c r="L17" s="81"/>
      <c r="M17" s="165" t="s">
        <v>115</v>
      </c>
      <c r="N17" s="166">
        <v>0</v>
      </c>
      <c r="O17" s="166">
        <v>171</v>
      </c>
      <c r="P17" s="166">
        <v>809</v>
      </c>
      <c r="Q17" s="166">
        <v>460</v>
      </c>
      <c r="R17" s="166">
        <v>529</v>
      </c>
      <c r="S17" s="167">
        <f t="shared" si="1"/>
        <v>0.14999999999999991</v>
      </c>
      <c r="T17" s="167">
        <f>R17/R11</f>
        <v>0.13651612903225807</v>
      </c>
    </row>
    <row r="18" spans="1:20" x14ac:dyDescent="0.25">
      <c r="B18" s="165" t="s">
        <v>118</v>
      </c>
      <c r="C18" s="166">
        <v>0</v>
      </c>
      <c r="D18" s="166">
        <v>5631</v>
      </c>
      <c r="E18" s="166">
        <v>19383</v>
      </c>
      <c r="F18" s="166">
        <v>22867</v>
      </c>
      <c r="G18" s="166">
        <v>23873</v>
      </c>
      <c r="H18" s="166">
        <v>20179</v>
      </c>
      <c r="I18" s="167">
        <f t="shared" si="0"/>
        <v>-0.15473547522305531</v>
      </c>
      <c r="J18" s="167">
        <f>H18/H11</f>
        <v>4.4009945257464399E-2</v>
      </c>
      <c r="K18" s="81"/>
      <c r="L18" s="81"/>
      <c r="M18" s="165" t="s">
        <v>118</v>
      </c>
      <c r="N18" s="166">
        <v>0</v>
      </c>
      <c r="O18" s="166">
        <v>42</v>
      </c>
      <c r="P18" s="166">
        <v>309</v>
      </c>
      <c r="Q18" s="166">
        <v>315</v>
      </c>
      <c r="R18" s="166">
        <v>215</v>
      </c>
      <c r="S18" s="167">
        <f t="shared" si="1"/>
        <v>-0.31746031746031744</v>
      </c>
      <c r="T18" s="167">
        <f>R18/R11</f>
        <v>5.5483870967741933E-2</v>
      </c>
    </row>
    <row r="19" spans="1:20" x14ac:dyDescent="0.25">
      <c r="B19" s="165" t="s">
        <v>125</v>
      </c>
      <c r="C19" s="166">
        <v>0</v>
      </c>
      <c r="D19" s="166">
        <v>581</v>
      </c>
      <c r="E19" s="166">
        <v>17808</v>
      </c>
      <c r="F19" s="166">
        <v>16612</v>
      </c>
      <c r="G19" s="166">
        <v>16553</v>
      </c>
      <c r="H19" s="166">
        <v>14395</v>
      </c>
      <c r="I19" s="167">
        <f t="shared" si="0"/>
        <v>-0.13036911738053525</v>
      </c>
      <c r="J19" s="167">
        <f>H19/H11</f>
        <v>3.1395171315783732E-2</v>
      </c>
      <c r="K19" s="81"/>
      <c r="L19" s="81"/>
      <c r="M19" s="165" t="s">
        <v>125</v>
      </c>
      <c r="N19" s="166">
        <v>0</v>
      </c>
      <c r="O19" s="166">
        <v>9</v>
      </c>
      <c r="P19" s="166">
        <v>50</v>
      </c>
      <c r="Q19" s="166">
        <v>61</v>
      </c>
      <c r="R19" s="166">
        <v>104</v>
      </c>
      <c r="S19" s="167">
        <f t="shared" si="1"/>
        <v>0.70491803278688514</v>
      </c>
      <c r="T19" s="167">
        <f>R19/R11</f>
        <v>2.6838709677419356E-2</v>
      </c>
    </row>
    <row r="20" spans="1:20" x14ac:dyDescent="0.25">
      <c r="B20" s="165" t="s">
        <v>121</v>
      </c>
      <c r="C20" s="166">
        <v>0</v>
      </c>
      <c r="D20" s="166">
        <v>1296</v>
      </c>
      <c r="E20" s="166">
        <v>15015</v>
      </c>
      <c r="F20" s="166">
        <v>12403</v>
      </c>
      <c r="G20" s="166">
        <v>13645</v>
      </c>
      <c r="H20" s="166">
        <v>12207</v>
      </c>
      <c r="I20" s="167">
        <f t="shared" si="0"/>
        <v>-0.10538658849395388</v>
      </c>
      <c r="J20" s="167">
        <f>H20/H11</f>
        <v>2.6623192514885173E-2</v>
      </c>
      <c r="K20" s="81"/>
      <c r="L20" s="81"/>
      <c r="M20" s="165" t="s">
        <v>121</v>
      </c>
      <c r="N20" s="166">
        <v>0</v>
      </c>
      <c r="O20" s="166">
        <v>9</v>
      </c>
      <c r="P20" s="166">
        <v>71</v>
      </c>
      <c r="Q20" s="166">
        <v>67</v>
      </c>
      <c r="R20" s="166">
        <v>45</v>
      </c>
      <c r="S20" s="167">
        <f t="shared" si="1"/>
        <v>-0.32835820895522383</v>
      </c>
      <c r="T20" s="167">
        <f>R20/R11</f>
        <v>1.1612903225806452E-2</v>
      </c>
    </row>
    <row r="21" spans="1:20" x14ac:dyDescent="0.25">
      <c r="B21" s="165" t="s">
        <v>130</v>
      </c>
      <c r="C21" s="166">
        <v>0</v>
      </c>
      <c r="D21" s="166">
        <v>78</v>
      </c>
      <c r="E21" s="166">
        <v>5291</v>
      </c>
      <c r="F21" s="166">
        <v>5293</v>
      </c>
      <c r="G21" s="166">
        <v>3593</v>
      </c>
      <c r="H21" s="166">
        <v>5475</v>
      </c>
      <c r="I21" s="167">
        <f t="shared" si="0"/>
        <v>0.52379627052602284</v>
      </c>
      <c r="J21" s="167">
        <f>H21/H11</f>
        <v>1.1940851889817016E-2</v>
      </c>
      <c r="K21" s="81"/>
      <c r="L21" s="81"/>
      <c r="M21" s="165" t="s">
        <v>130</v>
      </c>
      <c r="N21" s="166">
        <v>0</v>
      </c>
      <c r="O21" s="166">
        <v>6</v>
      </c>
      <c r="P21" s="166">
        <v>3</v>
      </c>
      <c r="Q21" s="166">
        <v>14</v>
      </c>
      <c r="R21" s="166">
        <v>2</v>
      </c>
      <c r="S21" s="167">
        <f t="shared" si="1"/>
        <v>-0.85714285714285721</v>
      </c>
      <c r="T21" s="167">
        <f>R21/R11</f>
        <v>5.1612903225806454E-4</v>
      </c>
    </row>
    <row r="22" spans="1:20" x14ac:dyDescent="0.25">
      <c r="A22" s="169"/>
      <c r="B22" s="165" t="s">
        <v>133</v>
      </c>
      <c r="C22" s="166">
        <v>0</v>
      </c>
      <c r="D22" s="166">
        <v>248</v>
      </c>
      <c r="E22" s="166">
        <v>4370</v>
      </c>
      <c r="F22" s="166">
        <v>5653</v>
      </c>
      <c r="G22" s="166">
        <v>3875</v>
      </c>
      <c r="H22" s="166">
        <v>3931</v>
      </c>
      <c r="I22" s="167">
        <f t="shared" si="0"/>
        <v>1.4451612903225719E-2</v>
      </c>
      <c r="J22" s="167">
        <f>H22/H11</f>
        <v>8.5734226080129115E-3</v>
      </c>
      <c r="K22" s="81"/>
      <c r="L22" s="81"/>
      <c r="M22" s="165" t="s">
        <v>133</v>
      </c>
      <c r="N22" s="166">
        <v>0</v>
      </c>
      <c r="O22" s="166">
        <v>3</v>
      </c>
      <c r="P22" s="166">
        <v>7</v>
      </c>
      <c r="Q22" s="166">
        <v>13</v>
      </c>
      <c r="R22" s="166">
        <v>8</v>
      </c>
      <c r="S22" s="167">
        <f t="shared" si="1"/>
        <v>-0.38461538461538458</v>
      </c>
      <c r="T22" s="167">
        <f>R22/R11</f>
        <v>2.0645161290322581E-3</v>
      </c>
    </row>
    <row r="23" spans="1:20" x14ac:dyDescent="0.25">
      <c r="B23" s="170" t="s">
        <v>147</v>
      </c>
      <c r="C23" s="171">
        <f t="shared" ref="C23:H23" si="2">C15-SUM(C16:C22)</f>
        <v>0</v>
      </c>
      <c r="D23" s="171">
        <f t="shared" si="2"/>
        <v>25218</v>
      </c>
      <c r="E23" s="171">
        <f t="shared" si="2"/>
        <v>86012</v>
      </c>
      <c r="F23" s="171">
        <f t="shared" si="2"/>
        <v>94680</v>
      </c>
      <c r="G23" s="171">
        <f t="shared" si="2"/>
        <v>92602</v>
      </c>
      <c r="H23" s="171">
        <f t="shared" si="2"/>
        <v>101065</v>
      </c>
      <c r="I23" s="172">
        <f t="shared" si="0"/>
        <v>9.1391114662750184E-2</v>
      </c>
      <c r="J23" s="172">
        <f>H23/H11</f>
        <v>0.2204204924647227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204</v>
      </c>
      <c r="P23" s="171">
        <f>P15-SUM(P16:P22)</f>
        <v>655</v>
      </c>
      <c r="Q23" s="171">
        <f>Q15-SUM(Q16:Q22)</f>
        <v>942</v>
      </c>
      <c r="R23" s="171">
        <f>R15-SUM(R16:R22)</f>
        <v>994</v>
      </c>
      <c r="S23" s="172">
        <f t="shared" si="1"/>
        <v>5.5201698513800412E-2</v>
      </c>
      <c r="T23" s="172">
        <f>R23/R11</f>
        <v>0.25651612903225807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32795</v>
      </c>
      <c r="E25" s="178">
        <v>166226</v>
      </c>
      <c r="F25" s="178">
        <v>167625</v>
      </c>
      <c r="G25" s="178">
        <v>158852</v>
      </c>
      <c r="H25" s="178">
        <v>165261</v>
      </c>
      <c r="I25" s="179">
        <f t="shared" ref="I25:I37" si="3">IFERROR(H25/G25-1,"-")</f>
        <v>4.0345730617178166E-2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17832</v>
      </c>
      <c r="E26" s="162">
        <v>17904</v>
      </c>
      <c r="F26" s="162">
        <v>18211</v>
      </c>
      <c r="G26" s="162">
        <v>9038</v>
      </c>
      <c r="H26" s="162">
        <v>13044</v>
      </c>
      <c r="I26" s="163">
        <f t="shared" si="3"/>
        <v>0.44323965479088301</v>
      </c>
      <c r="J26" s="163">
        <f>H26/H25</f>
        <v>7.8929693031023651E-2</v>
      </c>
    </row>
    <row r="27" spans="1:20" x14ac:dyDescent="0.25">
      <c r="B27" s="165" t="s">
        <v>105</v>
      </c>
      <c r="C27" s="166">
        <v>0</v>
      </c>
      <c r="D27" s="166">
        <v>11503</v>
      </c>
      <c r="E27" s="166">
        <v>8523</v>
      </c>
      <c r="F27" s="166">
        <v>8009</v>
      </c>
      <c r="G27" s="166">
        <v>3675</v>
      </c>
      <c r="H27" s="166">
        <v>5706</v>
      </c>
      <c r="I27" s="167">
        <f t="shared" si="3"/>
        <v>0.55265306122448976</v>
      </c>
      <c r="J27" s="167">
        <f>H27/H25</f>
        <v>3.4527202425254595E-2</v>
      </c>
    </row>
    <row r="28" spans="1:20" x14ac:dyDescent="0.25">
      <c r="B28" s="165" t="s">
        <v>102</v>
      </c>
      <c r="C28" s="166">
        <v>0</v>
      </c>
      <c r="D28" s="166">
        <v>6329</v>
      </c>
      <c r="E28" s="166">
        <v>9381</v>
      </c>
      <c r="F28" s="166">
        <v>10202</v>
      </c>
      <c r="G28" s="166">
        <v>5363</v>
      </c>
      <c r="H28" s="166">
        <v>7338</v>
      </c>
      <c r="I28" s="167">
        <f t="shared" si="3"/>
        <v>0.36826403132575058</v>
      </c>
      <c r="J28" s="167">
        <f>H28/H25</f>
        <v>4.4402490605769056E-2</v>
      </c>
    </row>
    <row r="29" spans="1:20" x14ac:dyDescent="0.25">
      <c r="B29" s="161" t="s">
        <v>109</v>
      </c>
      <c r="C29" s="162">
        <v>0</v>
      </c>
      <c r="D29" s="162">
        <v>14963</v>
      </c>
      <c r="E29" s="162">
        <v>148322</v>
      </c>
      <c r="F29" s="162">
        <v>149414</v>
      </c>
      <c r="G29" s="162">
        <v>149814</v>
      </c>
      <c r="H29" s="162">
        <v>152217</v>
      </c>
      <c r="I29" s="163">
        <f t="shared" si="3"/>
        <v>1.6039889462934109E-2</v>
      </c>
      <c r="J29" s="163">
        <f>H29/H25</f>
        <v>0.92107030696897629</v>
      </c>
    </row>
    <row r="30" spans="1:20" x14ac:dyDescent="0.25">
      <c r="B30" s="165" t="s">
        <v>112</v>
      </c>
      <c r="C30" s="166">
        <v>0</v>
      </c>
      <c r="D30" s="166">
        <v>623</v>
      </c>
      <c r="E30" s="166">
        <v>70374</v>
      </c>
      <c r="F30" s="166">
        <v>71874</v>
      </c>
      <c r="G30" s="166">
        <v>77936</v>
      </c>
      <c r="H30" s="166">
        <v>79345</v>
      </c>
      <c r="I30" s="167">
        <f t="shared" si="3"/>
        <v>1.8078936563334036E-2</v>
      </c>
      <c r="J30" s="167">
        <f>H30/H25</f>
        <v>0.48011932639884786</v>
      </c>
    </row>
    <row r="31" spans="1:20" x14ac:dyDescent="0.25">
      <c r="B31" s="165" t="s">
        <v>115</v>
      </c>
      <c r="C31" s="166">
        <v>0</v>
      </c>
      <c r="D31" s="166">
        <v>1668</v>
      </c>
      <c r="E31" s="166">
        <v>16678</v>
      </c>
      <c r="F31" s="166">
        <v>16933</v>
      </c>
      <c r="G31" s="166">
        <v>15438</v>
      </c>
      <c r="H31" s="166">
        <v>15537</v>
      </c>
      <c r="I31" s="167">
        <f t="shared" si="3"/>
        <v>6.4127477652544673E-3</v>
      </c>
      <c r="J31" s="167">
        <f>H31/H25</f>
        <v>9.4014921850890415E-2</v>
      </c>
    </row>
    <row r="32" spans="1:20" x14ac:dyDescent="0.25">
      <c r="B32" s="165" t="s">
        <v>118</v>
      </c>
      <c r="C32" s="166">
        <v>0</v>
      </c>
      <c r="D32" s="166">
        <v>1871</v>
      </c>
      <c r="E32" s="166">
        <v>6947</v>
      </c>
      <c r="F32" s="166">
        <v>7486</v>
      </c>
      <c r="G32" s="166">
        <v>6246</v>
      </c>
      <c r="H32" s="166">
        <v>4843</v>
      </c>
      <c r="I32" s="167">
        <f t="shared" si="3"/>
        <v>-0.22462375920589173</v>
      </c>
      <c r="J32" s="167">
        <f>H32/H25</f>
        <v>2.9305159717053629E-2</v>
      </c>
    </row>
    <row r="33" spans="2:10" x14ac:dyDescent="0.25">
      <c r="B33" s="165" t="s">
        <v>125</v>
      </c>
      <c r="C33" s="166">
        <v>0</v>
      </c>
      <c r="D33" s="166">
        <v>228</v>
      </c>
      <c r="E33" s="166">
        <v>8867</v>
      </c>
      <c r="F33" s="166">
        <v>7779</v>
      </c>
      <c r="G33" s="166">
        <v>7219</v>
      </c>
      <c r="H33" s="166">
        <v>6741</v>
      </c>
      <c r="I33" s="167">
        <f t="shared" si="3"/>
        <v>-6.621415708546885E-2</v>
      </c>
      <c r="J33" s="167">
        <f>H33/H25</f>
        <v>4.0790023054441155E-2</v>
      </c>
    </row>
    <row r="34" spans="2:10" x14ac:dyDescent="0.25">
      <c r="B34" s="165" t="s">
        <v>121</v>
      </c>
      <c r="C34" s="166">
        <v>0</v>
      </c>
      <c r="D34" s="166">
        <v>798</v>
      </c>
      <c r="E34" s="166">
        <v>8738</v>
      </c>
      <c r="F34" s="166">
        <v>6859</v>
      </c>
      <c r="G34" s="166">
        <v>7570</v>
      </c>
      <c r="H34" s="166">
        <v>7164</v>
      </c>
      <c r="I34" s="167">
        <f t="shared" si="3"/>
        <v>-5.3632760898282728E-2</v>
      </c>
      <c r="J34" s="167">
        <f>H34/H25</f>
        <v>4.3349610615934793E-2</v>
      </c>
    </row>
    <row r="35" spans="2:10" x14ac:dyDescent="0.25">
      <c r="B35" s="165" t="s">
        <v>130</v>
      </c>
      <c r="C35" s="166">
        <v>0</v>
      </c>
      <c r="D35" s="166">
        <v>27</v>
      </c>
      <c r="E35" s="166">
        <v>2608</v>
      </c>
      <c r="F35" s="166">
        <v>2116</v>
      </c>
      <c r="G35" s="166">
        <v>1591</v>
      </c>
      <c r="H35" s="166">
        <v>2194</v>
      </c>
      <c r="I35" s="167">
        <f t="shared" si="3"/>
        <v>0.3790069138906349</v>
      </c>
      <c r="J35" s="167">
        <f>H35/H25</f>
        <v>1.3275969526990639E-2</v>
      </c>
    </row>
    <row r="36" spans="2:10" x14ac:dyDescent="0.25">
      <c r="B36" s="165" t="s">
        <v>133</v>
      </c>
      <c r="C36" s="166">
        <v>0</v>
      </c>
      <c r="D36" s="166">
        <v>80</v>
      </c>
      <c r="E36" s="166">
        <v>1648</v>
      </c>
      <c r="F36" s="166">
        <v>1900</v>
      </c>
      <c r="G36" s="166">
        <v>1351</v>
      </c>
      <c r="H36" s="166">
        <v>1682</v>
      </c>
      <c r="I36" s="167">
        <f t="shared" si="3"/>
        <v>0.2450037009622501</v>
      </c>
      <c r="J36" s="167">
        <f>H36/H25</f>
        <v>1.0177839901731201E-2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9668</v>
      </c>
      <c r="E37" s="171">
        <f t="shared" si="4"/>
        <v>32462</v>
      </c>
      <c r="F37" s="171">
        <f t="shared" si="4"/>
        <v>34467</v>
      </c>
      <c r="G37" s="171">
        <f t="shared" si="4"/>
        <v>32463</v>
      </c>
      <c r="H37" s="171">
        <f t="shared" si="4"/>
        <v>34711</v>
      </c>
      <c r="I37" s="172">
        <f t="shared" si="3"/>
        <v>6.9248067030157401E-2</v>
      </c>
      <c r="J37" s="172">
        <f>H37/H25</f>
        <v>0.21003745590308665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13736</v>
      </c>
      <c r="E39" s="178">
        <v>110839</v>
      </c>
      <c r="F39" s="178">
        <v>112901</v>
      </c>
      <c r="G39" s="178">
        <v>113542</v>
      </c>
      <c r="H39" s="178">
        <v>115519</v>
      </c>
      <c r="I39" s="179">
        <f t="shared" ref="I39:I51" si="5">IFERROR(H39/G39-1,"-")</f>
        <v>1.7412058973771849E-2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5396</v>
      </c>
      <c r="E40" s="162">
        <v>13370</v>
      </c>
      <c r="F40" s="162">
        <v>12713</v>
      </c>
      <c r="G40" s="162">
        <v>8246</v>
      </c>
      <c r="H40" s="162">
        <v>12728</v>
      </c>
      <c r="I40" s="163">
        <f t="shared" si="5"/>
        <v>0.54353626000485078</v>
      </c>
      <c r="J40" s="163">
        <f>H40/H39</f>
        <v>0.11018100918463629</v>
      </c>
    </row>
    <row r="41" spans="2:10" x14ac:dyDescent="0.25">
      <c r="B41" s="165" t="s">
        <v>105</v>
      </c>
      <c r="C41" s="166">
        <v>0</v>
      </c>
      <c r="D41" s="166">
        <v>4608</v>
      </c>
      <c r="E41" s="166">
        <v>5124</v>
      </c>
      <c r="F41" s="166">
        <v>5699</v>
      </c>
      <c r="G41" s="166">
        <v>3939</v>
      </c>
      <c r="H41" s="166">
        <v>6175</v>
      </c>
      <c r="I41" s="167">
        <f t="shared" si="5"/>
        <v>0.56765676567656764</v>
      </c>
      <c r="J41" s="167">
        <f>H41/H39</f>
        <v>5.3454410097040314E-2</v>
      </c>
    </row>
    <row r="42" spans="2:10" x14ac:dyDescent="0.25">
      <c r="B42" s="165" t="s">
        <v>102</v>
      </c>
      <c r="C42" s="166">
        <v>0</v>
      </c>
      <c r="D42" s="166">
        <v>788</v>
      </c>
      <c r="E42" s="166">
        <v>8246</v>
      </c>
      <c r="F42" s="166">
        <v>7014</v>
      </c>
      <c r="G42" s="166">
        <v>4307</v>
      </c>
      <c r="H42" s="166">
        <v>6553</v>
      </c>
      <c r="I42" s="167">
        <f t="shared" si="5"/>
        <v>0.52147666589273278</v>
      </c>
      <c r="J42" s="167">
        <f>H42/H39</f>
        <v>5.6726599087595982E-2</v>
      </c>
    </row>
    <row r="43" spans="2:10" x14ac:dyDescent="0.25">
      <c r="B43" s="161" t="s">
        <v>109</v>
      </c>
      <c r="C43" s="162">
        <v>0</v>
      </c>
      <c r="D43" s="162">
        <v>8340</v>
      </c>
      <c r="E43" s="162">
        <v>97469</v>
      </c>
      <c r="F43" s="162">
        <v>100188</v>
      </c>
      <c r="G43" s="162">
        <v>105296</v>
      </c>
      <c r="H43" s="162">
        <v>102791</v>
      </c>
      <c r="I43" s="163">
        <f t="shared" si="5"/>
        <v>-2.3790077495821293E-2</v>
      </c>
      <c r="J43" s="163">
        <f>H43/H39</f>
        <v>0.88981899081536375</v>
      </c>
    </row>
    <row r="44" spans="2:10" x14ac:dyDescent="0.25">
      <c r="B44" s="165" t="s">
        <v>112</v>
      </c>
      <c r="C44" s="166">
        <v>0</v>
      </c>
      <c r="D44" s="166">
        <v>159</v>
      </c>
      <c r="E44" s="166">
        <v>48714</v>
      </c>
      <c r="F44" s="166">
        <v>48998</v>
      </c>
      <c r="G44" s="166">
        <v>57738</v>
      </c>
      <c r="H44" s="166">
        <v>52845</v>
      </c>
      <c r="I44" s="167">
        <f t="shared" si="5"/>
        <v>-8.4744882053413684E-2</v>
      </c>
      <c r="J44" s="167">
        <f>H44/H39</f>
        <v>0.45745721483046081</v>
      </c>
    </row>
    <row r="45" spans="2:10" x14ac:dyDescent="0.25">
      <c r="B45" s="165" t="s">
        <v>115</v>
      </c>
      <c r="C45" s="166">
        <v>0</v>
      </c>
      <c r="D45" s="166">
        <v>547</v>
      </c>
      <c r="E45" s="166">
        <v>3884</v>
      </c>
      <c r="F45" s="166">
        <v>3848</v>
      </c>
      <c r="G45" s="166">
        <v>3449</v>
      </c>
      <c r="H45" s="166">
        <v>4586</v>
      </c>
      <c r="I45" s="167">
        <f t="shared" si="5"/>
        <v>0.32966077123803994</v>
      </c>
      <c r="J45" s="167">
        <f>H45/H39</f>
        <v>3.9699097118222976E-2</v>
      </c>
    </row>
    <row r="46" spans="2:10" x14ac:dyDescent="0.25">
      <c r="B46" s="165" t="s">
        <v>118</v>
      </c>
      <c r="C46" s="166">
        <v>0</v>
      </c>
      <c r="D46" s="166">
        <v>810</v>
      </c>
      <c r="E46" s="166">
        <v>2669</v>
      </c>
      <c r="F46" s="166">
        <v>3420</v>
      </c>
      <c r="G46" s="166">
        <v>3021</v>
      </c>
      <c r="H46" s="166">
        <v>2612</v>
      </c>
      <c r="I46" s="167">
        <f t="shared" si="5"/>
        <v>-0.13538563389606095</v>
      </c>
      <c r="J46" s="167">
        <f>H46/H39</f>
        <v>2.2610999056432275E-2</v>
      </c>
    </row>
    <row r="47" spans="2:10" x14ac:dyDescent="0.25">
      <c r="B47" s="165" t="s">
        <v>125</v>
      </c>
      <c r="C47" s="166">
        <v>0</v>
      </c>
      <c r="D47" s="166">
        <v>98</v>
      </c>
      <c r="E47" s="166">
        <v>6026</v>
      </c>
      <c r="F47" s="166">
        <v>5451</v>
      </c>
      <c r="G47" s="166">
        <v>5828</v>
      </c>
      <c r="H47" s="166">
        <v>4484</v>
      </c>
      <c r="I47" s="167">
        <f t="shared" si="5"/>
        <v>-0.23061084420041178</v>
      </c>
      <c r="J47" s="167">
        <f>H47/H39</f>
        <v>3.8816125485850811E-2</v>
      </c>
    </row>
    <row r="48" spans="2:10" x14ac:dyDescent="0.25">
      <c r="B48" s="165" t="s">
        <v>121</v>
      </c>
      <c r="C48" s="166">
        <v>0</v>
      </c>
      <c r="D48" s="166">
        <v>181</v>
      </c>
      <c r="E48" s="166">
        <v>3784</v>
      </c>
      <c r="F48" s="166">
        <v>3844</v>
      </c>
      <c r="G48" s="166">
        <v>4173</v>
      </c>
      <c r="H48" s="166">
        <v>2803</v>
      </c>
      <c r="I48" s="167">
        <f t="shared" si="5"/>
        <v>-0.32830098250659001</v>
      </c>
      <c r="J48" s="167">
        <f>H48/H39</f>
        <v>2.4264406720972308E-2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1581</v>
      </c>
      <c r="F49" s="166">
        <v>2016</v>
      </c>
      <c r="G49" s="166">
        <v>1220</v>
      </c>
      <c r="H49" s="166">
        <v>2096</v>
      </c>
      <c r="I49" s="167">
        <f t="shared" si="5"/>
        <v>0.71803278688524586</v>
      </c>
      <c r="J49" s="167">
        <f>H49/H39</f>
        <v>1.8144201386784856E-2</v>
      </c>
    </row>
    <row r="50" spans="2:10" x14ac:dyDescent="0.25">
      <c r="B50" s="165" t="s">
        <v>133</v>
      </c>
      <c r="C50" s="166">
        <v>0</v>
      </c>
      <c r="D50" s="166">
        <v>92</v>
      </c>
      <c r="E50" s="166">
        <v>1598</v>
      </c>
      <c r="F50" s="166">
        <v>2079</v>
      </c>
      <c r="G50" s="166">
        <v>1201</v>
      </c>
      <c r="H50" s="166">
        <v>1353</v>
      </c>
      <c r="I50" s="167">
        <f t="shared" si="5"/>
        <v>0.12656119900083262</v>
      </c>
      <c r="J50" s="167">
        <f>H50/H39</f>
        <v>1.1712359005877821E-2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6446</v>
      </c>
      <c r="E51" s="171">
        <f t="shared" si="6"/>
        <v>29213</v>
      </c>
      <c r="F51" s="171">
        <f t="shared" si="6"/>
        <v>30532</v>
      </c>
      <c r="G51" s="171">
        <f t="shared" si="6"/>
        <v>28666</v>
      </c>
      <c r="H51" s="171">
        <f t="shared" si="6"/>
        <v>32012</v>
      </c>
      <c r="I51" s="172">
        <f t="shared" si="5"/>
        <v>0.11672364473592411</v>
      </c>
      <c r="J51" s="172">
        <f>H51/H39</f>
        <v>0.27711458721076188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596</v>
      </c>
      <c r="E53" s="178">
        <v>2979</v>
      </c>
      <c r="F53" s="178">
        <v>4452</v>
      </c>
      <c r="G53" s="178">
        <v>3875</v>
      </c>
      <c r="H53" s="178">
        <v>3213</v>
      </c>
      <c r="I53" s="179">
        <f t="shared" ref="I53:I65" si="7">IFERROR(H53/G53-1,"-")</f>
        <v>-0.17083870967741932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149</v>
      </c>
      <c r="E54" s="162">
        <v>241</v>
      </c>
      <c r="F54" s="162">
        <v>1949</v>
      </c>
      <c r="G54" s="162">
        <v>1208</v>
      </c>
      <c r="H54" s="162">
        <v>698</v>
      </c>
      <c r="I54" s="163">
        <f t="shared" si="7"/>
        <v>-0.42218543046357615</v>
      </c>
      <c r="J54" s="163">
        <f>H54/H53</f>
        <v>0.21724245253657018</v>
      </c>
    </row>
    <row r="55" spans="2:10" x14ac:dyDescent="0.25">
      <c r="B55" s="165" t="s">
        <v>105</v>
      </c>
      <c r="C55" s="166">
        <v>0</v>
      </c>
      <c r="D55" s="166">
        <v>65</v>
      </c>
      <c r="E55" s="166">
        <v>30</v>
      </c>
      <c r="F55" s="166">
        <v>1472</v>
      </c>
      <c r="G55" s="166">
        <v>970</v>
      </c>
      <c r="H55" s="166">
        <v>545</v>
      </c>
      <c r="I55" s="167">
        <f t="shared" si="7"/>
        <v>-0.43814432989690721</v>
      </c>
      <c r="J55" s="167">
        <f>H55/H53</f>
        <v>0.16962340491752256</v>
      </c>
    </row>
    <row r="56" spans="2:10" x14ac:dyDescent="0.25">
      <c r="B56" s="165" t="s">
        <v>102</v>
      </c>
      <c r="C56" s="166">
        <v>0</v>
      </c>
      <c r="D56" s="166">
        <v>84</v>
      </c>
      <c r="E56" s="166">
        <v>211</v>
      </c>
      <c r="F56" s="166">
        <v>477</v>
      </c>
      <c r="G56" s="166">
        <v>238</v>
      </c>
      <c r="H56" s="166">
        <v>153</v>
      </c>
      <c r="I56" s="167">
        <f t="shared" si="7"/>
        <v>-0.3571428571428571</v>
      </c>
      <c r="J56" s="167">
        <f>H56/H53</f>
        <v>4.7619047619047616E-2</v>
      </c>
    </row>
    <row r="57" spans="2:10" x14ac:dyDescent="0.25">
      <c r="B57" s="161" t="s">
        <v>109</v>
      </c>
      <c r="C57" s="162">
        <v>0</v>
      </c>
      <c r="D57" s="162">
        <v>447</v>
      </c>
      <c r="E57" s="162">
        <v>2738</v>
      </c>
      <c r="F57" s="162">
        <v>2503</v>
      </c>
      <c r="G57" s="162">
        <v>2667</v>
      </c>
      <c r="H57" s="162">
        <v>2515</v>
      </c>
      <c r="I57" s="163">
        <f t="shared" si="7"/>
        <v>-5.6992875890513717E-2</v>
      </c>
      <c r="J57" s="163">
        <f>H57/H53</f>
        <v>0.78275754746342985</v>
      </c>
    </row>
    <row r="58" spans="2:10" x14ac:dyDescent="0.25">
      <c r="B58" s="165" t="s">
        <v>112</v>
      </c>
      <c r="C58" s="166">
        <v>0</v>
      </c>
      <c r="D58" s="166">
        <v>3</v>
      </c>
      <c r="E58" s="166">
        <v>834</v>
      </c>
      <c r="F58" s="166">
        <v>631</v>
      </c>
      <c r="G58" s="166">
        <v>770</v>
      </c>
      <c r="H58" s="166">
        <v>887</v>
      </c>
      <c r="I58" s="167">
        <f t="shared" si="7"/>
        <v>0.15194805194805205</v>
      </c>
      <c r="J58" s="167">
        <f>H58/H53</f>
        <v>0.27606598194833487</v>
      </c>
    </row>
    <row r="59" spans="2:10" x14ac:dyDescent="0.25">
      <c r="B59" s="165" t="s">
        <v>115</v>
      </c>
      <c r="C59" s="166">
        <v>0</v>
      </c>
      <c r="D59" s="166">
        <v>171</v>
      </c>
      <c r="E59" s="166">
        <v>809</v>
      </c>
      <c r="F59" s="166">
        <v>460</v>
      </c>
      <c r="G59" s="166">
        <v>529</v>
      </c>
      <c r="H59" s="166">
        <v>554</v>
      </c>
      <c r="I59" s="167">
        <f t="shared" si="7"/>
        <v>4.7258979206049156E-2</v>
      </c>
      <c r="J59" s="167">
        <f>H59/H53</f>
        <v>0.17242452536570183</v>
      </c>
    </row>
    <row r="60" spans="2:10" x14ac:dyDescent="0.25">
      <c r="B60" s="165" t="s">
        <v>118</v>
      </c>
      <c r="C60" s="166">
        <v>0</v>
      </c>
      <c r="D60" s="166">
        <v>42</v>
      </c>
      <c r="E60" s="166">
        <v>309</v>
      </c>
      <c r="F60" s="166">
        <v>315</v>
      </c>
      <c r="G60" s="166">
        <v>215</v>
      </c>
      <c r="H60" s="166">
        <v>161</v>
      </c>
      <c r="I60" s="167">
        <f t="shared" si="7"/>
        <v>-0.25116279069767444</v>
      </c>
      <c r="J60" s="167">
        <f>H60/H53</f>
        <v>5.0108932461873638E-2</v>
      </c>
    </row>
    <row r="61" spans="2:10" x14ac:dyDescent="0.25">
      <c r="B61" s="165" t="s">
        <v>125</v>
      </c>
      <c r="C61" s="166">
        <v>0</v>
      </c>
      <c r="D61" s="166">
        <v>9</v>
      </c>
      <c r="E61" s="166">
        <v>50</v>
      </c>
      <c r="F61" s="166">
        <v>61</v>
      </c>
      <c r="G61" s="166">
        <v>104</v>
      </c>
      <c r="H61" s="166">
        <v>59</v>
      </c>
      <c r="I61" s="167">
        <f t="shared" si="7"/>
        <v>-0.43269230769230771</v>
      </c>
      <c r="J61" s="167">
        <f>H61/H53</f>
        <v>1.8362900715841891E-2</v>
      </c>
    </row>
    <row r="62" spans="2:10" x14ac:dyDescent="0.25">
      <c r="B62" s="165" t="s">
        <v>121</v>
      </c>
      <c r="C62" s="166">
        <v>0</v>
      </c>
      <c r="D62" s="166">
        <v>9</v>
      </c>
      <c r="E62" s="166">
        <v>71</v>
      </c>
      <c r="F62" s="166">
        <v>67</v>
      </c>
      <c r="G62" s="166">
        <v>45</v>
      </c>
      <c r="H62" s="166">
        <v>69</v>
      </c>
      <c r="I62" s="167">
        <f t="shared" si="7"/>
        <v>0.53333333333333344</v>
      </c>
      <c r="J62" s="167">
        <f>H62/H53</f>
        <v>2.1475256769374416E-2</v>
      </c>
    </row>
    <row r="63" spans="2:10" x14ac:dyDescent="0.25">
      <c r="B63" s="165" t="s">
        <v>130</v>
      </c>
      <c r="C63" s="166">
        <v>0</v>
      </c>
      <c r="D63" s="166">
        <v>6</v>
      </c>
      <c r="E63" s="166">
        <v>3</v>
      </c>
      <c r="F63" s="166">
        <v>14</v>
      </c>
      <c r="G63" s="166">
        <v>2</v>
      </c>
      <c r="H63" s="166">
        <v>16</v>
      </c>
      <c r="I63" s="167">
        <f t="shared" si="7"/>
        <v>7</v>
      </c>
      <c r="J63" s="167">
        <f>H63/H53</f>
        <v>4.9797696856520388E-3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7</v>
      </c>
      <c r="F64" s="166">
        <v>13</v>
      </c>
      <c r="G64" s="166">
        <v>8</v>
      </c>
      <c r="H64" s="166">
        <v>7</v>
      </c>
      <c r="I64" s="167">
        <f t="shared" si="7"/>
        <v>-0.125</v>
      </c>
      <c r="J64" s="167">
        <f>H64/H53</f>
        <v>2.1786492374727671E-3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204</v>
      </c>
      <c r="E65" s="171">
        <f t="shared" si="8"/>
        <v>655</v>
      </c>
      <c r="F65" s="171">
        <f t="shared" si="8"/>
        <v>942</v>
      </c>
      <c r="G65" s="171">
        <f t="shared" si="8"/>
        <v>994</v>
      </c>
      <c r="H65" s="171">
        <f t="shared" si="8"/>
        <v>762</v>
      </c>
      <c r="I65" s="172">
        <f t="shared" si="7"/>
        <v>-0.2334004024144869</v>
      </c>
      <c r="J65" s="172">
        <f>H65/H53</f>
        <v>0.23716153127917833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3629</v>
      </c>
      <c r="E67" s="178">
        <v>13123</v>
      </c>
      <c r="F67" s="178">
        <v>11699</v>
      </c>
      <c r="G67" s="178">
        <v>17811</v>
      </c>
      <c r="H67" s="178">
        <v>15445</v>
      </c>
      <c r="I67" s="179">
        <f t="shared" ref="I67:I79" si="9">IFERROR(H67/G67-1,"-")</f>
        <v>-0.13283925663915552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1304</v>
      </c>
      <c r="E68" s="162">
        <v>2937</v>
      </c>
      <c r="F68" s="162">
        <v>234</v>
      </c>
      <c r="G68" s="162">
        <v>3515</v>
      </c>
      <c r="H68" s="162">
        <v>1985</v>
      </c>
      <c r="I68" s="163">
        <f t="shared" si="9"/>
        <v>-0.43527738264580373</v>
      </c>
      <c r="J68" s="163">
        <f>H68/H67</f>
        <v>0.12852055681450308</v>
      </c>
    </row>
    <row r="69" spans="2:10" x14ac:dyDescent="0.25">
      <c r="B69" s="165" t="s">
        <v>105</v>
      </c>
      <c r="C69" s="166">
        <v>0</v>
      </c>
      <c r="D69" s="166">
        <v>1287</v>
      </c>
      <c r="E69" s="166">
        <v>2225</v>
      </c>
      <c r="F69" s="166">
        <v>65</v>
      </c>
      <c r="G69" s="166">
        <v>188</v>
      </c>
      <c r="H69" s="166">
        <v>400</v>
      </c>
      <c r="I69" s="167">
        <f t="shared" si="9"/>
        <v>1.1276595744680851</v>
      </c>
      <c r="J69" s="167">
        <f>H69/H67</f>
        <v>2.5898348980252509E-2</v>
      </c>
    </row>
    <row r="70" spans="2:10" x14ac:dyDescent="0.25">
      <c r="B70" s="165" t="s">
        <v>102</v>
      </c>
      <c r="C70" s="166">
        <v>0</v>
      </c>
      <c r="D70" s="166">
        <v>17</v>
      </c>
      <c r="E70" s="166">
        <v>712</v>
      </c>
      <c r="F70" s="166">
        <v>169</v>
      </c>
      <c r="G70" s="166">
        <v>3327</v>
      </c>
      <c r="H70" s="166">
        <v>1585</v>
      </c>
      <c r="I70" s="167">
        <f t="shared" si="9"/>
        <v>-0.52359483017733699</v>
      </c>
      <c r="J70" s="167">
        <f>H70/H67</f>
        <v>0.10262220783425056</v>
      </c>
    </row>
    <row r="71" spans="2:10" x14ac:dyDescent="0.25">
      <c r="B71" s="161" t="s">
        <v>109</v>
      </c>
      <c r="C71" s="162">
        <v>0</v>
      </c>
      <c r="D71" s="162">
        <v>2325</v>
      </c>
      <c r="E71" s="162">
        <v>10186</v>
      </c>
      <c r="F71" s="162">
        <v>11465</v>
      </c>
      <c r="G71" s="162">
        <v>14296</v>
      </c>
      <c r="H71" s="162">
        <v>13460</v>
      </c>
      <c r="I71" s="163">
        <f t="shared" si="9"/>
        <v>-5.8477895914941236E-2</v>
      </c>
      <c r="J71" s="163">
        <f>H71/H67</f>
        <v>0.87147944318549697</v>
      </c>
    </row>
    <row r="72" spans="2:10" x14ac:dyDescent="0.25">
      <c r="B72" s="165" t="s">
        <v>112</v>
      </c>
      <c r="C72" s="166">
        <v>0</v>
      </c>
      <c r="D72" s="166">
        <v>472</v>
      </c>
      <c r="E72" s="166">
        <v>5565</v>
      </c>
      <c r="F72" s="166">
        <v>4974</v>
      </c>
      <c r="G72" s="166">
        <v>6138</v>
      </c>
      <c r="H72" s="166">
        <v>6900</v>
      </c>
      <c r="I72" s="167">
        <f t="shared" si="9"/>
        <v>0.1241446725317692</v>
      </c>
      <c r="J72" s="167">
        <f>H72/H67</f>
        <v>0.44674651990935577</v>
      </c>
    </row>
    <row r="73" spans="2:10" x14ac:dyDescent="0.25">
      <c r="B73" s="165" t="s">
        <v>115</v>
      </c>
      <c r="C73" s="166">
        <v>0</v>
      </c>
      <c r="D73" s="166">
        <v>180</v>
      </c>
      <c r="E73" s="166">
        <v>1225</v>
      </c>
      <c r="F73" s="166">
        <v>928</v>
      </c>
      <c r="G73" s="166">
        <v>394</v>
      </c>
      <c r="H73" s="166">
        <v>1100</v>
      </c>
      <c r="I73" s="167">
        <f t="shared" si="9"/>
        <v>1.7918781725888326</v>
      </c>
      <c r="J73" s="167">
        <f>H73/H67</f>
        <v>7.1220459695694405E-2</v>
      </c>
    </row>
    <row r="74" spans="2:10" x14ac:dyDescent="0.25">
      <c r="B74" s="165" t="s">
        <v>118</v>
      </c>
      <c r="C74" s="166">
        <v>0</v>
      </c>
      <c r="D74" s="166">
        <v>213</v>
      </c>
      <c r="E74" s="166">
        <v>1024</v>
      </c>
      <c r="F74" s="166">
        <v>1035</v>
      </c>
      <c r="G74" s="166">
        <v>3026</v>
      </c>
      <c r="H74" s="166">
        <v>925</v>
      </c>
      <c r="I74" s="167">
        <f t="shared" si="9"/>
        <v>-0.69431592861863844</v>
      </c>
      <c r="J74" s="167">
        <f>H74/H67</f>
        <v>5.988993201683393E-2</v>
      </c>
    </row>
    <row r="75" spans="2:10" x14ac:dyDescent="0.25">
      <c r="B75" s="165" t="s">
        <v>125</v>
      </c>
      <c r="C75" s="166">
        <v>0</v>
      </c>
      <c r="D75" s="166">
        <v>18</v>
      </c>
      <c r="E75" s="166">
        <v>77</v>
      </c>
      <c r="F75" s="166">
        <v>427</v>
      </c>
      <c r="G75" s="166">
        <v>459</v>
      </c>
      <c r="H75" s="166">
        <v>432</v>
      </c>
      <c r="I75" s="167">
        <f t="shared" si="9"/>
        <v>-5.8823529411764719E-2</v>
      </c>
      <c r="J75" s="167">
        <f>H75/H67</f>
        <v>2.7970216898672708E-2</v>
      </c>
    </row>
    <row r="76" spans="2:10" x14ac:dyDescent="0.25">
      <c r="B76" s="165" t="s">
        <v>121</v>
      </c>
      <c r="C76" s="166">
        <v>0</v>
      </c>
      <c r="D76" s="166">
        <v>41</v>
      </c>
      <c r="E76" s="166">
        <v>426</v>
      </c>
      <c r="F76" s="166">
        <v>268</v>
      </c>
      <c r="G76" s="166">
        <v>177</v>
      </c>
      <c r="H76" s="166">
        <v>298</v>
      </c>
      <c r="I76" s="167">
        <f t="shared" si="9"/>
        <v>0.68361581920903958</v>
      </c>
      <c r="J76" s="167">
        <f>H76/H67</f>
        <v>1.9294269990288118E-2</v>
      </c>
    </row>
    <row r="77" spans="2:10" x14ac:dyDescent="0.25">
      <c r="B77" s="165" t="s">
        <v>130</v>
      </c>
      <c r="C77" s="166">
        <v>0</v>
      </c>
      <c r="D77" s="166">
        <v>1</v>
      </c>
      <c r="E77" s="166">
        <v>98</v>
      </c>
      <c r="F77" s="166">
        <v>191</v>
      </c>
      <c r="G77" s="166">
        <v>94</v>
      </c>
      <c r="H77" s="166">
        <v>203</v>
      </c>
      <c r="I77" s="167">
        <f t="shared" si="9"/>
        <v>1.1595744680851063</v>
      </c>
      <c r="J77" s="167">
        <f>H77/H67</f>
        <v>1.3143412107478148E-2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</v>
      </c>
      <c r="F78" s="166">
        <v>186</v>
      </c>
      <c r="G78" s="166">
        <v>276</v>
      </c>
      <c r="H78" s="166">
        <v>192</v>
      </c>
      <c r="I78" s="167">
        <f t="shared" si="9"/>
        <v>-0.30434782608695654</v>
      </c>
      <c r="J78" s="167">
        <f>H78/H67</f>
        <v>1.2431207510521205E-2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1400</v>
      </c>
      <c r="E79" s="171">
        <f t="shared" si="10"/>
        <v>1770</v>
      </c>
      <c r="F79" s="171">
        <f t="shared" si="10"/>
        <v>3456</v>
      </c>
      <c r="G79" s="171">
        <f t="shared" si="10"/>
        <v>3732</v>
      </c>
      <c r="H79" s="171">
        <f t="shared" si="10"/>
        <v>3410</v>
      </c>
      <c r="I79" s="172">
        <f t="shared" si="9"/>
        <v>-8.6280814576634501E-2</v>
      </c>
      <c r="J79" s="172">
        <f>H79/H67</f>
        <v>0.22078342505665263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8112</v>
      </c>
      <c r="E81" s="178">
        <v>60780</v>
      </c>
      <c r="F81" s="178">
        <v>65148</v>
      </c>
      <c r="G81" s="178">
        <v>66545</v>
      </c>
      <c r="H81" s="178">
        <v>76454</v>
      </c>
      <c r="I81" s="179">
        <f t="shared" ref="I81:I93" si="11">IFERROR(H81/G81-1,"-")</f>
        <v>0.14890675482756022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4130</v>
      </c>
      <c r="E82" s="162">
        <v>29771</v>
      </c>
      <c r="F82" s="162">
        <v>30357</v>
      </c>
      <c r="G82" s="162">
        <v>29692</v>
      </c>
      <c r="H82" s="162">
        <v>35629</v>
      </c>
      <c r="I82" s="163">
        <f t="shared" si="11"/>
        <v>0.19995284925232393</v>
      </c>
      <c r="J82" s="163">
        <f>H82/H81</f>
        <v>0.46601878253590395</v>
      </c>
    </row>
    <row r="83" spans="2:10" x14ac:dyDescent="0.25">
      <c r="B83" s="165" t="s">
        <v>105</v>
      </c>
      <c r="C83" s="166">
        <v>0</v>
      </c>
      <c r="D83" s="166">
        <v>1621</v>
      </c>
      <c r="E83" s="166">
        <v>9991</v>
      </c>
      <c r="F83" s="166">
        <v>9086</v>
      </c>
      <c r="G83" s="166">
        <v>7985</v>
      </c>
      <c r="H83" s="166">
        <v>8064</v>
      </c>
      <c r="I83" s="167">
        <f t="shared" si="11"/>
        <v>9.8935504070132296E-3</v>
      </c>
      <c r="J83" s="167">
        <f>H83/H81</f>
        <v>0.10547518769456143</v>
      </c>
    </row>
    <row r="84" spans="2:10" x14ac:dyDescent="0.25">
      <c r="B84" s="165" t="s">
        <v>102</v>
      </c>
      <c r="C84" s="166">
        <v>0</v>
      </c>
      <c r="D84" s="166">
        <v>2509</v>
      </c>
      <c r="E84" s="166">
        <v>19780</v>
      </c>
      <c r="F84" s="166">
        <v>21271</v>
      </c>
      <c r="G84" s="166">
        <v>21707</v>
      </c>
      <c r="H84" s="166">
        <v>27565</v>
      </c>
      <c r="I84" s="167">
        <f t="shared" si="11"/>
        <v>0.26986686322384479</v>
      </c>
      <c r="J84" s="167">
        <f>H84/H81</f>
        <v>0.36054359484134252</v>
      </c>
    </row>
    <row r="85" spans="2:10" x14ac:dyDescent="0.25">
      <c r="B85" s="161" t="s">
        <v>109</v>
      </c>
      <c r="C85" s="162">
        <v>0</v>
      </c>
      <c r="D85" s="162">
        <v>3982</v>
      </c>
      <c r="E85" s="162">
        <v>31009</v>
      </c>
      <c r="F85" s="162">
        <v>34791</v>
      </c>
      <c r="G85" s="162">
        <v>36853</v>
      </c>
      <c r="H85" s="162">
        <v>40825</v>
      </c>
      <c r="I85" s="163">
        <f t="shared" si="11"/>
        <v>0.10777955661682892</v>
      </c>
      <c r="J85" s="163">
        <f>H85/H81</f>
        <v>0.5339812174640961</v>
      </c>
    </row>
    <row r="86" spans="2:10" x14ac:dyDescent="0.25">
      <c r="B86" s="165" t="s">
        <v>112</v>
      </c>
      <c r="C86" s="166">
        <v>0</v>
      </c>
      <c r="D86" s="166">
        <v>223</v>
      </c>
      <c r="E86" s="166">
        <v>5980</v>
      </c>
      <c r="F86" s="166">
        <v>6310</v>
      </c>
      <c r="G86" s="166">
        <v>6601</v>
      </c>
      <c r="H86" s="166">
        <v>7558</v>
      </c>
      <c r="I86" s="167">
        <f t="shared" si="11"/>
        <v>0.14497803363126804</v>
      </c>
      <c r="J86" s="167">
        <f>H86/H81</f>
        <v>9.8856828942893771E-2</v>
      </c>
    </row>
    <row r="87" spans="2:10" x14ac:dyDescent="0.25">
      <c r="B87" s="165" t="s">
        <v>115</v>
      </c>
      <c r="C87" s="166">
        <v>0</v>
      </c>
      <c r="D87" s="166">
        <v>670</v>
      </c>
      <c r="E87" s="166">
        <v>10086</v>
      </c>
      <c r="F87" s="166">
        <v>10947</v>
      </c>
      <c r="G87" s="166">
        <v>10802</v>
      </c>
      <c r="H87" s="166">
        <v>11682</v>
      </c>
      <c r="I87" s="167">
        <f t="shared" si="11"/>
        <v>8.1466395112016254E-2</v>
      </c>
      <c r="J87" s="167">
        <f>H87/H81</f>
        <v>0.15279776074502316</v>
      </c>
    </row>
    <row r="88" spans="2:10" x14ac:dyDescent="0.25">
      <c r="B88" s="165" t="s">
        <v>118</v>
      </c>
      <c r="C88" s="166">
        <v>0</v>
      </c>
      <c r="D88" s="166">
        <v>595</v>
      </c>
      <c r="E88" s="166">
        <v>3289</v>
      </c>
      <c r="F88" s="166">
        <v>3992</v>
      </c>
      <c r="G88" s="166">
        <v>5053</v>
      </c>
      <c r="H88" s="166">
        <v>5677</v>
      </c>
      <c r="I88" s="167">
        <f t="shared" si="11"/>
        <v>0.1234909954482486</v>
      </c>
      <c r="J88" s="167">
        <f>H88/H81</f>
        <v>7.4253799670390044E-2</v>
      </c>
    </row>
    <row r="89" spans="2:10" x14ac:dyDescent="0.25">
      <c r="B89" s="165" t="s">
        <v>125</v>
      </c>
      <c r="C89" s="166">
        <v>0</v>
      </c>
      <c r="D89" s="166">
        <v>50</v>
      </c>
      <c r="E89" s="166">
        <v>905</v>
      </c>
      <c r="F89" s="166">
        <v>706</v>
      </c>
      <c r="G89" s="166">
        <v>1179</v>
      </c>
      <c r="H89" s="166">
        <v>1026</v>
      </c>
      <c r="I89" s="167">
        <f t="shared" si="11"/>
        <v>-0.12977099236641221</v>
      </c>
      <c r="J89" s="167">
        <f>H89/H81</f>
        <v>1.3419834148638397E-2</v>
      </c>
    </row>
    <row r="90" spans="2:10" x14ac:dyDescent="0.25">
      <c r="B90" s="165" t="s">
        <v>121</v>
      </c>
      <c r="C90" s="166">
        <v>0</v>
      </c>
      <c r="D90" s="166">
        <v>44</v>
      </c>
      <c r="E90" s="166">
        <v>523</v>
      </c>
      <c r="F90" s="166">
        <v>328</v>
      </c>
      <c r="G90" s="166">
        <v>505</v>
      </c>
      <c r="H90" s="166">
        <v>497</v>
      </c>
      <c r="I90" s="167">
        <f t="shared" si="11"/>
        <v>-1.5841584158415856E-2</v>
      </c>
      <c r="J90" s="167">
        <f>H90/H81</f>
        <v>6.5006409082585606E-3</v>
      </c>
    </row>
    <row r="91" spans="2:10" x14ac:dyDescent="0.25">
      <c r="B91" s="165" t="s">
        <v>130</v>
      </c>
      <c r="C91" s="166">
        <v>0</v>
      </c>
      <c r="D91" s="166">
        <v>14</v>
      </c>
      <c r="E91" s="166">
        <v>477</v>
      </c>
      <c r="F91" s="166">
        <v>518</v>
      </c>
      <c r="G91" s="166">
        <v>300</v>
      </c>
      <c r="H91" s="166">
        <v>441</v>
      </c>
      <c r="I91" s="167">
        <f t="shared" si="11"/>
        <v>0.47</v>
      </c>
      <c r="J91" s="167">
        <f>H91/H81</f>
        <v>5.7681743270463284E-3</v>
      </c>
    </row>
    <row r="92" spans="2:10" x14ac:dyDescent="0.25">
      <c r="B92" s="165" t="s">
        <v>133</v>
      </c>
      <c r="C92" s="166">
        <v>0</v>
      </c>
      <c r="D92" s="166">
        <v>19</v>
      </c>
      <c r="E92" s="166">
        <v>625</v>
      </c>
      <c r="F92" s="166">
        <v>823</v>
      </c>
      <c r="G92" s="166">
        <v>657</v>
      </c>
      <c r="H92" s="166">
        <v>354</v>
      </c>
      <c r="I92" s="167">
        <f t="shared" si="11"/>
        <v>-0.46118721461187218</v>
      </c>
      <c r="J92" s="167">
        <f>H92/H81</f>
        <v>4.6302351740916108E-3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2367</v>
      </c>
      <c r="E93" s="171">
        <f t="shared" si="12"/>
        <v>9124</v>
      </c>
      <c r="F93" s="171">
        <f t="shared" si="12"/>
        <v>11167</v>
      </c>
      <c r="G93" s="171">
        <f t="shared" si="12"/>
        <v>11756</v>
      </c>
      <c r="H93" s="171">
        <f t="shared" si="12"/>
        <v>13590</v>
      </c>
      <c r="I93" s="172">
        <f t="shared" si="11"/>
        <v>0.15600544402858119</v>
      </c>
      <c r="J93" s="172">
        <f>H93/H81</f>
        <v>0.1777539435477542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1830</v>
      </c>
      <c r="E95" s="178">
        <v>4075</v>
      </c>
      <c r="F95" s="178">
        <v>5170</v>
      </c>
      <c r="G95" s="178">
        <v>5054</v>
      </c>
      <c r="H95" s="178">
        <v>4308</v>
      </c>
      <c r="I95" s="179">
        <f t="shared" ref="I95:I107" si="13">IFERROR(H95/G95-1,"-")</f>
        <v>-0.147605856747131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1023</v>
      </c>
      <c r="E96" s="162">
        <v>2629</v>
      </c>
      <c r="F96" s="162">
        <v>3521</v>
      </c>
      <c r="G96" s="162">
        <v>3276</v>
      </c>
      <c r="H96" s="162">
        <v>2835</v>
      </c>
      <c r="I96" s="163">
        <f t="shared" si="13"/>
        <v>-0.13461538461538458</v>
      </c>
      <c r="J96" s="163">
        <f>H96/H95</f>
        <v>0.6580779944289693</v>
      </c>
    </row>
    <row r="97" spans="2:10" x14ac:dyDescent="0.25">
      <c r="B97" s="165" t="s">
        <v>105</v>
      </c>
      <c r="C97" s="166">
        <v>0</v>
      </c>
      <c r="D97" s="166">
        <v>500</v>
      </c>
      <c r="E97" s="166">
        <v>1381</v>
      </c>
      <c r="F97" s="166">
        <v>1179</v>
      </c>
      <c r="G97" s="166">
        <v>719</v>
      </c>
      <c r="H97" s="166">
        <v>830</v>
      </c>
      <c r="I97" s="167">
        <f t="shared" si="13"/>
        <v>0.15438108484005553</v>
      </c>
      <c r="J97" s="167">
        <f>H97/H95</f>
        <v>0.19266480965645311</v>
      </c>
    </row>
    <row r="98" spans="2:10" x14ac:dyDescent="0.25">
      <c r="B98" s="165" t="s">
        <v>102</v>
      </c>
      <c r="C98" s="166">
        <v>0</v>
      </c>
      <c r="D98" s="166">
        <v>523</v>
      </c>
      <c r="E98" s="166">
        <v>1248</v>
      </c>
      <c r="F98" s="166">
        <v>2342</v>
      </c>
      <c r="G98" s="166">
        <v>2557</v>
      </c>
      <c r="H98" s="166">
        <v>2005</v>
      </c>
      <c r="I98" s="167">
        <f t="shared" si="13"/>
        <v>-0.21587798201016817</v>
      </c>
      <c r="J98" s="167">
        <f>H98/H95</f>
        <v>0.46541318477251625</v>
      </c>
    </row>
    <row r="99" spans="2:10" x14ac:dyDescent="0.25">
      <c r="B99" s="161" t="s">
        <v>109</v>
      </c>
      <c r="C99" s="162">
        <v>0</v>
      </c>
      <c r="D99" s="162">
        <v>807</v>
      </c>
      <c r="E99" s="162">
        <v>1446</v>
      </c>
      <c r="F99" s="162">
        <v>1649</v>
      </c>
      <c r="G99" s="162">
        <v>1778</v>
      </c>
      <c r="H99" s="162">
        <v>1473</v>
      </c>
      <c r="I99" s="163">
        <f t="shared" si="13"/>
        <v>-0.17154105736782899</v>
      </c>
      <c r="J99" s="163">
        <f>H99/H95</f>
        <v>0.34192200557103064</v>
      </c>
    </row>
    <row r="100" spans="2:10" x14ac:dyDescent="0.25">
      <c r="B100" s="165" t="s">
        <v>112</v>
      </c>
      <c r="C100" s="166">
        <v>0</v>
      </c>
      <c r="D100" s="166">
        <v>17</v>
      </c>
      <c r="E100" s="166">
        <v>129</v>
      </c>
      <c r="F100" s="166">
        <v>155</v>
      </c>
      <c r="G100" s="166">
        <v>248</v>
      </c>
      <c r="H100" s="166">
        <v>127</v>
      </c>
      <c r="I100" s="167">
        <f t="shared" si="13"/>
        <v>-0.48790322580645162</v>
      </c>
      <c r="J100" s="167">
        <f>H100/H95</f>
        <v>2.9480037140204272E-2</v>
      </c>
    </row>
    <row r="101" spans="2:10" x14ac:dyDescent="0.25">
      <c r="B101" s="165" t="s">
        <v>115</v>
      </c>
      <c r="C101" s="166">
        <v>0</v>
      </c>
      <c r="D101" s="166">
        <v>83</v>
      </c>
      <c r="E101" s="166">
        <v>352</v>
      </c>
      <c r="F101" s="166">
        <v>358</v>
      </c>
      <c r="G101" s="166">
        <v>348</v>
      </c>
      <c r="H101" s="166">
        <v>295</v>
      </c>
      <c r="I101" s="167">
        <f t="shared" si="13"/>
        <v>-0.1522988505747126</v>
      </c>
      <c r="J101" s="167">
        <f>H101/H95</f>
        <v>6.8477251624883939E-2</v>
      </c>
    </row>
    <row r="102" spans="2:10" x14ac:dyDescent="0.25">
      <c r="B102" s="165" t="s">
        <v>118</v>
      </c>
      <c r="C102" s="166">
        <v>0</v>
      </c>
      <c r="D102" s="166">
        <v>363</v>
      </c>
      <c r="E102" s="166">
        <v>282</v>
      </c>
      <c r="F102" s="166">
        <v>300</v>
      </c>
      <c r="G102" s="166">
        <v>339</v>
      </c>
      <c r="H102" s="166">
        <v>287</v>
      </c>
      <c r="I102" s="167">
        <f t="shared" si="13"/>
        <v>-0.15339233038348088</v>
      </c>
      <c r="J102" s="167">
        <f>H102/H95</f>
        <v>6.662024141132776E-2</v>
      </c>
    </row>
    <row r="103" spans="2:10" x14ac:dyDescent="0.25">
      <c r="B103" s="165" t="s">
        <v>125</v>
      </c>
      <c r="C103" s="166">
        <v>0</v>
      </c>
      <c r="D103" s="166">
        <v>12</v>
      </c>
      <c r="E103" s="166">
        <v>104</v>
      </c>
      <c r="F103" s="166">
        <v>80</v>
      </c>
      <c r="G103" s="166">
        <v>62</v>
      </c>
      <c r="H103" s="166">
        <v>48</v>
      </c>
      <c r="I103" s="167">
        <f t="shared" si="13"/>
        <v>-0.22580645161290325</v>
      </c>
      <c r="J103" s="167">
        <f>H103/H95</f>
        <v>1.1142061281337047E-2</v>
      </c>
    </row>
    <row r="104" spans="2:10" x14ac:dyDescent="0.25">
      <c r="B104" s="165" t="s">
        <v>121</v>
      </c>
      <c r="C104" s="166">
        <v>0</v>
      </c>
      <c r="D104" s="166">
        <v>35</v>
      </c>
      <c r="E104" s="166">
        <v>60</v>
      </c>
      <c r="F104" s="166">
        <v>44</v>
      </c>
      <c r="G104" s="166">
        <v>87</v>
      </c>
      <c r="H104" s="166">
        <v>94</v>
      </c>
      <c r="I104" s="167">
        <f t="shared" si="13"/>
        <v>8.0459770114942541E-2</v>
      </c>
      <c r="J104" s="167">
        <f>H104/H95</f>
        <v>2.181987000928505E-2</v>
      </c>
    </row>
    <row r="105" spans="2:10" x14ac:dyDescent="0.25">
      <c r="B105" s="165" t="s">
        <v>130</v>
      </c>
      <c r="C105" s="166">
        <v>0</v>
      </c>
      <c r="D105" s="166">
        <v>5</v>
      </c>
      <c r="E105" s="166">
        <v>10</v>
      </c>
      <c r="F105" s="166">
        <v>16</v>
      </c>
      <c r="G105" s="166">
        <v>0</v>
      </c>
      <c r="H105" s="166">
        <v>12</v>
      </c>
      <c r="I105" s="167" t="str">
        <f t="shared" si="13"/>
        <v>-</v>
      </c>
      <c r="J105" s="167">
        <f>H105/H95</f>
        <v>2.7855153203342618E-3</v>
      </c>
    </row>
    <row r="106" spans="2:10" x14ac:dyDescent="0.25">
      <c r="B106" s="165" t="s">
        <v>133</v>
      </c>
      <c r="C106" s="166">
        <v>0</v>
      </c>
      <c r="D106" s="166">
        <v>8</v>
      </c>
      <c r="E106" s="166">
        <v>2</v>
      </c>
      <c r="F106" s="166">
        <v>22</v>
      </c>
      <c r="G106" s="166">
        <v>20</v>
      </c>
      <c r="H106" s="166">
        <v>6</v>
      </c>
      <c r="I106" s="167">
        <f t="shared" si="13"/>
        <v>-0.7</v>
      </c>
      <c r="J106" s="167">
        <f>H106/H95</f>
        <v>1.3927576601671309E-3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284</v>
      </c>
      <c r="E107" s="171">
        <f t="shared" si="14"/>
        <v>507</v>
      </c>
      <c r="F107" s="171">
        <f t="shared" si="14"/>
        <v>674</v>
      </c>
      <c r="G107" s="171">
        <f t="shared" si="14"/>
        <v>674</v>
      </c>
      <c r="H107" s="171">
        <f t="shared" si="14"/>
        <v>604</v>
      </c>
      <c r="I107" s="172">
        <f t="shared" si="13"/>
        <v>-0.10385756676557867</v>
      </c>
      <c r="J107" s="172">
        <f>H107/H95</f>
        <v>0.14020427112349118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5874</v>
      </c>
      <c r="E109" s="178">
        <v>16329</v>
      </c>
      <c r="F109" s="178">
        <v>26292</v>
      </c>
      <c r="G109" s="178">
        <v>20460</v>
      </c>
      <c r="H109" s="178">
        <v>24747</v>
      </c>
      <c r="I109" s="179">
        <f t="shared" ref="I109:I121" si="15">IFERROR(H109/G109-1,"-")</f>
        <v>0.20953079178885625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4074</v>
      </c>
      <c r="E110" s="162">
        <v>4092</v>
      </c>
      <c r="F110" s="162">
        <v>6591</v>
      </c>
      <c r="G110" s="162">
        <v>3903</v>
      </c>
      <c r="H110" s="162">
        <v>5363</v>
      </c>
      <c r="I110" s="163">
        <f t="shared" si="15"/>
        <v>0.37407122726108133</v>
      </c>
      <c r="J110" s="163">
        <f>H110/H109</f>
        <v>0.21671313694589242</v>
      </c>
    </row>
    <row r="111" spans="2:10" x14ac:dyDescent="0.25">
      <c r="B111" s="165" t="s">
        <v>105</v>
      </c>
      <c r="C111" s="166">
        <v>0</v>
      </c>
      <c r="D111" s="166">
        <v>3816</v>
      </c>
      <c r="E111" s="166">
        <v>1744</v>
      </c>
      <c r="F111" s="166">
        <v>3895</v>
      </c>
      <c r="G111" s="166">
        <v>1119</v>
      </c>
      <c r="H111" s="166">
        <v>1856</v>
      </c>
      <c r="I111" s="167">
        <f t="shared" si="15"/>
        <v>0.65862377122430749</v>
      </c>
      <c r="J111" s="167">
        <f>H111/H109</f>
        <v>7.4998989776538572E-2</v>
      </c>
    </row>
    <row r="112" spans="2:10" x14ac:dyDescent="0.25">
      <c r="B112" s="165" t="s">
        <v>102</v>
      </c>
      <c r="C112" s="166">
        <v>0</v>
      </c>
      <c r="D112" s="166">
        <v>258</v>
      </c>
      <c r="E112" s="166">
        <v>2348</v>
      </c>
      <c r="F112" s="166">
        <v>2696</v>
      </c>
      <c r="G112" s="166">
        <v>2784</v>
      </c>
      <c r="H112" s="166">
        <v>3507</v>
      </c>
      <c r="I112" s="167">
        <f t="shared" si="15"/>
        <v>0.25969827586206895</v>
      </c>
      <c r="J112" s="167">
        <f>H112/H109</f>
        <v>0.14171414716935385</v>
      </c>
    </row>
    <row r="113" spans="2:10" x14ac:dyDescent="0.25">
      <c r="B113" s="161" t="s">
        <v>109</v>
      </c>
      <c r="C113" s="162">
        <v>0</v>
      </c>
      <c r="D113" s="162">
        <v>1800</v>
      </c>
      <c r="E113" s="162">
        <v>12237</v>
      </c>
      <c r="F113" s="162">
        <v>19701</v>
      </c>
      <c r="G113" s="162">
        <v>16557</v>
      </c>
      <c r="H113" s="162">
        <v>19384</v>
      </c>
      <c r="I113" s="163">
        <f t="shared" si="15"/>
        <v>0.17074349217853468</v>
      </c>
      <c r="J113" s="163">
        <f>H113/H109</f>
        <v>0.78328686305410755</v>
      </c>
    </row>
    <row r="114" spans="2:10" x14ac:dyDescent="0.25">
      <c r="B114" s="165" t="s">
        <v>112</v>
      </c>
      <c r="C114" s="166">
        <v>0</v>
      </c>
      <c r="D114" s="166">
        <v>79</v>
      </c>
      <c r="E114" s="166">
        <v>7844</v>
      </c>
      <c r="F114" s="166">
        <v>12880</v>
      </c>
      <c r="G114" s="166">
        <v>10335</v>
      </c>
      <c r="H114" s="166">
        <v>11340</v>
      </c>
      <c r="I114" s="167">
        <f t="shared" si="15"/>
        <v>9.7242380261248096E-2</v>
      </c>
      <c r="J114" s="167">
        <f>H114/H109</f>
        <v>0.4582373621044975</v>
      </c>
    </row>
    <row r="115" spans="2:10" x14ac:dyDescent="0.25">
      <c r="B115" s="165" t="s">
        <v>115</v>
      </c>
      <c r="C115" s="166">
        <v>0</v>
      </c>
      <c r="D115" s="166">
        <v>336</v>
      </c>
      <c r="E115" s="166">
        <v>450</v>
      </c>
      <c r="F115" s="166">
        <v>1079</v>
      </c>
      <c r="G115" s="166">
        <v>593</v>
      </c>
      <c r="H115" s="166">
        <v>1089</v>
      </c>
      <c r="I115" s="167">
        <f t="shared" si="15"/>
        <v>0.83642495784148396</v>
      </c>
      <c r="J115" s="167">
        <f>H115/H109</f>
        <v>4.4005333979876347E-2</v>
      </c>
    </row>
    <row r="116" spans="2:10" x14ac:dyDescent="0.25">
      <c r="B116" s="165" t="s">
        <v>118</v>
      </c>
      <c r="C116" s="166">
        <v>0</v>
      </c>
      <c r="D116" s="166">
        <v>449</v>
      </c>
      <c r="E116" s="166">
        <v>757</v>
      </c>
      <c r="F116" s="166">
        <v>1968</v>
      </c>
      <c r="G116" s="166">
        <v>1348</v>
      </c>
      <c r="H116" s="166">
        <v>1529</v>
      </c>
      <c r="I116" s="167">
        <f t="shared" si="15"/>
        <v>0.13427299703264084</v>
      </c>
      <c r="J116" s="167">
        <f>H116/H109</f>
        <v>6.1785266901038513E-2</v>
      </c>
    </row>
    <row r="117" spans="2:10" x14ac:dyDescent="0.25">
      <c r="B117" s="165" t="s">
        <v>125</v>
      </c>
      <c r="C117" s="166">
        <v>0</v>
      </c>
      <c r="D117" s="166">
        <v>51</v>
      </c>
      <c r="E117" s="166">
        <v>396</v>
      </c>
      <c r="F117" s="166">
        <v>772</v>
      </c>
      <c r="G117" s="166">
        <v>713</v>
      </c>
      <c r="H117" s="166">
        <v>729</v>
      </c>
      <c r="I117" s="167">
        <f t="shared" si="15"/>
        <v>2.244039270687237E-2</v>
      </c>
      <c r="J117" s="167">
        <f>H117/H109</f>
        <v>2.9458116135289127E-2</v>
      </c>
    </row>
    <row r="118" spans="2:10" x14ac:dyDescent="0.25">
      <c r="B118" s="165" t="s">
        <v>121</v>
      </c>
      <c r="C118" s="166">
        <v>0</v>
      </c>
      <c r="D118" s="166">
        <v>91</v>
      </c>
      <c r="E118" s="166">
        <v>533</v>
      </c>
      <c r="F118" s="166">
        <v>264</v>
      </c>
      <c r="G118" s="166">
        <v>408</v>
      </c>
      <c r="H118" s="166">
        <v>463</v>
      </c>
      <c r="I118" s="167">
        <f t="shared" si="15"/>
        <v>0.13480392156862742</v>
      </c>
      <c r="J118" s="167">
        <f>H118/H109</f>
        <v>1.8709338505677457E-2</v>
      </c>
    </row>
    <row r="119" spans="2:10" x14ac:dyDescent="0.25">
      <c r="B119" s="165" t="s">
        <v>130</v>
      </c>
      <c r="C119" s="166">
        <v>0</v>
      </c>
      <c r="D119" s="166">
        <v>4</v>
      </c>
      <c r="E119" s="166">
        <v>60</v>
      </c>
      <c r="F119" s="166">
        <v>53</v>
      </c>
      <c r="G119" s="166">
        <v>57</v>
      </c>
      <c r="H119" s="166">
        <v>90</v>
      </c>
      <c r="I119" s="167">
        <f t="shared" si="15"/>
        <v>0.57894736842105265</v>
      </c>
      <c r="J119" s="167">
        <f>H119/H109</f>
        <v>3.6368044611468056E-3</v>
      </c>
    </row>
    <row r="120" spans="2:10" x14ac:dyDescent="0.25">
      <c r="B120" s="165" t="s">
        <v>133</v>
      </c>
      <c r="C120" s="166">
        <v>0</v>
      </c>
      <c r="D120" s="166">
        <v>4</v>
      </c>
      <c r="E120" s="166">
        <v>67</v>
      </c>
      <c r="F120" s="166">
        <v>26</v>
      </c>
      <c r="G120" s="166">
        <v>55</v>
      </c>
      <c r="H120" s="166">
        <v>69</v>
      </c>
      <c r="I120" s="167">
        <f t="shared" si="15"/>
        <v>0.25454545454545463</v>
      </c>
      <c r="J120" s="167">
        <f>H120/H109</f>
        <v>2.7882167535458842E-3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786</v>
      </c>
      <c r="E121" s="171">
        <f t="shared" si="16"/>
        <v>2130</v>
      </c>
      <c r="F121" s="171">
        <f t="shared" si="16"/>
        <v>2659</v>
      </c>
      <c r="G121" s="171">
        <f t="shared" si="16"/>
        <v>3048</v>
      </c>
      <c r="H121" s="171">
        <f t="shared" si="16"/>
        <v>4075</v>
      </c>
      <c r="I121" s="172">
        <f t="shared" si="15"/>
        <v>0.33694225721784776</v>
      </c>
      <c r="J121" s="172">
        <f>H121/H109</f>
        <v>0.16466642421303593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9597</v>
      </c>
      <c r="E123" s="178">
        <v>17340</v>
      </c>
      <c r="F123" s="178">
        <v>19154</v>
      </c>
      <c r="G123" s="178">
        <v>19029</v>
      </c>
      <c r="H123" s="178">
        <v>20857</v>
      </c>
      <c r="I123" s="179">
        <f t="shared" ref="I123:I135" si="17">IFERROR(H123/G123-1,"-")</f>
        <v>9.6063902464659234E-2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6233</v>
      </c>
      <c r="E124" s="162">
        <v>10703</v>
      </c>
      <c r="F124" s="162">
        <v>12270</v>
      </c>
      <c r="G124" s="162">
        <v>11832</v>
      </c>
      <c r="H124" s="162">
        <v>12892</v>
      </c>
      <c r="I124" s="163">
        <f t="shared" si="17"/>
        <v>8.9587559161595776E-2</v>
      </c>
      <c r="J124" s="163">
        <f>H124/H123</f>
        <v>0.61811382269741577</v>
      </c>
    </row>
    <row r="125" spans="2:10" x14ac:dyDescent="0.25">
      <c r="B125" s="165" t="s">
        <v>105</v>
      </c>
      <c r="C125" s="166">
        <v>0</v>
      </c>
      <c r="D125" s="166">
        <v>3070</v>
      </c>
      <c r="E125" s="166">
        <v>6233</v>
      </c>
      <c r="F125" s="166">
        <v>5675</v>
      </c>
      <c r="G125" s="166">
        <v>4760</v>
      </c>
      <c r="H125" s="166">
        <v>6754</v>
      </c>
      <c r="I125" s="167">
        <f t="shared" si="17"/>
        <v>0.41890756302521015</v>
      </c>
      <c r="J125" s="167">
        <f>H125/H123</f>
        <v>0.32382413578175195</v>
      </c>
    </row>
    <row r="126" spans="2:10" x14ac:dyDescent="0.25">
      <c r="B126" s="165" t="s">
        <v>102</v>
      </c>
      <c r="C126" s="166">
        <v>0</v>
      </c>
      <c r="D126" s="166">
        <v>3163</v>
      </c>
      <c r="E126" s="166">
        <v>4470</v>
      </c>
      <c r="F126" s="166">
        <v>6595</v>
      </c>
      <c r="G126" s="166">
        <v>7072</v>
      </c>
      <c r="H126" s="166">
        <v>6138</v>
      </c>
      <c r="I126" s="167">
        <f t="shared" si="17"/>
        <v>-0.13207013574660631</v>
      </c>
      <c r="J126" s="167">
        <f>H126/H123</f>
        <v>0.29428968691566382</v>
      </c>
    </row>
    <row r="127" spans="2:10" x14ac:dyDescent="0.25">
      <c r="B127" s="161" t="s">
        <v>109</v>
      </c>
      <c r="C127" s="162">
        <v>0</v>
      </c>
      <c r="D127" s="162">
        <v>3364</v>
      </c>
      <c r="E127" s="162">
        <v>6637</v>
      </c>
      <c r="F127" s="162">
        <v>6884</v>
      </c>
      <c r="G127" s="162">
        <v>7197</v>
      </c>
      <c r="H127" s="162">
        <v>7965</v>
      </c>
      <c r="I127" s="163">
        <f t="shared" si="17"/>
        <v>0.10671112963734886</v>
      </c>
      <c r="J127" s="163">
        <f>H127/H123</f>
        <v>0.38188617730258428</v>
      </c>
    </row>
    <row r="128" spans="2:10" x14ac:dyDescent="0.25">
      <c r="B128" s="165" t="s">
        <v>112</v>
      </c>
      <c r="C128" s="166">
        <v>0</v>
      </c>
      <c r="D128" s="166">
        <v>84</v>
      </c>
      <c r="E128" s="166">
        <v>609</v>
      </c>
      <c r="F128" s="166">
        <v>609</v>
      </c>
      <c r="G128" s="166">
        <v>736</v>
      </c>
      <c r="H128" s="166">
        <v>732</v>
      </c>
      <c r="I128" s="167">
        <f t="shared" si="17"/>
        <v>-5.4347826086956763E-3</v>
      </c>
      <c r="J128" s="167">
        <f>H128/H123</f>
        <v>3.509613079541641E-2</v>
      </c>
    </row>
    <row r="129" spans="2:10" x14ac:dyDescent="0.25">
      <c r="B129" s="165" t="s">
        <v>115</v>
      </c>
      <c r="C129" s="166">
        <v>0</v>
      </c>
      <c r="D129" s="166">
        <v>331</v>
      </c>
      <c r="E129" s="166">
        <v>852</v>
      </c>
      <c r="F129" s="166">
        <v>1142</v>
      </c>
      <c r="G129" s="166">
        <v>987</v>
      </c>
      <c r="H129" s="166">
        <v>991</v>
      </c>
      <c r="I129" s="167">
        <f t="shared" si="17"/>
        <v>4.0526849037487711E-3</v>
      </c>
      <c r="J129" s="167">
        <f>H129/H123</f>
        <v>4.7514024068658005E-2</v>
      </c>
    </row>
    <row r="130" spans="2:10" x14ac:dyDescent="0.25">
      <c r="B130" s="165" t="s">
        <v>118</v>
      </c>
      <c r="C130" s="166">
        <v>0</v>
      </c>
      <c r="D130" s="166">
        <v>552</v>
      </c>
      <c r="E130" s="166">
        <v>591</v>
      </c>
      <c r="F130" s="166">
        <v>615</v>
      </c>
      <c r="G130" s="166">
        <v>585</v>
      </c>
      <c r="H130" s="166">
        <v>630</v>
      </c>
      <c r="I130" s="167">
        <f t="shared" si="17"/>
        <v>7.6923076923076872E-2</v>
      </c>
      <c r="J130" s="167">
        <f>H130/H123</f>
        <v>3.0205686340317398E-2</v>
      </c>
    </row>
    <row r="131" spans="2:10" x14ac:dyDescent="0.25">
      <c r="B131" s="165" t="s">
        <v>125</v>
      </c>
      <c r="C131" s="166">
        <v>0</v>
      </c>
      <c r="D131" s="166">
        <v>49</v>
      </c>
      <c r="E131" s="166">
        <v>157</v>
      </c>
      <c r="F131" s="166">
        <v>160</v>
      </c>
      <c r="G131" s="166">
        <v>191</v>
      </c>
      <c r="H131" s="166">
        <v>133</v>
      </c>
      <c r="I131" s="167">
        <f t="shared" si="17"/>
        <v>-0.30366492146596857</v>
      </c>
      <c r="J131" s="167">
        <f>H131/H123</f>
        <v>6.3767560051781174E-3</v>
      </c>
    </row>
    <row r="132" spans="2:10" x14ac:dyDescent="0.25">
      <c r="B132" s="165" t="s">
        <v>121</v>
      </c>
      <c r="C132" s="166">
        <v>0</v>
      </c>
      <c r="D132" s="166">
        <v>31</v>
      </c>
      <c r="E132" s="166">
        <v>118</v>
      </c>
      <c r="F132" s="166">
        <v>119</v>
      </c>
      <c r="G132" s="166">
        <v>107</v>
      </c>
      <c r="H132" s="166">
        <v>135</v>
      </c>
      <c r="I132" s="167">
        <f t="shared" si="17"/>
        <v>0.26168224299065423</v>
      </c>
      <c r="J132" s="167">
        <f>H132/H123</f>
        <v>6.472647072925157E-3</v>
      </c>
    </row>
    <row r="133" spans="2:10" x14ac:dyDescent="0.25">
      <c r="B133" s="165" t="s">
        <v>130</v>
      </c>
      <c r="C133" s="166">
        <v>0</v>
      </c>
      <c r="D133" s="166">
        <v>9</v>
      </c>
      <c r="E133" s="166">
        <v>101</v>
      </c>
      <c r="F133" s="166">
        <v>121</v>
      </c>
      <c r="G133" s="166">
        <v>105</v>
      </c>
      <c r="H133" s="166">
        <v>82</v>
      </c>
      <c r="I133" s="167">
        <f t="shared" si="17"/>
        <v>-0.21904761904761905</v>
      </c>
      <c r="J133" s="167">
        <f>H133/H123</f>
        <v>3.9315337776286135E-3</v>
      </c>
    </row>
    <row r="134" spans="2:10" x14ac:dyDescent="0.25">
      <c r="B134" s="165" t="s">
        <v>133</v>
      </c>
      <c r="C134" s="166">
        <v>0</v>
      </c>
      <c r="D134" s="166">
        <v>35</v>
      </c>
      <c r="E134" s="166">
        <v>203</v>
      </c>
      <c r="F134" s="166">
        <v>279</v>
      </c>
      <c r="G134" s="166">
        <v>205</v>
      </c>
      <c r="H134" s="166">
        <v>156</v>
      </c>
      <c r="I134" s="167">
        <f t="shared" si="17"/>
        <v>-0.23902439024390243</v>
      </c>
      <c r="J134" s="167">
        <f>H134/H123</f>
        <v>7.4795032842690703E-3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2273</v>
      </c>
      <c r="E135" s="171">
        <f t="shared" si="18"/>
        <v>4006</v>
      </c>
      <c r="F135" s="171">
        <f t="shared" si="18"/>
        <v>3839</v>
      </c>
      <c r="G135" s="171">
        <f t="shared" si="18"/>
        <v>4281</v>
      </c>
      <c r="H135" s="171">
        <f t="shared" si="18"/>
        <v>5106</v>
      </c>
      <c r="I135" s="172">
        <f t="shared" si="17"/>
        <v>0.19271198318149962</v>
      </c>
      <c r="J135" s="172">
        <f>H135/H123</f>
        <v>0.2448098959581915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6463</v>
      </c>
      <c r="E137" s="178">
        <v>23894</v>
      </c>
      <c r="F137" s="178">
        <v>23484</v>
      </c>
      <c r="G137" s="178">
        <v>22205</v>
      </c>
      <c r="H137" s="178">
        <v>23503</v>
      </c>
      <c r="I137" s="179">
        <f t="shared" ref="I137:I149" si="19">IFERROR(H137/G137-1,"-")</f>
        <v>5.845530285971634E-2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4325</v>
      </c>
      <c r="E138" s="162">
        <v>3054</v>
      </c>
      <c r="F138" s="162">
        <v>3984</v>
      </c>
      <c r="G138" s="162">
        <v>1383</v>
      </c>
      <c r="H138" s="162">
        <v>2250</v>
      </c>
      <c r="I138" s="163">
        <f t="shared" si="19"/>
        <v>0.6268980477223427</v>
      </c>
      <c r="J138" s="163">
        <f>H138/H137</f>
        <v>9.5732459685997529E-2</v>
      </c>
    </row>
    <row r="139" spans="2:10" x14ac:dyDescent="0.25">
      <c r="B139" s="165" t="s">
        <v>105</v>
      </c>
      <c r="C139" s="166">
        <v>0</v>
      </c>
      <c r="D139" s="166">
        <v>3886</v>
      </c>
      <c r="E139" s="166">
        <v>2366</v>
      </c>
      <c r="F139" s="166">
        <v>3146</v>
      </c>
      <c r="G139" s="166">
        <v>820</v>
      </c>
      <c r="H139" s="166">
        <v>1127</v>
      </c>
      <c r="I139" s="167">
        <f t="shared" si="19"/>
        <v>0.37439024390243913</v>
      </c>
      <c r="J139" s="167">
        <f>H139/H137</f>
        <v>4.7951325362719656E-2</v>
      </c>
    </row>
    <row r="140" spans="2:10" x14ac:dyDescent="0.25">
      <c r="B140" s="165" t="s">
        <v>102</v>
      </c>
      <c r="C140" s="166">
        <v>0</v>
      </c>
      <c r="D140" s="166">
        <v>439</v>
      </c>
      <c r="E140" s="166">
        <v>688</v>
      </c>
      <c r="F140" s="166">
        <v>838</v>
      </c>
      <c r="G140" s="166">
        <v>563</v>
      </c>
      <c r="H140" s="166">
        <v>1123</v>
      </c>
      <c r="I140" s="167">
        <f t="shared" si="19"/>
        <v>0.99467140319715819</v>
      </c>
      <c r="J140" s="167">
        <f>H140/H137</f>
        <v>4.778113432327788E-2</v>
      </c>
    </row>
    <row r="141" spans="2:10" x14ac:dyDescent="0.25">
      <c r="B141" s="161" t="s">
        <v>109</v>
      </c>
      <c r="C141" s="162">
        <v>0</v>
      </c>
      <c r="D141" s="162">
        <v>2138</v>
      </c>
      <c r="E141" s="162">
        <v>20840</v>
      </c>
      <c r="F141" s="162">
        <v>19500</v>
      </c>
      <c r="G141" s="162">
        <v>20822</v>
      </c>
      <c r="H141" s="162">
        <v>21253</v>
      </c>
      <c r="I141" s="163">
        <f t="shared" si="19"/>
        <v>2.0699260397656349E-2</v>
      </c>
      <c r="J141" s="163">
        <f>H141/H137</f>
        <v>0.90426754031400247</v>
      </c>
    </row>
    <row r="142" spans="2:10" x14ac:dyDescent="0.25">
      <c r="B142" s="165" t="s">
        <v>112</v>
      </c>
      <c r="C142" s="166">
        <v>0</v>
      </c>
      <c r="D142" s="166">
        <v>43</v>
      </c>
      <c r="E142" s="166">
        <v>9017</v>
      </c>
      <c r="F142" s="166">
        <v>7139</v>
      </c>
      <c r="G142" s="166">
        <v>8977</v>
      </c>
      <c r="H142" s="166">
        <v>9475</v>
      </c>
      <c r="I142" s="167">
        <f t="shared" si="19"/>
        <v>5.5475103041105145E-2</v>
      </c>
      <c r="J142" s="167">
        <f>H142/H137</f>
        <v>0.40314002467770071</v>
      </c>
    </row>
    <row r="143" spans="2:10" x14ac:dyDescent="0.25">
      <c r="B143" s="165" t="s">
        <v>115</v>
      </c>
      <c r="C143" s="166">
        <v>0</v>
      </c>
      <c r="D143" s="166">
        <v>269</v>
      </c>
      <c r="E143" s="166">
        <v>1519</v>
      </c>
      <c r="F143" s="166">
        <v>1573</v>
      </c>
      <c r="G143" s="166">
        <v>1590</v>
      </c>
      <c r="H143" s="166">
        <v>2129</v>
      </c>
      <c r="I143" s="167">
        <f t="shared" si="19"/>
        <v>0.33899371069182394</v>
      </c>
      <c r="J143" s="167">
        <f>H143/H137</f>
        <v>9.0584180742883894E-2</v>
      </c>
    </row>
    <row r="144" spans="2:10" x14ac:dyDescent="0.25">
      <c r="B144" s="165" t="s">
        <v>118</v>
      </c>
      <c r="C144" s="166">
        <v>0</v>
      </c>
      <c r="D144" s="166">
        <v>473</v>
      </c>
      <c r="E144" s="166">
        <v>2930</v>
      </c>
      <c r="F144" s="166">
        <v>2972</v>
      </c>
      <c r="G144" s="166">
        <v>3165</v>
      </c>
      <c r="H144" s="166">
        <v>2200</v>
      </c>
      <c r="I144" s="167">
        <f t="shared" si="19"/>
        <v>-0.30489731437598733</v>
      </c>
      <c r="J144" s="167">
        <f>H144/H137</f>
        <v>9.360507169297537E-2</v>
      </c>
    </row>
    <row r="145" spans="2:10" x14ac:dyDescent="0.25">
      <c r="B145" s="165" t="s">
        <v>125</v>
      </c>
      <c r="C145" s="166">
        <v>0</v>
      </c>
      <c r="D145" s="166">
        <v>25</v>
      </c>
      <c r="E145" s="166">
        <v>1074</v>
      </c>
      <c r="F145" s="166">
        <v>1013</v>
      </c>
      <c r="G145" s="166">
        <v>570</v>
      </c>
      <c r="H145" s="166">
        <v>590</v>
      </c>
      <c r="I145" s="167">
        <f t="shared" si="19"/>
        <v>3.5087719298245723E-2</v>
      </c>
      <c r="J145" s="167">
        <f>H145/H137</f>
        <v>2.5103178317661574E-2</v>
      </c>
    </row>
    <row r="146" spans="2:10" x14ac:dyDescent="0.25">
      <c r="B146" s="165" t="s">
        <v>121</v>
      </c>
      <c r="C146" s="166">
        <v>0</v>
      </c>
      <c r="D146" s="166">
        <v>33</v>
      </c>
      <c r="E146" s="166">
        <v>556</v>
      </c>
      <c r="F146" s="166">
        <v>355</v>
      </c>
      <c r="G146" s="166">
        <v>404</v>
      </c>
      <c r="H146" s="166">
        <v>569</v>
      </c>
      <c r="I146" s="167">
        <f t="shared" si="19"/>
        <v>0.40841584158415833</v>
      </c>
      <c r="J146" s="167">
        <f>H146/H137</f>
        <v>2.4209675360592264E-2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328</v>
      </c>
      <c r="F147" s="166">
        <v>202</v>
      </c>
      <c r="G147" s="166">
        <v>203</v>
      </c>
      <c r="H147" s="166">
        <v>320</v>
      </c>
      <c r="I147" s="167">
        <f t="shared" si="19"/>
        <v>0.57635467980295574</v>
      </c>
      <c r="J147" s="167">
        <f>H147/H137</f>
        <v>1.3615283155341872E-2</v>
      </c>
    </row>
    <row r="148" spans="2:10" x14ac:dyDescent="0.25">
      <c r="B148" s="165" t="s">
        <v>133</v>
      </c>
      <c r="C148" s="166">
        <v>0</v>
      </c>
      <c r="D148" s="166">
        <v>0</v>
      </c>
      <c r="E148" s="166">
        <v>187</v>
      </c>
      <c r="F148" s="166">
        <v>281</v>
      </c>
      <c r="G148" s="166">
        <v>96</v>
      </c>
      <c r="H148" s="166">
        <v>95</v>
      </c>
      <c r="I148" s="167">
        <f t="shared" si="19"/>
        <v>-1.041666666666663E-2</v>
      </c>
      <c r="J148" s="167">
        <f>H148/H137</f>
        <v>4.0420371867421184E-3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1295</v>
      </c>
      <c r="E149" s="171">
        <f t="shared" si="20"/>
        <v>5229</v>
      </c>
      <c r="F149" s="171">
        <f t="shared" si="20"/>
        <v>5965</v>
      </c>
      <c r="G149" s="171">
        <f t="shared" si="20"/>
        <v>5817</v>
      </c>
      <c r="H149" s="171">
        <f t="shared" si="20"/>
        <v>5875</v>
      </c>
      <c r="I149" s="172">
        <f t="shared" si="19"/>
        <v>9.9707753137356914E-3</v>
      </c>
      <c r="J149" s="172">
        <f>H149/H137</f>
        <v>0.24996808918010466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3528</v>
      </c>
      <c r="E151" s="178">
        <v>10102</v>
      </c>
      <c r="F151" s="178">
        <v>9762</v>
      </c>
      <c r="G151" s="178">
        <v>9777</v>
      </c>
      <c r="H151" s="178">
        <v>9203</v>
      </c>
      <c r="I151" s="179">
        <f t="shared" ref="I151:I163" si="21">IFERROR(H151/G151-1,"-")</f>
        <v>-5.87092155057789E-2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2472</v>
      </c>
      <c r="E152" s="162">
        <v>5596</v>
      </c>
      <c r="F152" s="162">
        <v>5141</v>
      </c>
      <c r="G152" s="162">
        <v>4537</v>
      </c>
      <c r="H152" s="162">
        <v>4105</v>
      </c>
      <c r="I152" s="163">
        <f t="shared" si="21"/>
        <v>-9.5217103813092341E-2</v>
      </c>
      <c r="J152" s="163">
        <f>H152/H151</f>
        <v>0.44605020102140608</v>
      </c>
    </row>
    <row r="153" spans="2:10" x14ac:dyDescent="0.25">
      <c r="B153" s="165" t="s">
        <v>105</v>
      </c>
      <c r="C153" s="166">
        <v>0</v>
      </c>
      <c r="D153" s="166">
        <v>2032</v>
      </c>
      <c r="E153" s="166">
        <v>3500</v>
      </c>
      <c r="F153" s="166">
        <v>3633</v>
      </c>
      <c r="G153" s="166">
        <v>2919</v>
      </c>
      <c r="H153" s="166">
        <v>2548</v>
      </c>
      <c r="I153" s="167">
        <f t="shared" si="21"/>
        <v>-0.12709832134292565</v>
      </c>
      <c r="J153" s="167">
        <f>H153/H151</f>
        <v>0.2768662392698033</v>
      </c>
    </row>
    <row r="154" spans="2:10" x14ac:dyDescent="0.25">
      <c r="B154" s="165" t="s">
        <v>102</v>
      </c>
      <c r="C154" s="166">
        <v>0</v>
      </c>
      <c r="D154" s="166">
        <v>440</v>
      </c>
      <c r="E154" s="166">
        <v>2096</v>
      </c>
      <c r="F154" s="166">
        <v>1508</v>
      </c>
      <c r="G154" s="166">
        <v>1618</v>
      </c>
      <c r="H154" s="166">
        <v>1557</v>
      </c>
      <c r="I154" s="167">
        <f t="shared" si="21"/>
        <v>-3.7700865265760219E-2</v>
      </c>
      <c r="J154" s="167">
        <f>H154/H151</f>
        <v>0.16918396175160275</v>
      </c>
    </row>
    <row r="155" spans="2:10" x14ac:dyDescent="0.25">
      <c r="B155" s="161" t="s">
        <v>109</v>
      </c>
      <c r="C155" s="162">
        <v>0</v>
      </c>
      <c r="D155" s="162">
        <v>1056</v>
      </c>
      <c r="E155" s="162">
        <v>4506</v>
      </c>
      <c r="F155" s="162">
        <v>4621</v>
      </c>
      <c r="G155" s="162">
        <v>5240</v>
      </c>
      <c r="H155" s="162">
        <v>5098</v>
      </c>
      <c r="I155" s="163">
        <f t="shared" si="21"/>
        <v>-2.709923664122138E-2</v>
      </c>
      <c r="J155" s="163">
        <f>H155/H151</f>
        <v>0.55394979897859398</v>
      </c>
    </row>
    <row r="156" spans="2:10" x14ac:dyDescent="0.25">
      <c r="B156" s="165" t="s">
        <v>112</v>
      </c>
      <c r="C156" s="166">
        <v>0</v>
      </c>
      <c r="D156" s="166">
        <v>58</v>
      </c>
      <c r="E156" s="166">
        <v>1440</v>
      </c>
      <c r="F156" s="166">
        <v>1426</v>
      </c>
      <c r="G156" s="166">
        <v>1755</v>
      </c>
      <c r="H156" s="166">
        <v>1432</v>
      </c>
      <c r="I156" s="167">
        <f t="shared" si="21"/>
        <v>-0.18404558404558402</v>
      </c>
      <c r="J156" s="167">
        <f>H156/H151</f>
        <v>0.15560143431489731</v>
      </c>
    </row>
    <row r="157" spans="2:10" x14ac:dyDescent="0.25">
      <c r="B157" s="165" t="s">
        <v>115</v>
      </c>
      <c r="C157" s="166">
        <v>0</v>
      </c>
      <c r="D157" s="166">
        <v>154</v>
      </c>
      <c r="E157" s="166">
        <v>1150</v>
      </c>
      <c r="F157" s="166">
        <v>944</v>
      </c>
      <c r="G157" s="166">
        <v>1015</v>
      </c>
      <c r="H157" s="166">
        <v>1125</v>
      </c>
      <c r="I157" s="167">
        <f t="shared" si="21"/>
        <v>0.10837438423645329</v>
      </c>
      <c r="J157" s="167">
        <f>H157/H151</f>
        <v>0.1222427469303488</v>
      </c>
    </row>
    <row r="158" spans="2:10" x14ac:dyDescent="0.25">
      <c r="B158" s="165" t="s">
        <v>118</v>
      </c>
      <c r="C158" s="166">
        <v>0</v>
      </c>
      <c r="D158" s="166">
        <v>263</v>
      </c>
      <c r="E158" s="166">
        <v>585</v>
      </c>
      <c r="F158" s="166">
        <v>764</v>
      </c>
      <c r="G158" s="166">
        <v>875</v>
      </c>
      <c r="H158" s="166">
        <v>1315</v>
      </c>
      <c r="I158" s="167">
        <f t="shared" si="21"/>
        <v>0.50285714285714289</v>
      </c>
      <c r="J158" s="167">
        <f>H158/H151</f>
        <v>0.14288818863414104</v>
      </c>
    </row>
    <row r="159" spans="2:10" x14ac:dyDescent="0.25">
      <c r="B159" s="165" t="s">
        <v>125</v>
      </c>
      <c r="C159" s="166">
        <v>0</v>
      </c>
      <c r="D159" s="166">
        <v>41</v>
      </c>
      <c r="E159" s="166">
        <v>152</v>
      </c>
      <c r="F159" s="166">
        <v>163</v>
      </c>
      <c r="G159" s="166">
        <v>228</v>
      </c>
      <c r="H159" s="166">
        <v>153</v>
      </c>
      <c r="I159" s="167">
        <f t="shared" si="21"/>
        <v>-0.32894736842105265</v>
      </c>
      <c r="J159" s="167">
        <f>H159/H151</f>
        <v>1.6625013582527437E-2</v>
      </c>
    </row>
    <row r="160" spans="2:10" x14ac:dyDescent="0.25">
      <c r="B160" s="165" t="s">
        <v>121</v>
      </c>
      <c r="C160" s="166">
        <v>0</v>
      </c>
      <c r="D160" s="166">
        <v>33</v>
      </c>
      <c r="E160" s="166">
        <v>206</v>
      </c>
      <c r="F160" s="166">
        <v>255</v>
      </c>
      <c r="G160" s="166">
        <v>169</v>
      </c>
      <c r="H160" s="166">
        <v>115</v>
      </c>
      <c r="I160" s="167">
        <f t="shared" si="21"/>
        <v>-0.31952662721893488</v>
      </c>
      <c r="J160" s="167">
        <f>H160/H151</f>
        <v>1.2495925241768988E-2</v>
      </c>
    </row>
    <row r="161" spans="2:10" x14ac:dyDescent="0.25">
      <c r="B161" s="165" t="s">
        <v>130</v>
      </c>
      <c r="C161" s="166">
        <v>0</v>
      </c>
      <c r="D161" s="166">
        <v>5</v>
      </c>
      <c r="E161" s="166">
        <v>25</v>
      </c>
      <c r="F161" s="166">
        <v>46</v>
      </c>
      <c r="G161" s="166">
        <v>21</v>
      </c>
      <c r="H161" s="166">
        <v>21</v>
      </c>
      <c r="I161" s="167">
        <f t="shared" si="21"/>
        <v>0</v>
      </c>
      <c r="J161" s="167">
        <f>H161/H151</f>
        <v>2.281864609366511E-3</v>
      </c>
    </row>
    <row r="162" spans="2:10" x14ac:dyDescent="0.25">
      <c r="B162" s="165" t="s">
        <v>133</v>
      </c>
      <c r="C162" s="166">
        <v>0</v>
      </c>
      <c r="D162" s="166">
        <v>7</v>
      </c>
      <c r="E162" s="166">
        <v>32</v>
      </c>
      <c r="F162" s="166">
        <v>44</v>
      </c>
      <c r="G162" s="166">
        <v>6</v>
      </c>
      <c r="H162" s="166">
        <v>17</v>
      </c>
      <c r="I162" s="167">
        <f t="shared" si="21"/>
        <v>1.8333333333333335</v>
      </c>
      <c r="J162" s="167">
        <f>H162/H151</f>
        <v>1.8472237313919375E-3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495</v>
      </c>
      <c r="E163" s="171">
        <f t="shared" si="22"/>
        <v>916</v>
      </c>
      <c r="F163" s="171">
        <f t="shared" si="22"/>
        <v>979</v>
      </c>
      <c r="G163" s="171">
        <f t="shared" si="22"/>
        <v>1171</v>
      </c>
      <c r="H163" s="171">
        <f t="shared" si="22"/>
        <v>920</v>
      </c>
      <c r="I163" s="172">
        <f t="shared" si="21"/>
        <v>-0.21434671221178481</v>
      </c>
      <c r="J163" s="172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CBBC5-E7D7-4627-A687-D8B35716B14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146"/>
      <c r="L4" s="146"/>
      <c r="M4" s="146"/>
      <c r="P4" s="145" t="s">
        <v>252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  <c r="M6" s="310"/>
      <c r="P6" s="147"/>
      <c r="Q6" s="309" t="s">
        <v>45</v>
      </c>
      <c r="R6" s="310"/>
      <c r="S6" s="310"/>
      <c r="T6" s="310"/>
      <c r="U6" s="310"/>
      <c r="V6" s="310"/>
      <c r="W6" s="310"/>
      <c r="X6" s="310"/>
      <c r="Y6" s="310"/>
    </row>
    <row r="7" spans="1:25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253</v>
      </c>
      <c r="R7" s="174" t="s">
        <v>254</v>
      </c>
      <c r="S7" s="174" t="s">
        <v>255</v>
      </c>
      <c r="T7" s="174" t="s">
        <v>256</v>
      </c>
      <c r="U7" s="174" t="s">
        <v>257</v>
      </c>
      <c r="V7" s="174" t="s">
        <v>258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48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947316</v>
      </c>
      <c r="D9" s="178">
        <v>263510</v>
      </c>
      <c r="E9" s="178">
        <v>1442150</v>
      </c>
      <c r="F9" s="178">
        <v>1700823</v>
      </c>
      <c r="G9" s="178">
        <v>1787917</v>
      </c>
      <c r="H9" s="178">
        <v>1783504</v>
      </c>
      <c r="I9" s="179">
        <f>IFERROR(H9/G9-1,"-")</f>
        <v>-2.4682353822912395E-3</v>
      </c>
      <c r="J9" s="179">
        <f>IFERROR(H9/D9-1,"-")</f>
        <v>5.7682592690979471</v>
      </c>
      <c r="K9" s="178">
        <f>H9-G9</f>
        <v>-4413</v>
      </c>
      <c r="L9" s="178">
        <f>H9-D9</f>
        <v>1519994</v>
      </c>
      <c r="M9" s="179">
        <f t="shared" ref="M9:M21" si="0">H9/H$9</f>
        <v>1</v>
      </c>
      <c r="P9" s="158" t="s">
        <v>70</v>
      </c>
      <c r="Q9" s="178">
        <v>10070</v>
      </c>
      <c r="R9" s="178">
        <v>2365</v>
      </c>
      <c r="S9" s="178">
        <v>11908</v>
      </c>
      <c r="T9" s="178">
        <v>20755</v>
      </c>
      <c r="U9" s="178">
        <v>18984</v>
      </c>
      <c r="V9" s="178">
        <v>15822</v>
      </c>
      <c r="W9" s="179">
        <f>IFERROR(V9/U9-1,"-")</f>
        <v>-0.16656131479140324</v>
      </c>
      <c r="X9" s="178">
        <f>V9-U9</f>
        <v>-3162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140270</v>
      </c>
      <c r="D10" s="162">
        <v>130748</v>
      </c>
      <c r="E10" s="162">
        <v>250871</v>
      </c>
      <c r="F10" s="162">
        <v>282545</v>
      </c>
      <c r="G10" s="162">
        <v>261693</v>
      </c>
      <c r="H10" s="162">
        <v>267315</v>
      </c>
      <c r="I10" s="180">
        <f>IFERROR(H10/G10-1,"-")</f>
        <v>2.1483188316080204E-2</v>
      </c>
      <c r="J10" s="163">
        <f t="shared" ref="J10:J21" si="2">IFERROR(H10/D10-1,"-")</f>
        <v>1.0445054608865911</v>
      </c>
      <c r="K10" s="162">
        <f t="shared" ref="K10:K20" si="3">H10-G10</f>
        <v>5622</v>
      </c>
      <c r="L10" s="162">
        <f t="shared" ref="L10:L21" si="4">H10-D10</f>
        <v>136567</v>
      </c>
      <c r="M10" s="163">
        <f t="shared" si="0"/>
        <v>0.14988191784262889</v>
      </c>
      <c r="P10" s="161" t="s">
        <v>99</v>
      </c>
      <c r="Q10" s="162">
        <v>1123</v>
      </c>
      <c r="R10" s="162">
        <v>461</v>
      </c>
      <c r="S10" s="162">
        <v>991</v>
      </c>
      <c r="T10" s="162">
        <v>8564</v>
      </c>
      <c r="U10" s="162">
        <v>5029</v>
      </c>
      <c r="V10" s="162">
        <v>2911</v>
      </c>
      <c r="W10" s="180">
        <f>IFERROR(V10/U10-1,"-")</f>
        <v>-0.42115728773115924</v>
      </c>
      <c r="X10" s="161">
        <f t="shared" ref="X10:X20" si="5">V10-U10</f>
        <v>-2118</v>
      </c>
      <c r="Y10" s="163">
        <f t="shared" si="1"/>
        <v>0.18398432562255088</v>
      </c>
    </row>
    <row r="11" spans="1:25" x14ac:dyDescent="0.25">
      <c r="A11" s="164" t="s">
        <v>102</v>
      </c>
      <c r="B11" s="165" t="s">
        <v>105</v>
      </c>
      <c r="C11" s="166">
        <v>51219</v>
      </c>
      <c r="D11" s="166">
        <v>93260</v>
      </c>
      <c r="E11" s="166">
        <v>107393</v>
      </c>
      <c r="F11" s="166">
        <v>111139</v>
      </c>
      <c r="G11" s="166">
        <v>94810</v>
      </c>
      <c r="H11" s="166">
        <v>93025</v>
      </c>
      <c r="I11" s="181">
        <f>IFERROR(H11/G11-1,"-")</f>
        <v>-1.8827127940090671E-2</v>
      </c>
      <c r="J11" s="167">
        <f t="shared" si="2"/>
        <v>-2.5198370147972993E-3</v>
      </c>
      <c r="K11" s="166">
        <f t="shared" si="3"/>
        <v>-1785</v>
      </c>
      <c r="L11" s="166">
        <f t="shared" si="4"/>
        <v>-235</v>
      </c>
      <c r="M11" s="167">
        <f t="shared" si="0"/>
        <v>5.2158559778951993E-2</v>
      </c>
      <c r="P11" s="165" t="s">
        <v>105</v>
      </c>
      <c r="Q11" s="166">
        <v>538</v>
      </c>
      <c r="R11" s="166">
        <v>181</v>
      </c>
      <c r="S11" s="166">
        <v>229</v>
      </c>
      <c r="T11" s="166">
        <v>6277</v>
      </c>
      <c r="U11" s="166">
        <v>3342</v>
      </c>
      <c r="V11" s="166">
        <v>1849</v>
      </c>
      <c r="W11" s="181">
        <f>IFERROR(V11/U11-1,"-")</f>
        <v>-0.44673847995212446</v>
      </c>
      <c r="X11" s="165">
        <f t="shared" si="5"/>
        <v>-1493</v>
      </c>
      <c r="Y11" s="167">
        <f>V11/V$9</f>
        <v>0.11686259638478068</v>
      </c>
    </row>
    <row r="12" spans="1:25" x14ac:dyDescent="0.25">
      <c r="A12" s="1"/>
      <c r="B12" s="165" t="s">
        <v>102</v>
      </c>
      <c r="C12" s="166">
        <v>89051</v>
      </c>
      <c r="D12" s="166">
        <v>37488</v>
      </c>
      <c r="E12" s="166">
        <v>143478</v>
      </c>
      <c r="F12" s="166">
        <v>171406</v>
      </c>
      <c r="G12" s="166">
        <v>166883</v>
      </c>
      <c r="H12" s="166">
        <v>174290</v>
      </c>
      <c r="I12" s="181">
        <f>IFERROR(H12/G12-1,"-")</f>
        <v>4.4384389062996243E-2</v>
      </c>
      <c r="J12" s="167">
        <f t="shared" si="2"/>
        <v>3.6492210840802386</v>
      </c>
      <c r="K12" s="166">
        <f t="shared" si="3"/>
        <v>7407</v>
      </c>
      <c r="L12" s="166">
        <f t="shared" si="4"/>
        <v>136802</v>
      </c>
      <c r="M12" s="167">
        <f t="shared" si="0"/>
        <v>9.7723358063676893E-2</v>
      </c>
      <c r="P12" s="165" t="s">
        <v>102</v>
      </c>
      <c r="Q12" s="166">
        <v>585</v>
      </c>
      <c r="R12" s="166">
        <v>280</v>
      </c>
      <c r="S12" s="166">
        <v>762</v>
      </c>
      <c r="T12" s="166">
        <v>2287</v>
      </c>
      <c r="U12" s="166">
        <v>1687</v>
      </c>
      <c r="V12" s="166">
        <v>1062</v>
      </c>
      <c r="W12" s="181">
        <f>IFERROR(V12/U12-1,"-")</f>
        <v>-0.37048014226437465</v>
      </c>
      <c r="X12" s="165">
        <f t="shared" si="5"/>
        <v>-625</v>
      </c>
      <c r="Y12" s="167">
        <f t="shared" si="1"/>
        <v>6.7121729237770197E-2</v>
      </c>
    </row>
    <row r="13" spans="1:25" s="57" customFormat="1" x14ac:dyDescent="0.25">
      <c r="B13" s="161" t="s">
        <v>109</v>
      </c>
      <c r="C13" s="162">
        <v>807046</v>
      </c>
      <c r="D13" s="162">
        <v>132762</v>
      </c>
      <c r="E13" s="162">
        <v>1191279</v>
      </c>
      <c r="F13" s="162">
        <v>1418278</v>
      </c>
      <c r="G13" s="162">
        <v>1526224</v>
      </c>
      <c r="H13" s="162">
        <v>1516189</v>
      </c>
      <c r="I13" s="180">
        <f>IFERROR(H13/G13-1,"-")</f>
        <v>-6.5750505823523042E-3</v>
      </c>
      <c r="J13" s="163">
        <f t="shared" si="2"/>
        <v>10.420353715671654</v>
      </c>
      <c r="K13" s="162">
        <f t="shared" si="3"/>
        <v>-10035</v>
      </c>
      <c r="L13" s="162">
        <f t="shared" si="4"/>
        <v>1383427</v>
      </c>
      <c r="M13" s="163">
        <f t="shared" si="0"/>
        <v>0.85011808215737106</v>
      </c>
      <c r="P13" s="161" t="s">
        <v>109</v>
      </c>
      <c r="Q13" s="162">
        <v>8947</v>
      </c>
      <c r="R13" s="162">
        <v>1904</v>
      </c>
      <c r="S13" s="162">
        <v>10917</v>
      </c>
      <c r="T13" s="162">
        <v>12191</v>
      </c>
      <c r="U13" s="162">
        <v>13955</v>
      </c>
      <c r="V13" s="162">
        <v>12911</v>
      </c>
      <c r="W13" s="180">
        <f>IFERROR(V13/U13-1,"-")</f>
        <v>-7.4811895378000703E-2</v>
      </c>
      <c r="X13" s="161">
        <f t="shared" si="5"/>
        <v>-1044</v>
      </c>
      <c r="Y13" s="163">
        <f t="shared" si="1"/>
        <v>0.81601567437744915</v>
      </c>
    </row>
    <row r="14" spans="1:25" s="57" customFormat="1" x14ac:dyDescent="0.25">
      <c r="B14" s="165" t="s">
        <v>112</v>
      </c>
      <c r="C14" s="166">
        <v>328440</v>
      </c>
      <c r="D14" s="166">
        <v>6679</v>
      </c>
      <c r="E14" s="166">
        <v>482727</v>
      </c>
      <c r="F14" s="166">
        <v>591466</v>
      </c>
      <c r="G14" s="166">
        <v>644618</v>
      </c>
      <c r="H14" s="166">
        <v>646257</v>
      </c>
      <c r="I14" s="181">
        <f t="shared" ref="I14:I21" si="6">IFERROR(H14/G14-1,"-")</f>
        <v>2.5425911159788761E-3</v>
      </c>
      <c r="J14" s="167">
        <f t="shared" si="2"/>
        <v>95.759544842042217</v>
      </c>
      <c r="K14" s="166">
        <f t="shared" si="3"/>
        <v>1639</v>
      </c>
      <c r="L14" s="166">
        <f t="shared" si="4"/>
        <v>639578</v>
      </c>
      <c r="M14" s="167">
        <f t="shared" si="0"/>
        <v>0.36235242533798634</v>
      </c>
      <c r="P14" s="165" t="s">
        <v>112</v>
      </c>
      <c r="Q14" s="166">
        <v>2897</v>
      </c>
      <c r="R14" s="166">
        <v>33</v>
      </c>
      <c r="S14" s="166">
        <v>3479</v>
      </c>
      <c r="T14" s="166">
        <v>3318</v>
      </c>
      <c r="U14" s="166">
        <v>3752</v>
      </c>
      <c r="V14" s="166">
        <v>4304</v>
      </c>
      <c r="W14" s="181">
        <f t="shared" ref="W14:W21" si="7">IFERROR(V14/U14-1,"-")</f>
        <v>0.14712153518123672</v>
      </c>
      <c r="X14" s="165">
        <f t="shared" si="5"/>
        <v>552</v>
      </c>
      <c r="Y14" s="167">
        <f t="shared" si="1"/>
        <v>0.2720262925041082</v>
      </c>
    </row>
    <row r="15" spans="1:25" x14ac:dyDescent="0.25">
      <c r="A15" s="1"/>
      <c r="B15" s="165" t="s">
        <v>115</v>
      </c>
      <c r="C15" s="166">
        <v>101729</v>
      </c>
      <c r="D15" s="166">
        <v>18912</v>
      </c>
      <c r="E15" s="166">
        <v>130382</v>
      </c>
      <c r="F15" s="166">
        <v>159101</v>
      </c>
      <c r="G15" s="166">
        <v>172390</v>
      </c>
      <c r="H15" s="166">
        <v>167577</v>
      </c>
      <c r="I15" s="181">
        <f t="shared" si="6"/>
        <v>-2.7919252856894228E-2</v>
      </c>
      <c r="J15" s="167">
        <f t="shared" si="2"/>
        <v>7.8608819796954315</v>
      </c>
      <c r="K15" s="166">
        <f t="shared" si="3"/>
        <v>-4813</v>
      </c>
      <c r="L15" s="166">
        <f t="shared" si="4"/>
        <v>148665</v>
      </c>
      <c r="M15" s="167">
        <f t="shared" si="0"/>
        <v>9.3959419210722261E-2</v>
      </c>
      <c r="P15" s="165" t="s">
        <v>115</v>
      </c>
      <c r="Q15" s="166">
        <v>2253</v>
      </c>
      <c r="R15" s="166">
        <v>800</v>
      </c>
      <c r="S15" s="166">
        <v>3013</v>
      </c>
      <c r="T15" s="166">
        <v>2407</v>
      </c>
      <c r="U15" s="166">
        <v>3261</v>
      </c>
      <c r="V15" s="166">
        <v>2946</v>
      </c>
      <c r="W15" s="181">
        <f t="shared" si="7"/>
        <v>-9.6596136154553869E-2</v>
      </c>
      <c r="X15" s="165">
        <f t="shared" si="5"/>
        <v>-315</v>
      </c>
      <c r="Y15" s="167">
        <f t="shared" si="1"/>
        <v>0.18619643534319302</v>
      </c>
    </row>
    <row r="16" spans="1:25" x14ac:dyDescent="0.25">
      <c r="A16" s="1"/>
      <c r="B16" s="165" t="s">
        <v>118</v>
      </c>
      <c r="C16" s="166">
        <v>37338</v>
      </c>
      <c r="D16" s="166">
        <v>25515</v>
      </c>
      <c r="E16" s="166">
        <v>66791</v>
      </c>
      <c r="F16" s="166">
        <v>80773</v>
      </c>
      <c r="G16" s="166">
        <v>84043</v>
      </c>
      <c r="H16" s="166">
        <v>78259</v>
      </c>
      <c r="I16" s="181">
        <f t="shared" si="6"/>
        <v>-6.8821912592363477E-2</v>
      </c>
      <c r="J16" s="167">
        <f t="shared" si="2"/>
        <v>2.0671761708798746</v>
      </c>
      <c r="K16" s="166">
        <f t="shared" si="3"/>
        <v>-5784</v>
      </c>
      <c r="L16" s="166">
        <f t="shared" si="4"/>
        <v>52744</v>
      </c>
      <c r="M16" s="167">
        <f t="shared" si="0"/>
        <v>4.3879352106863792E-2</v>
      </c>
      <c r="P16" s="165" t="s">
        <v>118</v>
      </c>
      <c r="Q16" s="166">
        <v>449</v>
      </c>
      <c r="R16" s="166">
        <v>255</v>
      </c>
      <c r="S16" s="166">
        <v>830</v>
      </c>
      <c r="T16" s="166">
        <v>1288</v>
      </c>
      <c r="U16" s="166">
        <v>1095</v>
      </c>
      <c r="V16" s="166">
        <v>752</v>
      </c>
      <c r="W16" s="181">
        <f t="shared" si="7"/>
        <v>-0.31324200913242006</v>
      </c>
      <c r="X16" s="165">
        <f t="shared" si="5"/>
        <v>-343</v>
      </c>
      <c r="Y16" s="167">
        <f t="shared" si="1"/>
        <v>4.7528757426368348E-2</v>
      </c>
    </row>
    <row r="17" spans="1:25" x14ac:dyDescent="0.25">
      <c r="A17" s="1"/>
      <c r="B17" s="165" t="s">
        <v>125</v>
      </c>
      <c r="C17" s="166">
        <v>27502</v>
      </c>
      <c r="D17" s="166">
        <v>2127</v>
      </c>
      <c r="E17" s="166">
        <v>60091</v>
      </c>
      <c r="F17" s="166">
        <v>53907</v>
      </c>
      <c r="G17" s="166">
        <v>57775</v>
      </c>
      <c r="H17" s="166">
        <v>56035</v>
      </c>
      <c r="I17" s="181">
        <f t="shared" si="6"/>
        <v>-3.0116832540025951E-2</v>
      </c>
      <c r="J17" s="167">
        <f t="shared" si="2"/>
        <v>25.344616831217678</v>
      </c>
      <c r="K17" s="166">
        <f t="shared" si="3"/>
        <v>-1740</v>
      </c>
      <c r="L17" s="166">
        <f t="shared" si="4"/>
        <v>53908</v>
      </c>
      <c r="M17" s="167">
        <f t="shared" si="0"/>
        <v>3.1418488548385651E-2</v>
      </c>
      <c r="P17" s="165" t="s">
        <v>125</v>
      </c>
      <c r="Q17" s="166">
        <v>218</v>
      </c>
      <c r="R17" s="166">
        <v>33</v>
      </c>
      <c r="S17" s="166">
        <v>323</v>
      </c>
      <c r="T17" s="166">
        <v>308</v>
      </c>
      <c r="U17" s="166">
        <v>525</v>
      </c>
      <c r="V17" s="166">
        <v>408</v>
      </c>
      <c r="W17" s="181">
        <f t="shared" si="7"/>
        <v>-0.22285714285714286</v>
      </c>
      <c r="X17" s="165">
        <f t="shared" si="5"/>
        <v>-117</v>
      </c>
      <c r="Y17" s="167">
        <f t="shared" si="1"/>
        <v>2.578687902919985E-2</v>
      </c>
    </row>
    <row r="18" spans="1:25" x14ac:dyDescent="0.25">
      <c r="A18" s="1"/>
      <c r="B18" s="165" t="s">
        <v>121</v>
      </c>
      <c r="C18" s="166">
        <v>29486</v>
      </c>
      <c r="D18" s="166">
        <v>3704</v>
      </c>
      <c r="E18" s="166">
        <v>52990</v>
      </c>
      <c r="F18" s="166">
        <v>49181</v>
      </c>
      <c r="G18" s="166">
        <v>54584</v>
      </c>
      <c r="H18" s="166">
        <v>49982</v>
      </c>
      <c r="I18" s="181">
        <f t="shared" si="6"/>
        <v>-8.4310420636083849E-2</v>
      </c>
      <c r="J18" s="167">
        <f t="shared" si="2"/>
        <v>12.494060475161987</v>
      </c>
      <c r="K18" s="166">
        <f t="shared" si="3"/>
        <v>-4602</v>
      </c>
      <c r="L18" s="166">
        <f t="shared" si="4"/>
        <v>46278</v>
      </c>
      <c r="M18" s="167">
        <f t="shared" si="0"/>
        <v>2.8024607738474375E-2</v>
      </c>
      <c r="P18" s="165" t="s">
        <v>121</v>
      </c>
      <c r="Q18" s="166">
        <v>187</v>
      </c>
      <c r="R18" s="166">
        <v>47</v>
      </c>
      <c r="S18" s="166">
        <v>324</v>
      </c>
      <c r="T18" s="166">
        <v>304</v>
      </c>
      <c r="U18" s="166">
        <v>380</v>
      </c>
      <c r="V18" s="166">
        <v>384</v>
      </c>
      <c r="W18" s="181">
        <f t="shared" si="7"/>
        <v>1.0526315789473717E-2</v>
      </c>
      <c r="X18" s="165">
        <f t="shared" si="5"/>
        <v>4</v>
      </c>
      <c r="Y18" s="167">
        <f t="shared" si="1"/>
        <v>2.4270003792188091E-2</v>
      </c>
    </row>
    <row r="19" spans="1:25" x14ac:dyDescent="0.25">
      <c r="A19" s="164" t="s">
        <v>146</v>
      </c>
      <c r="B19" s="165" t="s">
        <v>130</v>
      </c>
      <c r="C19" s="166">
        <v>28328</v>
      </c>
      <c r="D19" s="166">
        <v>425</v>
      </c>
      <c r="E19" s="166">
        <v>30986</v>
      </c>
      <c r="F19" s="166">
        <v>40209</v>
      </c>
      <c r="G19" s="166">
        <v>35082</v>
      </c>
      <c r="H19" s="166">
        <v>34219</v>
      </c>
      <c r="I19" s="181">
        <f t="shared" si="6"/>
        <v>-2.45995097200844E-2</v>
      </c>
      <c r="J19" s="167">
        <f t="shared" si="2"/>
        <v>79.515294117647059</v>
      </c>
      <c r="K19" s="166">
        <f t="shared" si="3"/>
        <v>-863</v>
      </c>
      <c r="L19" s="166">
        <f t="shared" si="4"/>
        <v>33794</v>
      </c>
      <c r="M19" s="167">
        <f t="shared" si="0"/>
        <v>1.9186388143788854E-2</v>
      </c>
      <c r="P19" s="165" t="s">
        <v>130</v>
      </c>
      <c r="Q19" s="166">
        <v>136</v>
      </c>
      <c r="R19" s="166">
        <v>17</v>
      </c>
      <c r="S19" s="166">
        <v>42</v>
      </c>
      <c r="T19" s="166">
        <v>145</v>
      </c>
      <c r="U19" s="166">
        <v>78</v>
      </c>
      <c r="V19" s="166">
        <v>161</v>
      </c>
      <c r="W19" s="181">
        <f t="shared" si="7"/>
        <v>1.0641025641025643</v>
      </c>
      <c r="X19" s="165">
        <f t="shared" si="5"/>
        <v>83</v>
      </c>
      <c r="Y19" s="167">
        <f t="shared" si="1"/>
        <v>1.0175704714953862E-2</v>
      </c>
    </row>
    <row r="20" spans="1:25" x14ac:dyDescent="0.25">
      <c r="A20" s="169" t="s">
        <v>147</v>
      </c>
      <c r="B20" s="165" t="s">
        <v>133</v>
      </c>
      <c r="C20" s="166">
        <v>40085</v>
      </c>
      <c r="D20" s="166">
        <v>2213</v>
      </c>
      <c r="E20" s="166">
        <v>24907</v>
      </c>
      <c r="F20" s="166">
        <v>37128</v>
      </c>
      <c r="G20" s="166">
        <v>39427</v>
      </c>
      <c r="H20" s="166">
        <v>31028</v>
      </c>
      <c r="I20" s="181">
        <f t="shared" si="6"/>
        <v>-0.21302660613285307</v>
      </c>
      <c r="J20" s="167">
        <f t="shared" si="2"/>
        <v>13.020786262991415</v>
      </c>
      <c r="K20" s="166">
        <f t="shared" si="3"/>
        <v>-8399</v>
      </c>
      <c r="L20" s="166">
        <f t="shared" si="4"/>
        <v>28815</v>
      </c>
      <c r="M20" s="167">
        <f t="shared" si="0"/>
        <v>1.7397213575074684E-2</v>
      </c>
      <c r="P20" s="165" t="s">
        <v>133</v>
      </c>
      <c r="Q20" s="166">
        <v>201</v>
      </c>
      <c r="R20" s="166">
        <v>13</v>
      </c>
      <c r="S20" s="166">
        <v>86</v>
      </c>
      <c r="T20" s="166">
        <v>132</v>
      </c>
      <c r="U20" s="166">
        <v>85</v>
      </c>
      <c r="V20" s="166">
        <v>112</v>
      </c>
      <c r="W20" s="181">
        <f t="shared" si="7"/>
        <v>0.31764705882352939</v>
      </c>
      <c r="X20" s="165">
        <f t="shared" si="5"/>
        <v>27</v>
      </c>
      <c r="Y20" s="167">
        <f t="shared" si="1"/>
        <v>7.0787511060548605E-3</v>
      </c>
    </row>
    <row r="21" spans="1:25" x14ac:dyDescent="0.25">
      <c r="B21" s="170" t="s">
        <v>147</v>
      </c>
      <c r="C21" s="171">
        <f t="shared" ref="C21" si="8">C13-SUM(C14:C20)</f>
        <v>214138</v>
      </c>
      <c r="D21" s="171">
        <f t="shared" ref="D21:E21" si="9">D13-SUM(D14:D20)</f>
        <v>73187</v>
      </c>
      <c r="E21" s="171">
        <f t="shared" si="9"/>
        <v>342405</v>
      </c>
      <c r="F21" s="171">
        <f t="shared" ref="F21:H21" si="10">F13-SUM(F14:F20)</f>
        <v>406513</v>
      </c>
      <c r="G21" s="171">
        <f t="shared" si="10"/>
        <v>438305</v>
      </c>
      <c r="H21" s="171">
        <f t="shared" si="10"/>
        <v>452832</v>
      </c>
      <c r="I21" s="182">
        <f t="shared" si="6"/>
        <v>3.3143587228071869E-2</v>
      </c>
      <c r="J21" s="172">
        <f t="shared" si="2"/>
        <v>5.1873283506633694</v>
      </c>
      <c r="K21" s="171">
        <f>H21-G21</f>
        <v>14527</v>
      </c>
      <c r="L21" s="171">
        <f t="shared" si="4"/>
        <v>379645</v>
      </c>
      <c r="M21" s="172">
        <f t="shared" si="0"/>
        <v>0.25390018749607512</v>
      </c>
      <c r="P21" s="170" t="s">
        <v>147</v>
      </c>
      <c r="Q21" s="171">
        <f t="shared" ref="Q21:V21" si="11">Q13-SUM(Q14:Q20)</f>
        <v>2606</v>
      </c>
      <c r="R21" s="171">
        <f t="shared" si="11"/>
        <v>706</v>
      </c>
      <c r="S21" s="171">
        <f t="shared" si="11"/>
        <v>2820</v>
      </c>
      <c r="T21" s="171">
        <f t="shared" si="11"/>
        <v>4289</v>
      </c>
      <c r="U21" s="171">
        <f t="shared" si="11"/>
        <v>4779</v>
      </c>
      <c r="V21" s="171">
        <f t="shared" si="11"/>
        <v>3844</v>
      </c>
      <c r="W21" s="182">
        <f t="shared" si="7"/>
        <v>-0.19564762502615607</v>
      </c>
      <c r="X21" s="170">
        <f>V21-U21</f>
        <v>-935</v>
      </c>
      <c r="Y21" s="172">
        <f t="shared" si="1"/>
        <v>0.24295285046138287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92300</v>
      </c>
      <c r="E23" s="178">
        <v>537375</v>
      </c>
      <c r="F23" s="178">
        <v>608370</v>
      </c>
      <c r="G23" s="178">
        <v>640291</v>
      </c>
      <c r="H23" s="178">
        <v>618160</v>
      </c>
      <c r="I23" s="179">
        <f>IFERROR(H23/G23-1,"-")</f>
        <v>-3.4563971694120288E-2</v>
      </c>
      <c r="J23" s="179">
        <f>IFERROR(H23/D23-1,"-")</f>
        <v>5.6972914409534132</v>
      </c>
      <c r="K23" s="178">
        <f>H23-G23</f>
        <v>-22131</v>
      </c>
      <c r="L23" s="178">
        <f>H23-D23</f>
        <v>525860</v>
      </c>
      <c r="M23" s="179">
        <f t="shared" ref="M23:M35" si="12">H23/H$9</f>
        <v>0.34659860589042696</v>
      </c>
    </row>
    <row r="24" spans="1:25" x14ac:dyDescent="0.25">
      <c r="B24" s="161" t="s">
        <v>99</v>
      </c>
      <c r="C24" s="162">
        <v>20277</v>
      </c>
      <c r="D24" s="162">
        <v>45464</v>
      </c>
      <c r="E24" s="162">
        <v>44639</v>
      </c>
      <c r="F24" s="162">
        <v>42026</v>
      </c>
      <c r="G24" s="162">
        <v>34651</v>
      </c>
      <c r="H24" s="162">
        <v>32343</v>
      </c>
      <c r="I24" s="180">
        <f>IFERROR(H24/G24-1,"-")</f>
        <v>-6.6607024328302233E-2</v>
      </c>
      <c r="J24" s="163">
        <f t="shared" ref="J24:J35" si="13">IFERROR(H24/D24-1,"-")</f>
        <v>-0.28860197079007566</v>
      </c>
      <c r="K24" s="162">
        <f t="shared" ref="K24:K34" si="14">H24-G24</f>
        <v>-2308</v>
      </c>
      <c r="L24" s="162">
        <f t="shared" ref="L24:L35" si="15">H24-D24</f>
        <v>-13121</v>
      </c>
      <c r="M24" s="163">
        <f t="shared" si="12"/>
        <v>1.8134526191138343E-2</v>
      </c>
    </row>
    <row r="25" spans="1:25" x14ac:dyDescent="0.25">
      <c r="B25" s="165" t="s">
        <v>105</v>
      </c>
      <c r="C25" s="166">
        <v>9378</v>
      </c>
      <c r="D25" s="166">
        <v>31357</v>
      </c>
      <c r="E25" s="166">
        <v>20561</v>
      </c>
      <c r="F25" s="166">
        <v>17667</v>
      </c>
      <c r="G25" s="166">
        <v>12604</v>
      </c>
      <c r="H25" s="166">
        <v>12488</v>
      </c>
      <c r="I25" s="181">
        <f>IFERROR(H25/G25-1,"-")</f>
        <v>-9.2034274833385776E-3</v>
      </c>
      <c r="J25" s="167">
        <f t="shared" si="13"/>
        <v>-0.60174761616226036</v>
      </c>
      <c r="K25" s="166">
        <f t="shared" si="14"/>
        <v>-116</v>
      </c>
      <c r="L25" s="166">
        <f t="shared" si="15"/>
        <v>-18869</v>
      </c>
      <c r="M25" s="167">
        <f t="shared" si="12"/>
        <v>7.0019467295840097E-3</v>
      </c>
    </row>
    <row r="26" spans="1:25" x14ac:dyDescent="0.25">
      <c r="B26" s="165" t="s">
        <v>102</v>
      </c>
      <c r="C26" s="166">
        <v>10899</v>
      </c>
      <c r="D26" s="166">
        <v>14107</v>
      </c>
      <c r="E26" s="166">
        <v>24078</v>
      </c>
      <c r="F26" s="166">
        <v>24359</v>
      </c>
      <c r="G26" s="166">
        <v>22047</v>
      </c>
      <c r="H26" s="166">
        <v>19855</v>
      </c>
      <c r="I26" s="181">
        <f>IFERROR(H26/G26-1,"-")</f>
        <v>-9.9423957908105431E-2</v>
      </c>
      <c r="J26" s="167">
        <f t="shared" si="13"/>
        <v>0.4074572907067413</v>
      </c>
      <c r="K26" s="166">
        <f t="shared" si="14"/>
        <v>-2192</v>
      </c>
      <c r="L26" s="166">
        <f t="shared" si="15"/>
        <v>5748</v>
      </c>
      <c r="M26" s="167">
        <f t="shared" si="12"/>
        <v>1.1132579461554333E-2</v>
      </c>
    </row>
    <row r="27" spans="1:25" x14ac:dyDescent="0.25">
      <c r="B27" s="161" t="s">
        <v>109</v>
      </c>
      <c r="C27" s="162">
        <v>323893</v>
      </c>
      <c r="D27" s="162">
        <v>46836</v>
      </c>
      <c r="E27" s="162">
        <v>492736</v>
      </c>
      <c r="F27" s="162">
        <v>566344</v>
      </c>
      <c r="G27" s="162">
        <v>605640</v>
      </c>
      <c r="H27" s="162">
        <v>585817</v>
      </c>
      <c r="I27" s="180">
        <f>IFERROR(H27/G27-1,"-")</f>
        <v>-3.2730665081566634E-2</v>
      </c>
      <c r="J27" s="163">
        <f t="shared" si="13"/>
        <v>11.507835852762833</v>
      </c>
      <c r="K27" s="162">
        <f t="shared" si="14"/>
        <v>-19823</v>
      </c>
      <c r="L27" s="162">
        <f t="shared" si="15"/>
        <v>538981</v>
      </c>
      <c r="M27" s="163">
        <f t="shared" si="12"/>
        <v>0.32846407969928859</v>
      </c>
    </row>
    <row r="28" spans="1:25" x14ac:dyDescent="0.25">
      <c r="B28" s="165" t="s">
        <v>112</v>
      </c>
      <c r="C28" s="166">
        <v>148381</v>
      </c>
      <c r="D28" s="166">
        <v>2249</v>
      </c>
      <c r="E28" s="166">
        <v>225519</v>
      </c>
      <c r="F28" s="166">
        <v>268519</v>
      </c>
      <c r="G28" s="166">
        <v>290959</v>
      </c>
      <c r="H28" s="166">
        <v>289480</v>
      </c>
      <c r="I28" s="181">
        <f t="shared" ref="I28:I35" si="16">IFERROR(H28/G28-1,"-")</f>
        <v>-5.0831904151443785E-3</v>
      </c>
      <c r="J28" s="167">
        <f t="shared" si="13"/>
        <v>127.71498443752779</v>
      </c>
      <c r="K28" s="166">
        <f t="shared" si="14"/>
        <v>-1479</v>
      </c>
      <c r="L28" s="166">
        <f t="shared" si="15"/>
        <v>287231</v>
      </c>
      <c r="M28" s="167">
        <f t="shared" si="12"/>
        <v>0.16230970045483498</v>
      </c>
    </row>
    <row r="29" spans="1:25" x14ac:dyDescent="0.25">
      <c r="B29" s="165" t="s">
        <v>115</v>
      </c>
      <c r="C29" s="166">
        <v>39437</v>
      </c>
      <c r="D29" s="166">
        <v>7036</v>
      </c>
      <c r="E29" s="166">
        <v>53064</v>
      </c>
      <c r="F29" s="166">
        <v>62015</v>
      </c>
      <c r="G29" s="166">
        <v>64942</v>
      </c>
      <c r="H29" s="166">
        <v>59550</v>
      </c>
      <c r="I29" s="181">
        <f t="shared" si="16"/>
        <v>-8.3027932616796529E-2</v>
      </c>
      <c r="J29" s="167">
        <f t="shared" si="13"/>
        <v>7.4636156907333717</v>
      </c>
      <c r="K29" s="166">
        <f t="shared" si="14"/>
        <v>-5392</v>
      </c>
      <c r="L29" s="166">
        <f t="shared" si="15"/>
        <v>52514</v>
      </c>
      <c r="M29" s="167">
        <f t="shared" si="12"/>
        <v>3.3389327974593833E-2</v>
      </c>
    </row>
    <row r="30" spans="1:25" x14ac:dyDescent="0.25">
      <c r="B30" s="165" t="s">
        <v>118</v>
      </c>
      <c r="C30" s="166">
        <v>12858</v>
      </c>
      <c r="D30" s="166">
        <v>8873</v>
      </c>
      <c r="E30" s="166">
        <v>22004</v>
      </c>
      <c r="F30" s="166">
        <v>23813</v>
      </c>
      <c r="G30" s="166">
        <v>23889</v>
      </c>
      <c r="H30" s="166">
        <v>19135</v>
      </c>
      <c r="I30" s="181">
        <f t="shared" si="16"/>
        <v>-0.19900372556406709</v>
      </c>
      <c r="J30" s="167">
        <f t="shared" si="13"/>
        <v>1.1565423193959203</v>
      </c>
      <c r="K30" s="166">
        <f t="shared" si="14"/>
        <v>-4754</v>
      </c>
      <c r="L30" s="166">
        <f t="shared" si="15"/>
        <v>10262</v>
      </c>
      <c r="M30" s="167">
        <f t="shared" si="12"/>
        <v>1.0728879778234307E-2</v>
      </c>
    </row>
    <row r="31" spans="1:25" x14ac:dyDescent="0.25">
      <c r="B31" s="165" t="s">
        <v>125</v>
      </c>
      <c r="C31" s="166">
        <v>12503</v>
      </c>
      <c r="D31" s="166">
        <v>703</v>
      </c>
      <c r="E31" s="166">
        <v>27830</v>
      </c>
      <c r="F31" s="166">
        <v>23211</v>
      </c>
      <c r="G31" s="166">
        <v>23583</v>
      </c>
      <c r="H31" s="166">
        <v>22678</v>
      </c>
      <c r="I31" s="181">
        <f t="shared" si="16"/>
        <v>-3.8375100708137211E-2</v>
      </c>
      <c r="J31" s="167">
        <f t="shared" si="13"/>
        <v>31.258890469416784</v>
      </c>
      <c r="K31" s="166">
        <f t="shared" si="14"/>
        <v>-905</v>
      </c>
      <c r="L31" s="166">
        <f t="shared" si="15"/>
        <v>21975</v>
      </c>
      <c r="M31" s="167">
        <f t="shared" si="12"/>
        <v>1.2715418636571604E-2</v>
      </c>
    </row>
    <row r="32" spans="1:25" x14ac:dyDescent="0.25">
      <c r="B32" s="165" t="s">
        <v>121</v>
      </c>
      <c r="C32" s="166">
        <v>15876</v>
      </c>
      <c r="D32" s="166">
        <v>1912</v>
      </c>
      <c r="E32" s="166">
        <v>31122</v>
      </c>
      <c r="F32" s="166">
        <v>26551</v>
      </c>
      <c r="G32" s="166">
        <v>28315</v>
      </c>
      <c r="H32" s="166">
        <v>27647</v>
      </c>
      <c r="I32" s="181">
        <f t="shared" si="16"/>
        <v>-2.3591735829065819E-2</v>
      </c>
      <c r="J32" s="167">
        <f t="shared" si="13"/>
        <v>13.459728033472803</v>
      </c>
      <c r="K32" s="166">
        <f t="shared" si="14"/>
        <v>-668</v>
      </c>
      <c r="L32" s="166">
        <f t="shared" si="15"/>
        <v>25735</v>
      </c>
      <c r="M32" s="167">
        <f t="shared" si="12"/>
        <v>1.5501507145484395E-2</v>
      </c>
    </row>
    <row r="33" spans="2:13" x14ac:dyDescent="0.25">
      <c r="B33" s="165" t="s">
        <v>130</v>
      </c>
      <c r="C33" s="166">
        <v>11519</v>
      </c>
      <c r="D33" s="166">
        <v>106</v>
      </c>
      <c r="E33" s="166">
        <v>12027</v>
      </c>
      <c r="F33" s="166">
        <v>14343</v>
      </c>
      <c r="G33" s="166">
        <v>12638</v>
      </c>
      <c r="H33" s="166">
        <v>11704</v>
      </c>
      <c r="I33" s="181">
        <f t="shared" si="16"/>
        <v>-7.3904098749802194E-2</v>
      </c>
      <c r="J33" s="167">
        <f t="shared" si="13"/>
        <v>109.41509433962264</v>
      </c>
      <c r="K33" s="166">
        <f t="shared" si="14"/>
        <v>-934</v>
      </c>
      <c r="L33" s="166">
        <f t="shared" si="15"/>
        <v>11598</v>
      </c>
      <c r="M33" s="167">
        <f t="shared" si="12"/>
        <v>6.56236262996887E-3</v>
      </c>
    </row>
    <row r="34" spans="2:13" x14ac:dyDescent="0.25">
      <c r="B34" s="165" t="s">
        <v>133</v>
      </c>
      <c r="C34" s="166">
        <v>12800</v>
      </c>
      <c r="D34" s="166">
        <v>281</v>
      </c>
      <c r="E34" s="166">
        <v>7436</v>
      </c>
      <c r="F34" s="166">
        <v>12953</v>
      </c>
      <c r="G34" s="166">
        <v>12954</v>
      </c>
      <c r="H34" s="166">
        <v>10492</v>
      </c>
      <c r="I34" s="181">
        <f t="shared" si="16"/>
        <v>-0.19005712521228968</v>
      </c>
      <c r="J34" s="167">
        <f t="shared" si="13"/>
        <v>36.338078291814945</v>
      </c>
      <c r="K34" s="166">
        <f t="shared" si="14"/>
        <v>-2462</v>
      </c>
      <c r="L34" s="166">
        <f t="shared" si="15"/>
        <v>10211</v>
      </c>
      <c r="M34" s="167">
        <f t="shared" si="12"/>
        <v>5.8828014963801592E-3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25676</v>
      </c>
      <c r="E35" s="171">
        <f t="shared" si="18"/>
        <v>113734</v>
      </c>
      <c r="F35" s="171">
        <f t="shared" ref="F35:H35" si="19">F27-SUM(F28:F34)</f>
        <v>134939</v>
      </c>
      <c r="G35" s="171">
        <f t="shared" si="19"/>
        <v>148360</v>
      </c>
      <c r="H35" s="171">
        <f t="shared" si="19"/>
        <v>145131</v>
      </c>
      <c r="I35" s="182">
        <f t="shared" si="16"/>
        <v>-2.1764626583984925E-2</v>
      </c>
      <c r="J35" s="172">
        <f t="shared" si="13"/>
        <v>4.652399127589967</v>
      </c>
      <c r="K35" s="171">
        <f>H35-G35</f>
        <v>-3229</v>
      </c>
      <c r="L35" s="171">
        <f t="shared" si="15"/>
        <v>119455</v>
      </c>
      <c r="M35" s="172">
        <f t="shared" si="12"/>
        <v>8.1374081583220445E-2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44784</v>
      </c>
      <c r="E37" s="178">
        <v>376595</v>
      </c>
      <c r="F37" s="178">
        <v>431484</v>
      </c>
      <c r="G37" s="178">
        <v>450886</v>
      </c>
      <c r="H37" s="178">
        <v>462494</v>
      </c>
      <c r="I37" s="179">
        <f>IFERROR(H37/G37-1,"-")</f>
        <v>2.5744866773419472E-2</v>
      </c>
      <c r="J37" s="179">
        <f>IFERROR(H37/D37-1,"-")</f>
        <v>9.3272150768131468</v>
      </c>
      <c r="K37" s="178">
        <f>H37-G37</f>
        <v>11608</v>
      </c>
      <c r="L37" s="178">
        <f>H37-D37</f>
        <v>417710</v>
      </c>
      <c r="M37" s="179">
        <f t="shared" ref="M37:M49" si="20">H37/H$9</f>
        <v>0.25931761296862804</v>
      </c>
    </row>
    <row r="38" spans="2:13" x14ac:dyDescent="0.25">
      <c r="B38" s="161" t="s">
        <v>99</v>
      </c>
      <c r="C38" s="162">
        <v>13953</v>
      </c>
      <c r="D38" s="162">
        <v>14521</v>
      </c>
      <c r="E38" s="162">
        <v>29136</v>
      </c>
      <c r="F38" s="162">
        <v>28866</v>
      </c>
      <c r="G38" s="162">
        <v>26309</v>
      </c>
      <c r="H38" s="162">
        <v>29571</v>
      </c>
      <c r="I38" s="180">
        <f>IFERROR(H38/G38-1,"-")</f>
        <v>0.1239879889011366</v>
      </c>
      <c r="J38" s="163">
        <f t="shared" ref="J38:J49" si="21">IFERROR(H38/D38-1,"-")</f>
        <v>1.0364299979340266</v>
      </c>
      <c r="K38" s="162">
        <f t="shared" ref="K38:K48" si="22">H38-G38</f>
        <v>3262</v>
      </c>
      <c r="L38" s="162">
        <f t="shared" ref="L38:L49" si="23">H38-D38</f>
        <v>15050</v>
      </c>
      <c r="M38" s="163">
        <f t="shared" si="20"/>
        <v>1.6580282410356244E-2</v>
      </c>
    </row>
    <row r="39" spans="2:13" x14ac:dyDescent="0.25">
      <c r="B39" s="165" t="s">
        <v>105</v>
      </c>
      <c r="C39" s="166">
        <v>5079</v>
      </c>
      <c r="D39" s="166">
        <v>11878</v>
      </c>
      <c r="E39" s="166">
        <v>11582</v>
      </c>
      <c r="F39" s="166">
        <v>10559</v>
      </c>
      <c r="G39" s="166">
        <v>10793</v>
      </c>
      <c r="H39" s="166">
        <v>11992</v>
      </c>
      <c r="I39" s="181">
        <f>IFERROR(H39/G39-1,"-")</f>
        <v>0.1110905216343927</v>
      </c>
      <c r="J39" s="167">
        <f t="shared" si="21"/>
        <v>9.5975753493853233E-3</v>
      </c>
      <c r="K39" s="166">
        <f t="shared" si="22"/>
        <v>1199</v>
      </c>
      <c r="L39" s="166">
        <f t="shared" si="23"/>
        <v>114</v>
      </c>
      <c r="M39" s="167">
        <f t="shared" si="20"/>
        <v>6.7238425032968806E-3</v>
      </c>
    </row>
    <row r="40" spans="2:13" x14ac:dyDescent="0.25">
      <c r="B40" s="165" t="s">
        <v>102</v>
      </c>
      <c r="C40" s="166">
        <v>8874</v>
      </c>
      <c r="D40" s="166">
        <v>2643</v>
      </c>
      <c r="E40" s="166">
        <v>17554</v>
      </c>
      <c r="F40" s="166">
        <v>18307</v>
      </c>
      <c r="G40" s="166">
        <v>15516</v>
      </c>
      <c r="H40" s="166">
        <v>17579</v>
      </c>
      <c r="I40" s="181">
        <f>IFERROR(H40/G40-1,"-")</f>
        <v>0.13295952565094105</v>
      </c>
      <c r="J40" s="167">
        <f t="shared" si="21"/>
        <v>5.651153991676126</v>
      </c>
      <c r="K40" s="166">
        <f t="shared" si="22"/>
        <v>2063</v>
      </c>
      <c r="L40" s="166">
        <f t="shared" si="23"/>
        <v>14936</v>
      </c>
      <c r="M40" s="167">
        <f t="shared" si="20"/>
        <v>9.8564399070593615E-3</v>
      </c>
    </row>
    <row r="41" spans="2:13" x14ac:dyDescent="0.25">
      <c r="B41" s="161" t="s">
        <v>109</v>
      </c>
      <c r="C41" s="162">
        <v>235324</v>
      </c>
      <c r="D41" s="162">
        <v>30263</v>
      </c>
      <c r="E41" s="162">
        <v>347459</v>
      </c>
      <c r="F41" s="162">
        <v>402618</v>
      </c>
      <c r="G41" s="162">
        <v>424577</v>
      </c>
      <c r="H41" s="162">
        <v>432923</v>
      </c>
      <c r="I41" s="180">
        <f>IFERROR(H41/G41-1,"-")</f>
        <v>1.9657211766063609E-2</v>
      </c>
      <c r="J41" s="163">
        <f t="shared" si="21"/>
        <v>13.305356375772396</v>
      </c>
      <c r="K41" s="162">
        <f t="shared" si="22"/>
        <v>8346</v>
      </c>
      <c r="L41" s="162">
        <f t="shared" si="23"/>
        <v>402660</v>
      </c>
      <c r="M41" s="163">
        <f t="shared" si="20"/>
        <v>0.24273733055827182</v>
      </c>
    </row>
    <row r="42" spans="2:13" x14ac:dyDescent="0.25">
      <c r="B42" s="165" t="s">
        <v>112</v>
      </c>
      <c r="C42" s="166">
        <v>106790</v>
      </c>
      <c r="D42" s="166">
        <v>1172</v>
      </c>
      <c r="E42" s="166">
        <v>151709</v>
      </c>
      <c r="F42" s="166">
        <v>183661</v>
      </c>
      <c r="G42" s="166">
        <v>201185</v>
      </c>
      <c r="H42" s="166">
        <v>203038</v>
      </c>
      <c r="I42" s="181">
        <f t="shared" ref="I42:I49" si="24">IFERROR(H42/G42-1,"-")</f>
        <v>9.2104282128389059E-3</v>
      </c>
      <c r="J42" s="167">
        <f t="shared" si="21"/>
        <v>172.24061433447099</v>
      </c>
      <c r="K42" s="166">
        <f t="shared" si="22"/>
        <v>1853</v>
      </c>
      <c r="L42" s="166">
        <f t="shared" si="23"/>
        <v>201866</v>
      </c>
      <c r="M42" s="167">
        <f t="shared" si="20"/>
        <v>0.11384218930823817</v>
      </c>
    </row>
    <row r="43" spans="2:13" x14ac:dyDescent="0.25">
      <c r="B43" s="165" t="s">
        <v>115</v>
      </c>
      <c r="C43" s="166">
        <v>11703</v>
      </c>
      <c r="D43" s="166">
        <v>2404</v>
      </c>
      <c r="E43" s="166">
        <v>13945</v>
      </c>
      <c r="F43" s="166">
        <v>17688</v>
      </c>
      <c r="G43" s="166">
        <v>17466</v>
      </c>
      <c r="H43" s="166">
        <v>18247</v>
      </c>
      <c r="I43" s="181">
        <f t="shared" si="24"/>
        <v>4.471544715447151E-2</v>
      </c>
      <c r="J43" s="167">
        <f t="shared" si="21"/>
        <v>6.5902662229617306</v>
      </c>
      <c r="K43" s="166">
        <f t="shared" si="22"/>
        <v>781</v>
      </c>
      <c r="L43" s="166">
        <f t="shared" si="23"/>
        <v>15843</v>
      </c>
      <c r="M43" s="167">
        <f t="shared" si="20"/>
        <v>1.0230983502139608E-2</v>
      </c>
    </row>
    <row r="44" spans="2:13" x14ac:dyDescent="0.25">
      <c r="B44" s="165" t="s">
        <v>118</v>
      </c>
      <c r="C44" s="166">
        <v>5799</v>
      </c>
      <c r="D44" s="166">
        <v>4036</v>
      </c>
      <c r="E44" s="166">
        <v>9400</v>
      </c>
      <c r="F44" s="166">
        <v>10819</v>
      </c>
      <c r="G44" s="166">
        <v>10391</v>
      </c>
      <c r="H44" s="166">
        <v>10921</v>
      </c>
      <c r="I44" s="181">
        <f t="shared" si="24"/>
        <v>5.1005677990568765E-2</v>
      </c>
      <c r="J44" s="167">
        <f t="shared" si="21"/>
        <v>1.7058969276511395</v>
      </c>
      <c r="K44" s="166">
        <f t="shared" si="22"/>
        <v>530</v>
      </c>
      <c r="L44" s="166">
        <f t="shared" si="23"/>
        <v>6885</v>
      </c>
      <c r="M44" s="167">
        <f t="shared" si="20"/>
        <v>6.123339224358342E-3</v>
      </c>
    </row>
    <row r="45" spans="2:13" x14ac:dyDescent="0.25">
      <c r="B45" s="165" t="s">
        <v>125</v>
      </c>
      <c r="C45" s="166">
        <v>10447</v>
      </c>
      <c r="D45" s="166">
        <v>571</v>
      </c>
      <c r="E45" s="166">
        <v>19355</v>
      </c>
      <c r="F45" s="166">
        <v>17862</v>
      </c>
      <c r="G45" s="166">
        <v>18686</v>
      </c>
      <c r="H45" s="166">
        <v>17550</v>
      </c>
      <c r="I45" s="181">
        <f t="shared" si="24"/>
        <v>-6.0794177459060239E-2</v>
      </c>
      <c r="J45" s="167">
        <f t="shared" si="21"/>
        <v>29.73555166374781</v>
      </c>
      <c r="K45" s="166">
        <f t="shared" si="22"/>
        <v>-1136</v>
      </c>
      <c r="L45" s="166">
        <f t="shared" si="23"/>
        <v>16979</v>
      </c>
      <c r="M45" s="167">
        <f t="shared" si="20"/>
        <v>9.8401797809256394E-3</v>
      </c>
    </row>
    <row r="46" spans="2:13" x14ac:dyDescent="0.25">
      <c r="B46" s="165" t="s">
        <v>121</v>
      </c>
      <c r="C46" s="166">
        <v>9027</v>
      </c>
      <c r="D46" s="166">
        <v>589</v>
      </c>
      <c r="E46" s="166">
        <v>12594</v>
      </c>
      <c r="F46" s="166">
        <v>13943</v>
      </c>
      <c r="G46" s="166">
        <v>16028</v>
      </c>
      <c r="H46" s="166">
        <v>12261</v>
      </c>
      <c r="I46" s="181">
        <f t="shared" si="24"/>
        <v>-0.23502620414275022</v>
      </c>
      <c r="J46" s="167">
        <f t="shared" si="21"/>
        <v>19.816638370118845</v>
      </c>
      <c r="K46" s="166">
        <f t="shared" si="22"/>
        <v>-3767</v>
      </c>
      <c r="L46" s="166">
        <f t="shared" si="23"/>
        <v>11672</v>
      </c>
      <c r="M46" s="167">
        <f t="shared" si="20"/>
        <v>6.8746691905372794E-3</v>
      </c>
    </row>
    <row r="47" spans="2:13" x14ac:dyDescent="0.25">
      <c r="B47" s="165" t="s">
        <v>130</v>
      </c>
      <c r="C47" s="166">
        <v>9587</v>
      </c>
      <c r="D47" s="166">
        <v>162</v>
      </c>
      <c r="E47" s="166">
        <v>11619</v>
      </c>
      <c r="F47" s="166">
        <v>13585</v>
      </c>
      <c r="G47" s="166">
        <v>12072</v>
      </c>
      <c r="H47" s="166">
        <v>12619</v>
      </c>
      <c r="I47" s="181">
        <f t="shared" si="24"/>
        <v>4.5311464546057056E-2</v>
      </c>
      <c r="J47" s="167">
        <f t="shared" si="21"/>
        <v>76.895061728395063</v>
      </c>
      <c r="K47" s="166">
        <f t="shared" si="22"/>
        <v>547</v>
      </c>
      <c r="L47" s="166">
        <f t="shared" si="23"/>
        <v>12457</v>
      </c>
      <c r="M47" s="167">
        <f t="shared" si="20"/>
        <v>7.0753976441880698E-3</v>
      </c>
    </row>
    <row r="48" spans="2:13" x14ac:dyDescent="0.25">
      <c r="B48" s="165" t="s">
        <v>133</v>
      </c>
      <c r="C48" s="166">
        <v>15367</v>
      </c>
      <c r="D48" s="166">
        <v>1479</v>
      </c>
      <c r="E48" s="166">
        <v>11125</v>
      </c>
      <c r="F48" s="166">
        <v>13749</v>
      </c>
      <c r="G48" s="166">
        <v>14552</v>
      </c>
      <c r="H48" s="166">
        <v>11264</v>
      </c>
      <c r="I48" s="181">
        <f t="shared" si="24"/>
        <v>-0.22594832325453551</v>
      </c>
      <c r="J48" s="167">
        <f t="shared" si="21"/>
        <v>6.6159567275185935</v>
      </c>
      <c r="K48" s="166">
        <f t="shared" si="22"/>
        <v>-3288</v>
      </c>
      <c r="L48" s="166">
        <f t="shared" si="23"/>
        <v>9785</v>
      </c>
      <c r="M48" s="167">
        <f t="shared" si="20"/>
        <v>6.315657267939965E-3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19850</v>
      </c>
      <c r="E49" s="171">
        <f t="shared" si="26"/>
        <v>117712</v>
      </c>
      <c r="F49" s="171">
        <f t="shared" ref="F49:H49" si="27">F41-SUM(F42:F48)</f>
        <v>131311</v>
      </c>
      <c r="G49" s="171">
        <f t="shared" si="27"/>
        <v>134197</v>
      </c>
      <c r="H49" s="171">
        <f t="shared" si="27"/>
        <v>147023</v>
      </c>
      <c r="I49" s="182">
        <f t="shared" si="24"/>
        <v>9.5575907062005916E-2</v>
      </c>
      <c r="J49" s="172">
        <f t="shared" si="21"/>
        <v>6.4067002518891689</v>
      </c>
      <c r="K49" s="171">
        <f>H49-G49</f>
        <v>12826</v>
      </c>
      <c r="L49" s="171">
        <f t="shared" si="23"/>
        <v>127173</v>
      </c>
      <c r="M49" s="172">
        <f t="shared" si="20"/>
        <v>8.2434914639944734E-2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2365</v>
      </c>
      <c r="E51" s="178">
        <v>11908</v>
      </c>
      <c r="F51" s="178">
        <v>20755</v>
      </c>
      <c r="G51" s="178">
        <v>18984</v>
      </c>
      <c r="H51" s="178">
        <v>15822</v>
      </c>
      <c r="I51" s="179">
        <f>IFERROR(H51/G51-1,"-")</f>
        <v>-0.16656131479140324</v>
      </c>
      <c r="J51" s="179">
        <f>IFERROR(H51/D51-1,"-")</f>
        <v>5.6900634249471462</v>
      </c>
      <c r="K51" s="178">
        <f>H51-G51</f>
        <v>-3162</v>
      </c>
      <c r="L51" s="178">
        <f>H51-D51</f>
        <v>13457</v>
      </c>
      <c r="M51" s="179">
        <f t="shared" ref="M51:M63" si="28">H51/H$9</f>
        <v>8.871300540957576E-3</v>
      </c>
    </row>
    <row r="52" spans="2:13" x14ac:dyDescent="0.25">
      <c r="B52" s="161" t="s">
        <v>99</v>
      </c>
      <c r="C52" s="162">
        <v>1123</v>
      </c>
      <c r="D52" s="162">
        <v>461</v>
      </c>
      <c r="E52" s="162">
        <v>991</v>
      </c>
      <c r="F52" s="162">
        <v>8564</v>
      </c>
      <c r="G52" s="162">
        <v>5029</v>
      </c>
      <c r="H52" s="162">
        <v>2911</v>
      </c>
      <c r="I52" s="180">
        <f>IFERROR(H52/G52-1,"-")</f>
        <v>-0.42115728773115924</v>
      </c>
      <c r="J52" s="163">
        <f t="shared" ref="J52:J63" si="29">IFERROR(H52/D52-1,"-")</f>
        <v>5.3145336225596527</v>
      </c>
      <c r="K52" s="162">
        <f t="shared" ref="K52:K62" si="30">H52-G52</f>
        <v>-2118</v>
      </c>
      <c r="L52" s="162">
        <f t="shared" ref="L52:L63" si="31">H52-D52</f>
        <v>2450</v>
      </c>
      <c r="M52" s="163">
        <f t="shared" si="28"/>
        <v>1.6321802474230504E-3</v>
      </c>
    </row>
    <row r="53" spans="2:13" x14ac:dyDescent="0.25">
      <c r="B53" s="165" t="s">
        <v>105</v>
      </c>
      <c r="C53" s="166">
        <v>538</v>
      </c>
      <c r="D53" s="166">
        <v>181</v>
      </c>
      <c r="E53" s="166">
        <v>229</v>
      </c>
      <c r="F53" s="166">
        <v>6277</v>
      </c>
      <c r="G53" s="166">
        <v>3342</v>
      </c>
      <c r="H53" s="166">
        <v>1849</v>
      </c>
      <c r="I53" s="181">
        <f>IFERROR(H53/G53-1,"-")</f>
        <v>-0.44673847995212446</v>
      </c>
      <c r="J53" s="167">
        <f t="shared" si="29"/>
        <v>9.2154696132596676</v>
      </c>
      <c r="K53" s="166">
        <f t="shared" si="30"/>
        <v>-1493</v>
      </c>
      <c r="L53" s="166">
        <f t="shared" si="31"/>
        <v>1668</v>
      </c>
      <c r="M53" s="167">
        <f t="shared" si="28"/>
        <v>1.0367232145260118E-3</v>
      </c>
    </row>
    <row r="54" spans="2:13" x14ac:dyDescent="0.25">
      <c r="B54" s="165" t="s">
        <v>102</v>
      </c>
      <c r="C54" s="166">
        <v>585</v>
      </c>
      <c r="D54" s="166">
        <v>280</v>
      </c>
      <c r="E54" s="166">
        <v>762</v>
      </c>
      <c r="F54" s="166">
        <v>2287</v>
      </c>
      <c r="G54" s="166">
        <v>1687</v>
      </c>
      <c r="H54" s="166">
        <v>1062</v>
      </c>
      <c r="I54" s="181">
        <f>IFERROR(H54/G54-1,"-")</f>
        <v>-0.37048014226437465</v>
      </c>
      <c r="J54" s="167">
        <f t="shared" si="29"/>
        <v>2.7928571428571427</v>
      </c>
      <c r="K54" s="166">
        <f t="shared" si="30"/>
        <v>-625</v>
      </c>
      <c r="L54" s="166">
        <f t="shared" si="31"/>
        <v>782</v>
      </c>
      <c r="M54" s="167">
        <f t="shared" si="28"/>
        <v>5.9545703289703869E-4</v>
      </c>
    </row>
    <row r="55" spans="2:13" x14ac:dyDescent="0.25">
      <c r="B55" s="161" t="s">
        <v>109</v>
      </c>
      <c r="C55" s="162">
        <v>8947</v>
      </c>
      <c r="D55" s="162">
        <v>1904</v>
      </c>
      <c r="E55" s="162">
        <v>10917</v>
      </c>
      <c r="F55" s="162">
        <v>12191</v>
      </c>
      <c r="G55" s="162">
        <v>13955</v>
      </c>
      <c r="H55" s="162">
        <v>12911</v>
      </c>
      <c r="I55" s="180">
        <f>IFERROR(H55/G55-1,"-")</f>
        <v>-7.4811895378000703E-2</v>
      </c>
      <c r="J55" s="163">
        <f t="shared" si="29"/>
        <v>5.7809873949579833</v>
      </c>
      <c r="K55" s="162">
        <f t="shared" si="30"/>
        <v>-1044</v>
      </c>
      <c r="L55" s="162">
        <f t="shared" si="31"/>
        <v>11007</v>
      </c>
      <c r="M55" s="163">
        <f t="shared" si="28"/>
        <v>7.2391202935345256E-3</v>
      </c>
    </row>
    <row r="56" spans="2:13" x14ac:dyDescent="0.25">
      <c r="B56" s="165" t="s">
        <v>112</v>
      </c>
      <c r="C56" s="166">
        <v>2897</v>
      </c>
      <c r="D56" s="166">
        <v>33</v>
      </c>
      <c r="E56" s="166">
        <v>3479</v>
      </c>
      <c r="F56" s="166">
        <v>3318</v>
      </c>
      <c r="G56" s="166">
        <v>3752</v>
      </c>
      <c r="H56" s="166">
        <v>4304</v>
      </c>
      <c r="I56" s="181">
        <f t="shared" ref="I56:I63" si="32">IFERROR(H56/G56-1,"-")</f>
        <v>0.14712153518123672</v>
      </c>
      <c r="J56" s="167">
        <f t="shared" si="29"/>
        <v>129.42424242424244</v>
      </c>
      <c r="K56" s="166">
        <f t="shared" si="30"/>
        <v>552</v>
      </c>
      <c r="L56" s="166">
        <f t="shared" si="31"/>
        <v>4271</v>
      </c>
      <c r="M56" s="167">
        <f t="shared" si="28"/>
        <v>2.413226995846379E-3</v>
      </c>
    </row>
    <row r="57" spans="2:13" x14ac:dyDescent="0.25">
      <c r="B57" s="165" t="s">
        <v>115</v>
      </c>
      <c r="C57" s="166">
        <v>2253</v>
      </c>
      <c r="D57" s="166">
        <v>800</v>
      </c>
      <c r="E57" s="166">
        <v>3013</v>
      </c>
      <c r="F57" s="166">
        <v>2407</v>
      </c>
      <c r="G57" s="166">
        <v>3261</v>
      </c>
      <c r="H57" s="166">
        <v>2946</v>
      </c>
      <c r="I57" s="181">
        <f t="shared" si="32"/>
        <v>-9.6596136154553869E-2</v>
      </c>
      <c r="J57" s="167">
        <f t="shared" si="29"/>
        <v>2.6825000000000001</v>
      </c>
      <c r="K57" s="166">
        <f t="shared" si="30"/>
        <v>-315</v>
      </c>
      <c r="L57" s="166">
        <f t="shared" si="31"/>
        <v>2146</v>
      </c>
      <c r="M57" s="167">
        <f t="shared" si="28"/>
        <v>1.6518045375844405E-3</v>
      </c>
    </row>
    <row r="58" spans="2:13" x14ac:dyDescent="0.25">
      <c r="B58" s="165" t="s">
        <v>118</v>
      </c>
      <c r="C58" s="166">
        <v>449</v>
      </c>
      <c r="D58" s="166">
        <v>255</v>
      </c>
      <c r="E58" s="166">
        <v>830</v>
      </c>
      <c r="F58" s="166">
        <v>1288</v>
      </c>
      <c r="G58" s="166">
        <v>1095</v>
      </c>
      <c r="H58" s="166">
        <v>752</v>
      </c>
      <c r="I58" s="181">
        <f t="shared" si="32"/>
        <v>-0.31324200913242006</v>
      </c>
      <c r="J58" s="167">
        <f t="shared" si="29"/>
        <v>1.9490196078431374</v>
      </c>
      <c r="K58" s="166">
        <f t="shared" si="30"/>
        <v>-343</v>
      </c>
      <c r="L58" s="166">
        <f t="shared" si="31"/>
        <v>497</v>
      </c>
      <c r="M58" s="167">
        <f t="shared" si="28"/>
        <v>4.2164189146758291E-4</v>
      </c>
    </row>
    <row r="59" spans="2:13" x14ac:dyDescent="0.25">
      <c r="B59" s="165" t="s">
        <v>125</v>
      </c>
      <c r="C59" s="166">
        <v>218</v>
      </c>
      <c r="D59" s="166">
        <v>33</v>
      </c>
      <c r="E59" s="166">
        <v>323</v>
      </c>
      <c r="F59" s="166">
        <v>308</v>
      </c>
      <c r="G59" s="166">
        <v>525</v>
      </c>
      <c r="H59" s="166">
        <v>408</v>
      </c>
      <c r="I59" s="181">
        <f t="shared" si="32"/>
        <v>-0.22285714285714286</v>
      </c>
      <c r="J59" s="167">
        <f t="shared" si="29"/>
        <v>11.363636363636363</v>
      </c>
      <c r="K59" s="166">
        <f t="shared" si="30"/>
        <v>-117</v>
      </c>
      <c r="L59" s="166">
        <f t="shared" si="31"/>
        <v>375</v>
      </c>
      <c r="M59" s="167">
        <f t="shared" si="28"/>
        <v>2.2876315388134817E-4</v>
      </c>
    </row>
    <row r="60" spans="2:13" x14ac:dyDescent="0.25">
      <c r="B60" s="165" t="s">
        <v>121</v>
      </c>
      <c r="C60" s="166">
        <v>187</v>
      </c>
      <c r="D60" s="166">
        <v>47</v>
      </c>
      <c r="E60" s="166">
        <v>324</v>
      </c>
      <c r="F60" s="166">
        <v>304</v>
      </c>
      <c r="G60" s="166">
        <v>380</v>
      </c>
      <c r="H60" s="166">
        <v>384</v>
      </c>
      <c r="I60" s="181">
        <f t="shared" si="32"/>
        <v>1.0526315789473717E-2</v>
      </c>
      <c r="J60" s="167">
        <f t="shared" si="29"/>
        <v>7.1702127659574462</v>
      </c>
      <c r="K60" s="166">
        <f t="shared" si="30"/>
        <v>4</v>
      </c>
      <c r="L60" s="166">
        <f t="shared" si="31"/>
        <v>337</v>
      </c>
      <c r="M60" s="167">
        <f t="shared" si="28"/>
        <v>2.1530649777068065E-4</v>
      </c>
    </row>
    <row r="61" spans="2:13" x14ac:dyDescent="0.25">
      <c r="B61" s="165" t="s">
        <v>130</v>
      </c>
      <c r="C61" s="166">
        <v>136</v>
      </c>
      <c r="D61" s="166">
        <v>17</v>
      </c>
      <c r="E61" s="166">
        <v>42</v>
      </c>
      <c r="F61" s="166">
        <v>145</v>
      </c>
      <c r="G61" s="166">
        <v>78</v>
      </c>
      <c r="H61" s="166">
        <v>161</v>
      </c>
      <c r="I61" s="181">
        <f t="shared" si="32"/>
        <v>1.0641025641025643</v>
      </c>
      <c r="J61" s="167">
        <f t="shared" si="29"/>
        <v>8.4705882352941178</v>
      </c>
      <c r="K61" s="166">
        <f t="shared" si="30"/>
        <v>83</v>
      </c>
      <c r="L61" s="166">
        <f t="shared" si="31"/>
        <v>144</v>
      </c>
      <c r="M61" s="167">
        <f t="shared" si="28"/>
        <v>9.027173474239475E-5</v>
      </c>
    </row>
    <row r="62" spans="2:13" x14ac:dyDescent="0.25">
      <c r="B62" s="165" t="s">
        <v>133</v>
      </c>
      <c r="C62" s="166">
        <v>201</v>
      </c>
      <c r="D62" s="166">
        <v>13</v>
      </c>
      <c r="E62" s="166">
        <v>86</v>
      </c>
      <c r="F62" s="166">
        <v>132</v>
      </c>
      <c r="G62" s="166">
        <v>85</v>
      </c>
      <c r="H62" s="166">
        <v>112</v>
      </c>
      <c r="I62" s="181">
        <f t="shared" si="32"/>
        <v>0.31764705882352939</v>
      </c>
      <c r="J62" s="167">
        <f t="shared" si="29"/>
        <v>7.615384615384615</v>
      </c>
      <c r="K62" s="166">
        <f t="shared" si="30"/>
        <v>27</v>
      </c>
      <c r="L62" s="166">
        <f t="shared" si="31"/>
        <v>99</v>
      </c>
      <c r="M62" s="167">
        <f t="shared" si="28"/>
        <v>6.2797728516448517E-5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706</v>
      </c>
      <c r="E63" s="171">
        <f t="shared" si="34"/>
        <v>2820</v>
      </c>
      <c r="F63" s="171">
        <f t="shared" ref="F63:H63" si="35">F55-SUM(F56:F62)</f>
        <v>4289</v>
      </c>
      <c r="G63" s="171">
        <f t="shared" si="35"/>
        <v>4779</v>
      </c>
      <c r="H63" s="171">
        <f t="shared" si="35"/>
        <v>3844</v>
      </c>
      <c r="I63" s="182">
        <f t="shared" si="32"/>
        <v>-0.19564762502615607</v>
      </c>
      <c r="J63" s="172">
        <f t="shared" si="29"/>
        <v>4.4447592067988673</v>
      </c>
      <c r="K63" s="171">
        <f>H63-G63</f>
        <v>-935</v>
      </c>
      <c r="L63" s="171">
        <f t="shared" si="31"/>
        <v>3138</v>
      </c>
      <c r="M63" s="172">
        <f t="shared" si="28"/>
        <v>2.155307753725251E-3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9370</v>
      </c>
      <c r="E65" s="178">
        <v>44258</v>
      </c>
      <c r="F65" s="178">
        <v>64172</v>
      </c>
      <c r="G65" s="178">
        <v>78533</v>
      </c>
      <c r="H65" s="178">
        <v>61659</v>
      </c>
      <c r="I65" s="179">
        <f>IFERROR(H65/G65-1,"-")</f>
        <v>-0.21486508856149644</v>
      </c>
      <c r="J65" s="179">
        <f>IFERROR(H65/D65-1,"-")</f>
        <v>5.5804695837780152</v>
      </c>
      <c r="K65" s="178">
        <f>H65-G65</f>
        <v>-16874</v>
      </c>
      <c r="L65" s="178">
        <f>H65-D65</f>
        <v>52289</v>
      </c>
      <c r="M65" s="179">
        <f t="shared" ref="M65:M77" si="36">H65/H$9</f>
        <v>3.4571831630318746E-2</v>
      </c>
    </row>
    <row r="66" spans="2:13" x14ac:dyDescent="0.25">
      <c r="B66" s="161" t="s">
        <v>99</v>
      </c>
      <c r="C66" s="162">
        <v>5545</v>
      </c>
      <c r="D66" s="162">
        <v>4371</v>
      </c>
      <c r="E66" s="162">
        <v>9383</v>
      </c>
      <c r="F66" s="162">
        <v>6094</v>
      </c>
      <c r="G66" s="162">
        <v>12035</v>
      </c>
      <c r="H66" s="162">
        <v>8102</v>
      </c>
      <c r="I66" s="180">
        <f>IFERROR(H66/G66-1,"-")</f>
        <v>-0.32679684254258412</v>
      </c>
      <c r="J66" s="163">
        <f t="shared" ref="J66:J77" si="37">IFERROR(H66/D66-1,"-")</f>
        <v>0.85358041638069082</v>
      </c>
      <c r="K66" s="162">
        <f t="shared" ref="K66:K76" si="38">H66-G66</f>
        <v>-3933</v>
      </c>
      <c r="L66" s="162">
        <f t="shared" ref="L66:L77" si="39">H66-D66</f>
        <v>3731</v>
      </c>
      <c r="M66" s="163">
        <f t="shared" si="36"/>
        <v>4.5427428253595166E-3</v>
      </c>
    </row>
    <row r="67" spans="2:13" x14ac:dyDescent="0.25">
      <c r="B67" s="165" t="s">
        <v>105</v>
      </c>
      <c r="C67" s="166">
        <v>2263</v>
      </c>
      <c r="D67" s="166">
        <v>4303</v>
      </c>
      <c r="E67" s="166">
        <v>6227</v>
      </c>
      <c r="F67" s="166">
        <v>4418</v>
      </c>
      <c r="G67" s="166">
        <v>4625</v>
      </c>
      <c r="H67" s="166">
        <v>2261</v>
      </c>
      <c r="I67" s="181">
        <f>IFERROR(H67/G67-1,"-")</f>
        <v>-0.5111351351351352</v>
      </c>
      <c r="J67" s="167">
        <f t="shared" si="37"/>
        <v>-0.47455263769463163</v>
      </c>
      <c r="K67" s="166">
        <f t="shared" si="38"/>
        <v>-2364</v>
      </c>
      <c r="L67" s="166">
        <f t="shared" si="39"/>
        <v>-2042</v>
      </c>
      <c r="M67" s="167">
        <f t="shared" si="36"/>
        <v>1.2677291444258044E-3</v>
      </c>
    </row>
    <row r="68" spans="2:13" x14ac:dyDescent="0.25">
      <c r="B68" s="165" t="s">
        <v>102</v>
      </c>
      <c r="C68" s="166">
        <v>3282</v>
      </c>
      <c r="D68" s="166">
        <v>68</v>
      </c>
      <c r="E68" s="166">
        <v>3156</v>
      </c>
      <c r="F68" s="166">
        <v>1676</v>
      </c>
      <c r="G68" s="166">
        <v>7410</v>
      </c>
      <c r="H68" s="166">
        <v>5841</v>
      </c>
      <c r="I68" s="181">
        <f>IFERROR(H68/G68-1,"-")</f>
        <v>-0.21174089068825908</v>
      </c>
      <c r="J68" s="167">
        <f t="shared" si="37"/>
        <v>84.897058823529406</v>
      </c>
      <c r="K68" s="166">
        <f t="shared" si="38"/>
        <v>-1569</v>
      </c>
      <c r="L68" s="166">
        <f t="shared" si="39"/>
        <v>5773</v>
      </c>
      <c r="M68" s="167">
        <f t="shared" si="36"/>
        <v>3.2750136809337124E-3</v>
      </c>
    </row>
    <row r="69" spans="2:13" x14ac:dyDescent="0.25">
      <c r="B69" s="161" t="s">
        <v>109</v>
      </c>
      <c r="C69" s="162">
        <v>18528</v>
      </c>
      <c r="D69" s="162">
        <v>4999</v>
      </c>
      <c r="E69" s="162">
        <v>34875</v>
      </c>
      <c r="F69" s="162">
        <v>58078</v>
      </c>
      <c r="G69" s="162">
        <v>66498</v>
      </c>
      <c r="H69" s="162">
        <v>53557</v>
      </c>
      <c r="I69" s="180">
        <f>IFERROR(H69/G69-1,"-")</f>
        <v>-0.19460735661222894</v>
      </c>
      <c r="J69" s="163">
        <f t="shared" si="37"/>
        <v>9.7135427085417092</v>
      </c>
      <c r="K69" s="162">
        <f t="shared" si="38"/>
        <v>-12941</v>
      </c>
      <c r="L69" s="162">
        <f t="shared" si="39"/>
        <v>48558</v>
      </c>
      <c r="M69" s="163">
        <f t="shared" si="36"/>
        <v>3.0029088804959227E-2</v>
      </c>
    </row>
    <row r="70" spans="2:13" x14ac:dyDescent="0.25">
      <c r="B70" s="165" t="s">
        <v>112</v>
      </c>
      <c r="C70" s="166">
        <v>7372</v>
      </c>
      <c r="D70" s="166">
        <v>477</v>
      </c>
      <c r="E70" s="166">
        <v>14382</v>
      </c>
      <c r="F70" s="166">
        <v>21031</v>
      </c>
      <c r="G70" s="166">
        <v>25072</v>
      </c>
      <c r="H70" s="166">
        <v>25006</v>
      </c>
      <c r="I70" s="181">
        <f t="shared" ref="I70:I77" si="40">IFERROR(H70/G70-1,"-")</f>
        <v>-2.6324186343331668E-3</v>
      </c>
      <c r="J70" s="167">
        <f t="shared" si="37"/>
        <v>51.423480083857442</v>
      </c>
      <c r="K70" s="166">
        <f t="shared" si="38"/>
        <v>-66</v>
      </c>
      <c r="L70" s="166">
        <f t="shared" si="39"/>
        <v>24529</v>
      </c>
      <c r="M70" s="167">
        <f t="shared" si="36"/>
        <v>1.4020714279306354E-2</v>
      </c>
    </row>
    <row r="71" spans="2:13" x14ac:dyDescent="0.25">
      <c r="B71" s="165" t="s">
        <v>115</v>
      </c>
      <c r="C71" s="166">
        <v>2105</v>
      </c>
      <c r="D71" s="166">
        <v>911</v>
      </c>
      <c r="E71" s="166">
        <v>4302</v>
      </c>
      <c r="F71" s="166">
        <v>3489</v>
      </c>
      <c r="G71" s="166">
        <v>4701</v>
      </c>
      <c r="H71" s="166">
        <v>4424</v>
      </c>
      <c r="I71" s="181">
        <f t="shared" si="40"/>
        <v>-5.8923633269517106E-2</v>
      </c>
      <c r="J71" s="167">
        <f t="shared" si="37"/>
        <v>3.8562019758507136</v>
      </c>
      <c r="K71" s="166">
        <f t="shared" si="38"/>
        <v>-277</v>
      </c>
      <c r="L71" s="166">
        <f t="shared" si="39"/>
        <v>3513</v>
      </c>
      <c r="M71" s="167">
        <f t="shared" si="36"/>
        <v>2.4805102763997165E-3</v>
      </c>
    </row>
    <row r="72" spans="2:13" x14ac:dyDescent="0.25">
      <c r="B72" s="165" t="s">
        <v>118</v>
      </c>
      <c r="C72" s="166">
        <v>2465</v>
      </c>
      <c r="D72" s="166">
        <v>662</v>
      </c>
      <c r="E72" s="166">
        <v>3722</v>
      </c>
      <c r="F72" s="166">
        <v>7688</v>
      </c>
      <c r="G72" s="166">
        <v>8038</v>
      </c>
      <c r="H72" s="166">
        <v>3260</v>
      </c>
      <c r="I72" s="181">
        <f t="shared" si="40"/>
        <v>-0.5944264742473252</v>
      </c>
      <c r="J72" s="167">
        <f t="shared" si="37"/>
        <v>3.9244712990936552</v>
      </c>
      <c r="K72" s="166">
        <f t="shared" si="38"/>
        <v>-4778</v>
      </c>
      <c r="L72" s="166">
        <f t="shared" si="39"/>
        <v>2598</v>
      </c>
      <c r="M72" s="167">
        <f t="shared" si="36"/>
        <v>1.8278624550323408E-3</v>
      </c>
    </row>
    <row r="73" spans="2:13" x14ac:dyDescent="0.25">
      <c r="B73" s="165" t="s">
        <v>125</v>
      </c>
      <c r="C73" s="166">
        <v>210</v>
      </c>
      <c r="D73" s="166">
        <v>44</v>
      </c>
      <c r="E73" s="166">
        <v>1186</v>
      </c>
      <c r="F73" s="166">
        <v>1536</v>
      </c>
      <c r="G73" s="166">
        <v>2522</v>
      </c>
      <c r="H73" s="166">
        <v>2073</v>
      </c>
      <c r="I73" s="181">
        <f t="shared" si="40"/>
        <v>-0.17803330689928631</v>
      </c>
      <c r="J73" s="167">
        <f t="shared" si="37"/>
        <v>46.113636363636367</v>
      </c>
      <c r="K73" s="166">
        <f t="shared" si="38"/>
        <v>-449</v>
      </c>
      <c r="L73" s="166">
        <f t="shared" si="39"/>
        <v>2029</v>
      </c>
      <c r="M73" s="167">
        <f t="shared" si="36"/>
        <v>1.1623186715589088E-3</v>
      </c>
    </row>
    <row r="74" spans="2:13" x14ac:dyDescent="0.25">
      <c r="B74" s="165" t="s">
        <v>121</v>
      </c>
      <c r="C74" s="166">
        <v>472</v>
      </c>
      <c r="D74" s="166">
        <v>193</v>
      </c>
      <c r="E74" s="166">
        <v>1291</v>
      </c>
      <c r="F74" s="166">
        <v>1116</v>
      </c>
      <c r="G74" s="166">
        <v>1380</v>
      </c>
      <c r="H74" s="166">
        <v>1151</v>
      </c>
      <c r="I74" s="181">
        <f t="shared" si="40"/>
        <v>-0.16594202898550725</v>
      </c>
      <c r="J74" s="167">
        <f t="shared" si="37"/>
        <v>4.9637305699481864</v>
      </c>
      <c r="K74" s="166">
        <f t="shared" si="38"/>
        <v>-229</v>
      </c>
      <c r="L74" s="166">
        <f t="shared" si="39"/>
        <v>958</v>
      </c>
      <c r="M74" s="167">
        <f t="shared" si="36"/>
        <v>6.4535879930743075E-4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1000</v>
      </c>
      <c r="F75" s="166">
        <v>3200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8.124456126815527E-4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318</v>
      </c>
      <c r="F76" s="166">
        <v>918</v>
      </c>
      <c r="G76" s="166">
        <v>1618</v>
      </c>
      <c r="H76" s="166">
        <v>1772</v>
      </c>
      <c r="I76" s="181">
        <f t="shared" si="40"/>
        <v>9.5179233621755177E-2</v>
      </c>
      <c r="J76" s="167" t="str">
        <f t="shared" si="37"/>
        <v>-</v>
      </c>
      <c r="K76" s="166">
        <f t="shared" si="38"/>
        <v>154</v>
      </c>
      <c r="L76" s="166">
        <f t="shared" si="39"/>
        <v>1772</v>
      </c>
      <c r="M76" s="167">
        <f t="shared" si="36"/>
        <v>9.9354977617095329E-4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2711</v>
      </c>
      <c r="E77" s="171">
        <f t="shared" si="42"/>
        <v>8674</v>
      </c>
      <c r="F77" s="171">
        <f t="shared" ref="F77:H77" si="43">F69-SUM(F70:F76)</f>
        <v>19100</v>
      </c>
      <c r="G77" s="171">
        <f t="shared" si="43"/>
        <v>20955</v>
      </c>
      <c r="H77" s="171">
        <f t="shared" si="43"/>
        <v>14422</v>
      </c>
      <c r="I77" s="182">
        <f t="shared" si="40"/>
        <v>-0.31176330231448346</v>
      </c>
      <c r="J77" s="172">
        <f t="shared" si="37"/>
        <v>4.3198081888601996</v>
      </c>
      <c r="K77" s="171">
        <f>H77-G77</f>
        <v>-6533</v>
      </c>
      <c r="L77" s="171">
        <f t="shared" si="39"/>
        <v>11711</v>
      </c>
      <c r="M77" s="172">
        <f t="shared" si="36"/>
        <v>8.0863289345019691E-3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27049</v>
      </c>
      <c r="E79" s="178">
        <v>204530</v>
      </c>
      <c r="F79" s="178">
        <v>249495</v>
      </c>
      <c r="G79" s="178">
        <v>274173</v>
      </c>
      <c r="H79" s="178">
        <v>289656</v>
      </c>
      <c r="I79" s="179">
        <f>IFERROR(H79/G79-1,"-")</f>
        <v>5.647164381613079E-2</v>
      </c>
      <c r="J79" s="179">
        <f>IFERROR(H79/D79-1,"-")</f>
        <v>9.7085659358941179</v>
      </c>
      <c r="K79" s="178">
        <f>H79-G79</f>
        <v>15483</v>
      </c>
      <c r="L79" s="178">
        <f>H79-D79</f>
        <v>262607</v>
      </c>
      <c r="M79" s="179">
        <f t="shared" ref="M79:M91" si="44">H79/H$9</f>
        <v>0.16240838259964654</v>
      </c>
    </row>
    <row r="80" spans="2:13" x14ac:dyDescent="0.25">
      <c r="B80" s="161" t="s">
        <v>99</v>
      </c>
      <c r="C80" s="162">
        <v>47060</v>
      </c>
      <c r="D80" s="162">
        <v>12719</v>
      </c>
      <c r="E80" s="162">
        <v>83962</v>
      </c>
      <c r="F80" s="162">
        <v>92403</v>
      </c>
      <c r="G80" s="162">
        <v>90657</v>
      </c>
      <c r="H80" s="162">
        <v>98066</v>
      </c>
      <c r="I80" s="180">
        <f>IFERROR(H80/G80-1,"-")</f>
        <v>8.1725625158564741E-2</v>
      </c>
      <c r="J80" s="163">
        <f t="shared" ref="J80:J91" si="45">IFERROR(H80/D80-1,"-")</f>
        <v>6.7101973425583772</v>
      </c>
      <c r="K80" s="162">
        <f t="shared" ref="K80:K90" si="46">H80-G80</f>
        <v>7409</v>
      </c>
      <c r="L80" s="162">
        <f t="shared" ref="L80:L91" si="47">H80-D80</f>
        <v>85347</v>
      </c>
      <c r="M80" s="163">
        <f t="shared" si="44"/>
        <v>5.498501825619679E-2</v>
      </c>
    </row>
    <row r="81" spans="2:13" x14ac:dyDescent="0.25">
      <c r="B81" s="165" t="s">
        <v>105</v>
      </c>
      <c r="C81" s="166">
        <v>8752</v>
      </c>
      <c r="D81" s="166">
        <v>6288</v>
      </c>
      <c r="E81" s="166">
        <v>24385</v>
      </c>
      <c r="F81" s="166">
        <v>20878</v>
      </c>
      <c r="G81" s="166">
        <v>20789</v>
      </c>
      <c r="H81" s="166">
        <v>20266</v>
      </c>
      <c r="I81" s="181">
        <f>IFERROR(H81/G81-1,"-")</f>
        <v>-2.5157535234979989E-2</v>
      </c>
      <c r="J81" s="167">
        <f t="shared" si="45"/>
        <v>2.2229643765903306</v>
      </c>
      <c r="K81" s="166">
        <f t="shared" si="46"/>
        <v>-523</v>
      </c>
      <c r="L81" s="166">
        <f t="shared" si="47"/>
        <v>13978</v>
      </c>
      <c r="M81" s="167">
        <f t="shared" si="44"/>
        <v>1.1363024697449516E-2</v>
      </c>
    </row>
    <row r="82" spans="2:13" x14ac:dyDescent="0.25">
      <c r="B82" s="165" t="s">
        <v>102</v>
      </c>
      <c r="C82" s="166">
        <v>38308</v>
      </c>
      <c r="D82" s="166">
        <v>6431</v>
      </c>
      <c r="E82" s="166">
        <v>59577</v>
      </c>
      <c r="F82" s="166">
        <v>71525</v>
      </c>
      <c r="G82" s="166">
        <v>69868</v>
      </c>
      <c r="H82" s="166">
        <v>77800</v>
      </c>
      <c r="I82" s="181">
        <f>IFERROR(H82/G82-1,"-")</f>
        <v>0.11352836777924091</v>
      </c>
      <c r="J82" s="167">
        <f t="shared" si="45"/>
        <v>11.097651998134038</v>
      </c>
      <c r="K82" s="166">
        <f t="shared" si="46"/>
        <v>7932</v>
      </c>
      <c r="L82" s="166">
        <f t="shared" si="47"/>
        <v>71369</v>
      </c>
      <c r="M82" s="167">
        <f t="shared" si="44"/>
        <v>4.3621993558747275E-2</v>
      </c>
    </row>
    <row r="83" spans="2:13" x14ac:dyDescent="0.25">
      <c r="B83" s="161" t="s">
        <v>109</v>
      </c>
      <c r="C83" s="162">
        <v>95182</v>
      </c>
      <c r="D83" s="162">
        <v>14330</v>
      </c>
      <c r="E83" s="162">
        <v>120568</v>
      </c>
      <c r="F83" s="162">
        <v>157092</v>
      </c>
      <c r="G83" s="162">
        <v>183516</v>
      </c>
      <c r="H83" s="162">
        <v>191590</v>
      </c>
      <c r="I83" s="180">
        <f>IFERROR(H83/G83-1,"-")</f>
        <v>4.3996163822227929E-2</v>
      </c>
      <c r="J83" s="163">
        <f t="shared" si="45"/>
        <v>12.369853454291695</v>
      </c>
      <c r="K83" s="162">
        <f t="shared" si="46"/>
        <v>8074</v>
      </c>
      <c r="L83" s="162">
        <f t="shared" si="47"/>
        <v>177260</v>
      </c>
      <c r="M83" s="163">
        <f t="shared" si="44"/>
        <v>0.10742336434344975</v>
      </c>
    </row>
    <row r="84" spans="2:13" x14ac:dyDescent="0.25">
      <c r="B84" s="165" t="s">
        <v>112</v>
      </c>
      <c r="C84" s="166">
        <v>16800</v>
      </c>
      <c r="D84" s="166">
        <v>911</v>
      </c>
      <c r="E84" s="166">
        <v>19788</v>
      </c>
      <c r="F84" s="166">
        <v>28631</v>
      </c>
      <c r="G84" s="166">
        <v>34843</v>
      </c>
      <c r="H84" s="166">
        <v>35665</v>
      </c>
      <c r="I84" s="181">
        <f t="shared" ref="I84:I91" si="48">IFERROR(H84/G84-1,"-")</f>
        <v>2.3591539190081168E-2</v>
      </c>
      <c r="J84" s="167">
        <f t="shared" si="45"/>
        <v>38.149286498353455</v>
      </c>
      <c r="K84" s="166">
        <f t="shared" si="46"/>
        <v>822</v>
      </c>
      <c r="L84" s="166">
        <f t="shared" si="47"/>
        <v>34754</v>
      </c>
      <c r="M84" s="167">
        <f t="shared" si="44"/>
        <v>1.9997151674456575E-2</v>
      </c>
    </row>
    <row r="85" spans="2:13" x14ac:dyDescent="0.25">
      <c r="B85" s="165" t="s">
        <v>115</v>
      </c>
      <c r="C85" s="166">
        <v>32881</v>
      </c>
      <c r="D85" s="166">
        <v>2901</v>
      </c>
      <c r="E85" s="166">
        <v>37668</v>
      </c>
      <c r="F85" s="166">
        <v>49132</v>
      </c>
      <c r="G85" s="166">
        <v>55964</v>
      </c>
      <c r="H85" s="166">
        <v>56082</v>
      </c>
      <c r="I85" s="181">
        <f t="shared" si="48"/>
        <v>2.1084983203487617E-3</v>
      </c>
      <c r="J85" s="167">
        <f t="shared" si="45"/>
        <v>18.331954498448813</v>
      </c>
      <c r="K85" s="166">
        <f t="shared" si="46"/>
        <v>118</v>
      </c>
      <c r="L85" s="166">
        <f t="shared" si="47"/>
        <v>53181</v>
      </c>
      <c r="M85" s="167">
        <f t="shared" si="44"/>
        <v>3.1444841166602372E-2</v>
      </c>
    </row>
    <row r="86" spans="2:13" x14ac:dyDescent="0.25">
      <c r="B86" s="165" t="s">
        <v>118</v>
      </c>
      <c r="C86" s="166">
        <v>5852</v>
      </c>
      <c r="D86" s="166">
        <v>3139</v>
      </c>
      <c r="E86" s="166">
        <v>11373</v>
      </c>
      <c r="F86" s="166">
        <v>14183</v>
      </c>
      <c r="G86" s="166">
        <v>18786</v>
      </c>
      <c r="H86" s="166">
        <v>19942</v>
      </c>
      <c r="I86" s="181">
        <f t="shared" si="48"/>
        <v>6.1535185776642187E-2</v>
      </c>
      <c r="J86" s="167">
        <f t="shared" si="45"/>
        <v>5.3529786556228096</v>
      </c>
      <c r="K86" s="166">
        <f t="shared" si="46"/>
        <v>1156</v>
      </c>
      <c r="L86" s="166">
        <f t="shared" si="47"/>
        <v>16803</v>
      </c>
      <c r="M86" s="167">
        <f t="shared" si="44"/>
        <v>1.1181359839955503E-2</v>
      </c>
    </row>
    <row r="87" spans="2:13" x14ac:dyDescent="0.25">
      <c r="B87" s="165" t="s">
        <v>125</v>
      </c>
      <c r="C87" s="166">
        <v>1464</v>
      </c>
      <c r="D87" s="166">
        <v>197</v>
      </c>
      <c r="E87" s="166">
        <v>3631</v>
      </c>
      <c r="F87" s="166">
        <v>3183</v>
      </c>
      <c r="G87" s="166">
        <v>4690</v>
      </c>
      <c r="H87" s="166">
        <v>5390</v>
      </c>
      <c r="I87" s="181">
        <f t="shared" si="48"/>
        <v>0.14925373134328357</v>
      </c>
      <c r="J87" s="167">
        <f t="shared" si="45"/>
        <v>26.360406091370557</v>
      </c>
      <c r="K87" s="166">
        <f t="shared" si="46"/>
        <v>700</v>
      </c>
      <c r="L87" s="166">
        <f t="shared" si="47"/>
        <v>5193</v>
      </c>
      <c r="M87" s="167">
        <f t="shared" si="44"/>
        <v>3.0221406848540849E-3</v>
      </c>
    </row>
    <row r="88" spans="2:13" x14ac:dyDescent="0.25">
      <c r="B88" s="165" t="s">
        <v>121</v>
      </c>
      <c r="C88" s="166">
        <v>1087</v>
      </c>
      <c r="D88" s="166">
        <v>203</v>
      </c>
      <c r="E88" s="166">
        <v>2183</v>
      </c>
      <c r="F88" s="166">
        <v>2024</v>
      </c>
      <c r="G88" s="166">
        <v>2334</v>
      </c>
      <c r="H88" s="166">
        <v>2747</v>
      </c>
      <c r="I88" s="181">
        <f t="shared" si="48"/>
        <v>0.17694944301628102</v>
      </c>
      <c r="J88" s="167">
        <f t="shared" si="45"/>
        <v>12.532019704433498</v>
      </c>
      <c r="K88" s="166">
        <f t="shared" si="46"/>
        <v>413</v>
      </c>
      <c r="L88" s="166">
        <f t="shared" si="47"/>
        <v>2544</v>
      </c>
      <c r="M88" s="167">
        <f t="shared" si="44"/>
        <v>1.5402264306668221E-3</v>
      </c>
    </row>
    <row r="89" spans="2:13" x14ac:dyDescent="0.25">
      <c r="B89" s="165" t="s">
        <v>130</v>
      </c>
      <c r="C89" s="166">
        <v>3002</v>
      </c>
      <c r="D89" s="166">
        <v>58</v>
      </c>
      <c r="E89" s="166">
        <v>3197</v>
      </c>
      <c r="F89" s="166">
        <v>4863</v>
      </c>
      <c r="G89" s="166">
        <v>4079</v>
      </c>
      <c r="H89" s="166">
        <v>4241</v>
      </c>
      <c r="I89" s="181">
        <f t="shared" si="48"/>
        <v>3.9715616572689294E-2</v>
      </c>
      <c r="J89" s="167">
        <f t="shared" si="45"/>
        <v>72.120689655172413</v>
      </c>
      <c r="K89" s="166">
        <f t="shared" si="46"/>
        <v>162</v>
      </c>
      <c r="L89" s="166">
        <f t="shared" si="47"/>
        <v>4183</v>
      </c>
      <c r="M89" s="167">
        <f t="shared" si="44"/>
        <v>2.3779032735558765E-3</v>
      </c>
    </row>
    <row r="90" spans="2:13" x14ac:dyDescent="0.25">
      <c r="B90" s="165" t="s">
        <v>133</v>
      </c>
      <c r="C90" s="166">
        <v>4636</v>
      </c>
      <c r="D90" s="166">
        <v>255</v>
      </c>
      <c r="E90" s="166">
        <v>3041</v>
      </c>
      <c r="F90" s="166">
        <v>5397</v>
      </c>
      <c r="G90" s="166">
        <v>5746</v>
      </c>
      <c r="H90" s="166">
        <v>3902</v>
      </c>
      <c r="I90" s="181">
        <f t="shared" si="48"/>
        <v>-0.32091890010442048</v>
      </c>
      <c r="J90" s="167">
        <f t="shared" si="45"/>
        <v>14.301960784313726</v>
      </c>
      <c r="K90" s="166">
        <f t="shared" si="46"/>
        <v>-1844</v>
      </c>
      <c r="L90" s="166">
        <f t="shared" si="47"/>
        <v>3647</v>
      </c>
      <c r="M90" s="167">
        <f t="shared" si="44"/>
        <v>2.1878280059926974E-3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6666</v>
      </c>
      <c r="E91" s="171">
        <f t="shared" si="50"/>
        <v>39687</v>
      </c>
      <c r="F91" s="171">
        <f t="shared" ref="F91:H91" si="51">F83-SUM(F84:F90)</f>
        <v>49679</v>
      </c>
      <c r="G91" s="171">
        <f t="shared" si="51"/>
        <v>57074</v>
      </c>
      <c r="H91" s="171">
        <f t="shared" si="51"/>
        <v>63621</v>
      </c>
      <c r="I91" s="182">
        <f t="shared" si="48"/>
        <v>0.11471072642534264</v>
      </c>
      <c r="J91" s="172">
        <f t="shared" si="45"/>
        <v>8.5441044104410437</v>
      </c>
      <c r="K91" s="171">
        <f>H91-G91</f>
        <v>6547</v>
      </c>
      <c r="L91" s="171">
        <f t="shared" si="47"/>
        <v>56955</v>
      </c>
      <c r="M91" s="172">
        <f t="shared" si="44"/>
        <v>3.5671913267365817E-2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6649</v>
      </c>
      <c r="E93" s="178">
        <v>16519</v>
      </c>
      <c r="F93" s="178">
        <v>21489</v>
      </c>
      <c r="G93" s="178">
        <v>20242</v>
      </c>
      <c r="H93" s="178">
        <v>19155</v>
      </c>
      <c r="I93" s="179">
        <f>IFERROR(H93/G93-1,"-")</f>
        <v>-5.3700227250271682E-2</v>
      </c>
      <c r="J93" s="179">
        <f>IFERROR(H93/D93-1,"-")</f>
        <v>1.8808843435103024</v>
      </c>
      <c r="K93" s="178">
        <f>H93-G93</f>
        <v>-1087</v>
      </c>
      <c r="L93" s="178">
        <f>H93-D93</f>
        <v>12506</v>
      </c>
      <c r="M93" s="179">
        <f t="shared" ref="M93:M105" si="52">H93/H$9</f>
        <v>1.074009365832653E-2</v>
      </c>
    </row>
    <row r="94" spans="2:13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3">
        <f t="shared" ref="J94:J105" si="53">IFERROR(H94/D94-1,"-")</f>
        <v>1.6537645811240722</v>
      </c>
      <c r="K94" s="162">
        <f t="shared" ref="K94:K104" si="54">H94-G94</f>
        <v>-242</v>
      </c>
      <c r="L94" s="162">
        <f t="shared" ref="L94:L105" si="55">H94-D94</f>
        <v>6238</v>
      </c>
      <c r="M94" s="163">
        <f t="shared" si="52"/>
        <v>5.6125469861575865E-3</v>
      </c>
    </row>
    <row r="95" spans="2:13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7">
        <f t="shared" si="53"/>
        <v>0.40180265654648961</v>
      </c>
      <c r="K95" s="166">
        <f t="shared" si="54"/>
        <v>440</v>
      </c>
      <c r="L95" s="166">
        <f t="shared" si="55"/>
        <v>847</v>
      </c>
      <c r="M95" s="167">
        <f t="shared" si="52"/>
        <v>1.6568507836259409E-3</v>
      </c>
    </row>
    <row r="96" spans="2:13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7">
        <f t="shared" si="53"/>
        <v>3.2397836538461542</v>
      </c>
      <c r="K96" s="166">
        <f t="shared" si="54"/>
        <v>-682</v>
      </c>
      <c r="L96" s="166">
        <f t="shared" si="55"/>
        <v>5391</v>
      </c>
      <c r="M96" s="167">
        <f t="shared" si="52"/>
        <v>3.9556962025316458E-3</v>
      </c>
    </row>
    <row r="97" spans="2:13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3">
        <f t="shared" si="53"/>
        <v>2.1786583246437261</v>
      </c>
      <c r="K97" s="162">
        <f t="shared" si="54"/>
        <v>-845</v>
      </c>
      <c r="L97" s="162">
        <f t="shared" si="55"/>
        <v>6268</v>
      </c>
      <c r="M97" s="163">
        <f t="shared" si="52"/>
        <v>5.127546672168944E-3</v>
      </c>
    </row>
    <row r="98" spans="2:13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56">IFERROR(H98/G98-1,"-")</f>
        <v>-0.18424317617866004</v>
      </c>
      <c r="J98" s="167">
        <f t="shared" si="53"/>
        <v>12.01980198019802</v>
      </c>
      <c r="K98" s="166">
        <f t="shared" si="54"/>
        <v>-297</v>
      </c>
      <c r="L98" s="166">
        <f t="shared" si="55"/>
        <v>1214</v>
      </c>
      <c r="M98" s="167">
        <f t="shared" si="52"/>
        <v>7.3731261606365891E-4</v>
      </c>
    </row>
    <row r="99" spans="2:13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56"/>
        <v>-0.11849020544672717</v>
      </c>
      <c r="J99" s="167">
        <f t="shared" si="53"/>
        <v>3.2807424593967518</v>
      </c>
      <c r="K99" s="166">
        <f t="shared" si="54"/>
        <v>-248</v>
      </c>
      <c r="L99" s="166">
        <f t="shared" si="55"/>
        <v>1414</v>
      </c>
      <c r="M99" s="167">
        <f t="shared" si="52"/>
        <v>1.0344804385075672E-3</v>
      </c>
    </row>
    <row r="100" spans="2:13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56"/>
        <v>-3.952095808383238E-2</v>
      </c>
      <c r="J100" s="167">
        <f t="shared" si="53"/>
        <v>0.23574730354391371</v>
      </c>
      <c r="K100" s="166">
        <f t="shared" si="54"/>
        <v>-66</v>
      </c>
      <c r="L100" s="166">
        <f t="shared" si="55"/>
        <v>306</v>
      </c>
      <c r="M100" s="167">
        <f t="shared" si="52"/>
        <v>8.9935318339628056E-4</v>
      </c>
    </row>
    <row r="101" spans="2:13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56"/>
        <v>-9.0384615384615397E-2</v>
      </c>
      <c r="J101" s="167">
        <f t="shared" si="53"/>
        <v>8.6530612244897966</v>
      </c>
      <c r="K101" s="166">
        <f t="shared" si="54"/>
        <v>-47</v>
      </c>
      <c r="L101" s="166">
        <f t="shared" si="55"/>
        <v>424</v>
      </c>
      <c r="M101" s="167">
        <f t="shared" si="52"/>
        <v>2.6520826418107276E-4</v>
      </c>
    </row>
    <row r="102" spans="2:13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56"/>
        <v>-4.035874439461884E-2</v>
      </c>
      <c r="J102" s="167">
        <f t="shared" si="53"/>
        <v>4.0352941176470587</v>
      </c>
      <c r="K102" s="166">
        <f t="shared" si="54"/>
        <v>-18</v>
      </c>
      <c r="L102" s="166">
        <f t="shared" si="55"/>
        <v>343</v>
      </c>
      <c r="M102" s="167">
        <f t="shared" si="52"/>
        <v>2.3997703397357113E-4</v>
      </c>
    </row>
    <row r="103" spans="2:13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56"/>
        <v>0.17307692307692313</v>
      </c>
      <c r="J103" s="167">
        <f t="shared" si="53"/>
        <v>7.1333333333333329</v>
      </c>
      <c r="K103" s="166">
        <f t="shared" si="54"/>
        <v>18</v>
      </c>
      <c r="L103" s="166">
        <f t="shared" si="55"/>
        <v>107</v>
      </c>
      <c r="M103" s="167">
        <f t="shared" si="52"/>
        <v>6.840466856256E-5</v>
      </c>
    </row>
    <row r="104" spans="2:13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56"/>
        <v>-0.50574712643678166</v>
      </c>
      <c r="J104" s="167">
        <f t="shared" si="53"/>
        <v>4.16</v>
      </c>
      <c r="K104" s="166">
        <f t="shared" si="54"/>
        <v>-132</v>
      </c>
      <c r="L104" s="166">
        <f t="shared" si="55"/>
        <v>104</v>
      </c>
      <c r="M104" s="167">
        <f t="shared" si="52"/>
        <v>7.2329526594838025E-5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873</v>
      </c>
      <c r="E105" s="171">
        <f t="shared" si="58"/>
        <v>2227</v>
      </c>
      <c r="F105" s="171">
        <f t="shared" ref="F105:H105" si="59">F97-SUM(F98:F104)</f>
        <v>2838</v>
      </c>
      <c r="G105" s="171">
        <f t="shared" si="59"/>
        <v>3284</v>
      </c>
      <c r="H105" s="171">
        <f t="shared" si="59"/>
        <v>3229</v>
      </c>
      <c r="I105" s="182">
        <f t="shared" si="56"/>
        <v>-1.6747868453105941E-2</v>
      </c>
      <c r="J105" s="172">
        <f t="shared" si="53"/>
        <v>2.6987399770904927</v>
      </c>
      <c r="K105" s="171">
        <f>H105-G105</f>
        <v>-55</v>
      </c>
      <c r="L105" s="171">
        <f t="shared" si="55"/>
        <v>2356</v>
      </c>
      <c r="M105" s="172">
        <f t="shared" si="52"/>
        <v>1.8104809408893952E-3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13358</v>
      </c>
      <c r="E107" s="178">
        <v>62525</v>
      </c>
      <c r="F107" s="178">
        <v>83965</v>
      </c>
      <c r="G107" s="178">
        <v>76840</v>
      </c>
      <c r="H107" s="178">
        <v>85109</v>
      </c>
      <c r="I107" s="179">
        <f>IFERROR(H107/G107-1,"-")</f>
        <v>0.10761322228006254</v>
      </c>
      <c r="J107" s="179">
        <f>IFERROR(H107/D107-1,"-")</f>
        <v>5.3713879323251987</v>
      </c>
      <c r="K107" s="178">
        <f>H107-G107</f>
        <v>8269</v>
      </c>
      <c r="L107" s="178">
        <f>H107-D107</f>
        <v>71751</v>
      </c>
      <c r="M107" s="179">
        <f t="shared" ref="M107:M119" si="60">H107/H$9</f>
        <v>4.7720106038450151E-2</v>
      </c>
    </row>
    <row r="108" spans="2:13" x14ac:dyDescent="0.25">
      <c r="B108" s="161" t="s">
        <v>99</v>
      </c>
      <c r="C108" s="162">
        <v>7208</v>
      </c>
      <c r="D108" s="162">
        <v>7891</v>
      </c>
      <c r="E108" s="162">
        <v>11080</v>
      </c>
      <c r="F108" s="162">
        <v>15306</v>
      </c>
      <c r="G108" s="162">
        <v>11583</v>
      </c>
      <c r="H108" s="162">
        <v>13516</v>
      </c>
      <c r="I108" s="180">
        <f>IFERROR(H108/G108-1,"-")</f>
        <v>0.16688250021583362</v>
      </c>
      <c r="J108" s="163">
        <f t="shared" ref="J108:J119" si="61">IFERROR(H108/D108-1,"-")</f>
        <v>0.71283740970726139</v>
      </c>
      <c r="K108" s="162">
        <f t="shared" ref="K108:K118" si="62">H108-G108</f>
        <v>1933</v>
      </c>
      <c r="L108" s="162">
        <f t="shared" ref="L108:L119" si="63">H108-D108</f>
        <v>5625</v>
      </c>
      <c r="M108" s="163">
        <f t="shared" si="60"/>
        <v>7.5783401663242697E-3</v>
      </c>
    </row>
    <row r="109" spans="2:13" x14ac:dyDescent="0.25">
      <c r="B109" s="165" t="s">
        <v>105</v>
      </c>
      <c r="C109" s="166">
        <v>1451</v>
      </c>
      <c r="D109" s="166">
        <v>7546</v>
      </c>
      <c r="E109" s="166">
        <v>5001</v>
      </c>
      <c r="F109" s="166">
        <v>6835</v>
      </c>
      <c r="G109" s="166">
        <v>3189</v>
      </c>
      <c r="H109" s="166">
        <v>4173</v>
      </c>
      <c r="I109" s="181">
        <f>IFERROR(H109/G109-1,"-")</f>
        <v>0.30856067732831605</v>
      </c>
      <c r="J109" s="167">
        <f t="shared" si="61"/>
        <v>-0.44699178372647763</v>
      </c>
      <c r="K109" s="166">
        <f t="shared" si="62"/>
        <v>984</v>
      </c>
      <c r="L109" s="166">
        <f t="shared" si="63"/>
        <v>-3373</v>
      </c>
      <c r="M109" s="167">
        <f t="shared" si="60"/>
        <v>2.3397760812423184E-3</v>
      </c>
    </row>
    <row r="110" spans="2:13" x14ac:dyDescent="0.25">
      <c r="B110" s="165" t="s">
        <v>102</v>
      </c>
      <c r="C110" s="166">
        <v>5757</v>
      </c>
      <c r="D110" s="166">
        <v>345</v>
      </c>
      <c r="E110" s="166">
        <v>6079</v>
      </c>
      <c r="F110" s="166">
        <v>8471</v>
      </c>
      <c r="G110" s="166">
        <v>8394</v>
      </c>
      <c r="H110" s="166">
        <v>9343</v>
      </c>
      <c r="I110" s="181">
        <f>IFERROR(H110/G110-1,"-")</f>
        <v>0.113056945437217</v>
      </c>
      <c r="J110" s="167">
        <f t="shared" si="61"/>
        <v>26.081159420289854</v>
      </c>
      <c r="K110" s="166">
        <f t="shared" si="62"/>
        <v>949</v>
      </c>
      <c r="L110" s="166">
        <f t="shared" si="63"/>
        <v>8998</v>
      </c>
      <c r="M110" s="167">
        <f t="shared" si="60"/>
        <v>5.2385640850819513E-3</v>
      </c>
    </row>
    <row r="111" spans="2:13" x14ac:dyDescent="0.25">
      <c r="B111" s="161" t="s">
        <v>109</v>
      </c>
      <c r="C111" s="162">
        <v>28801</v>
      </c>
      <c r="D111" s="162">
        <v>5467</v>
      </c>
      <c r="E111" s="162">
        <v>51445</v>
      </c>
      <c r="F111" s="162">
        <v>68659</v>
      </c>
      <c r="G111" s="162">
        <v>65257</v>
      </c>
      <c r="H111" s="162">
        <v>71593</v>
      </c>
      <c r="I111" s="180">
        <f>IFERROR(H111/G111-1,"-")</f>
        <v>9.7093032165131765E-2</v>
      </c>
      <c r="J111" s="163">
        <f t="shared" si="61"/>
        <v>12.095481982805927</v>
      </c>
      <c r="K111" s="162">
        <f t="shared" si="62"/>
        <v>6336</v>
      </c>
      <c r="L111" s="162">
        <f t="shared" si="63"/>
        <v>66126</v>
      </c>
      <c r="M111" s="163">
        <f t="shared" si="60"/>
        <v>4.0141765872125881E-2</v>
      </c>
    </row>
    <row r="112" spans="2:13" x14ac:dyDescent="0.25">
      <c r="B112" s="165" t="s">
        <v>112</v>
      </c>
      <c r="C112" s="166">
        <v>15739</v>
      </c>
      <c r="D112" s="166">
        <v>922</v>
      </c>
      <c r="E112" s="166">
        <v>27573</v>
      </c>
      <c r="F112" s="166">
        <v>42881</v>
      </c>
      <c r="G112" s="166">
        <v>37983</v>
      </c>
      <c r="H112" s="166">
        <v>39568</v>
      </c>
      <c r="I112" s="181">
        <f t="shared" ref="I112:I119" si="64">IFERROR(H112/G112-1,"-")</f>
        <v>4.1729194639707146E-2</v>
      </c>
      <c r="J112" s="167">
        <f t="shared" si="61"/>
        <v>41.915401301518436</v>
      </c>
      <c r="K112" s="166">
        <f t="shared" si="62"/>
        <v>1585</v>
      </c>
      <c r="L112" s="166">
        <f t="shared" si="63"/>
        <v>38646</v>
      </c>
      <c r="M112" s="167">
        <f t="shared" si="60"/>
        <v>2.2185540374453885E-2</v>
      </c>
    </row>
    <row r="113" spans="2:13" x14ac:dyDescent="0.25">
      <c r="B113" s="165" t="s">
        <v>115</v>
      </c>
      <c r="C113" s="166">
        <v>1827</v>
      </c>
      <c r="D113" s="166">
        <v>1264</v>
      </c>
      <c r="E113" s="166">
        <v>3166</v>
      </c>
      <c r="F113" s="166">
        <v>3839</v>
      </c>
      <c r="G113" s="166">
        <v>3371</v>
      </c>
      <c r="H113" s="166">
        <v>3901</v>
      </c>
      <c r="I113" s="181">
        <f t="shared" si="64"/>
        <v>0.15722337585286272</v>
      </c>
      <c r="J113" s="167">
        <f t="shared" si="61"/>
        <v>2.0862341772151898</v>
      </c>
      <c r="K113" s="166">
        <f t="shared" si="62"/>
        <v>530</v>
      </c>
      <c r="L113" s="166">
        <f t="shared" si="63"/>
        <v>2637</v>
      </c>
      <c r="M113" s="167">
        <f t="shared" si="60"/>
        <v>2.1872673119880865E-3</v>
      </c>
    </row>
    <row r="114" spans="2:13" x14ac:dyDescent="0.25">
      <c r="B114" s="165" t="s">
        <v>118</v>
      </c>
      <c r="C114" s="166">
        <v>1518</v>
      </c>
      <c r="D114" s="166">
        <v>1411</v>
      </c>
      <c r="E114" s="166">
        <v>3524</v>
      </c>
      <c r="F114" s="166">
        <v>6254</v>
      </c>
      <c r="G114" s="166">
        <v>4114</v>
      </c>
      <c r="H114" s="166">
        <v>5557</v>
      </c>
      <c r="I114" s="181">
        <f t="shared" si="64"/>
        <v>0.35075352455031594</v>
      </c>
      <c r="J114" s="167">
        <f t="shared" si="61"/>
        <v>2.9383416017009214</v>
      </c>
      <c r="K114" s="166">
        <f t="shared" si="62"/>
        <v>1443</v>
      </c>
      <c r="L114" s="166">
        <f t="shared" si="63"/>
        <v>4146</v>
      </c>
      <c r="M114" s="167">
        <f t="shared" si="60"/>
        <v>3.1157765836241466E-3</v>
      </c>
    </row>
    <row r="115" spans="2:13" x14ac:dyDescent="0.25">
      <c r="B115" s="165" t="s">
        <v>125</v>
      </c>
      <c r="C115" s="166">
        <v>586</v>
      </c>
      <c r="D115" s="166">
        <v>105</v>
      </c>
      <c r="E115" s="166">
        <v>2413</v>
      </c>
      <c r="F115" s="166">
        <v>2507</v>
      </c>
      <c r="G115" s="166">
        <v>2820</v>
      </c>
      <c r="H115" s="166">
        <v>2924</v>
      </c>
      <c r="I115" s="181">
        <f t="shared" si="64"/>
        <v>3.6879432624113528E-2</v>
      </c>
      <c r="J115" s="167">
        <f t="shared" si="61"/>
        <v>26.847619047619048</v>
      </c>
      <c r="K115" s="166">
        <f t="shared" si="62"/>
        <v>104</v>
      </c>
      <c r="L115" s="166">
        <f t="shared" si="63"/>
        <v>2819</v>
      </c>
      <c r="M115" s="167">
        <f t="shared" si="60"/>
        <v>1.6394692694829953E-3</v>
      </c>
    </row>
    <row r="116" spans="2:13" x14ac:dyDescent="0.25">
      <c r="B116" s="165" t="s">
        <v>121</v>
      </c>
      <c r="C116" s="166">
        <v>875</v>
      </c>
      <c r="D116" s="166">
        <v>153</v>
      </c>
      <c r="E116" s="166">
        <v>2002</v>
      </c>
      <c r="F116" s="166">
        <v>1709</v>
      </c>
      <c r="G116" s="166">
        <v>2062</v>
      </c>
      <c r="H116" s="166">
        <v>1920</v>
      </c>
      <c r="I116" s="181">
        <f t="shared" si="64"/>
        <v>-6.8865179437439417E-2</v>
      </c>
      <c r="J116" s="167">
        <f t="shared" si="61"/>
        <v>11.549019607843137</v>
      </c>
      <c r="K116" s="166">
        <f t="shared" si="62"/>
        <v>-142</v>
      </c>
      <c r="L116" s="166">
        <f t="shared" si="63"/>
        <v>1767</v>
      </c>
      <c r="M116" s="167">
        <f t="shared" si="60"/>
        <v>1.0765324888534031E-3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449</v>
      </c>
      <c r="F117" s="166">
        <v>667</v>
      </c>
      <c r="G117" s="166">
        <v>862</v>
      </c>
      <c r="H117" s="166">
        <v>814</v>
      </c>
      <c r="I117" s="181">
        <f t="shared" si="64"/>
        <v>-5.5684454756380508E-2</v>
      </c>
      <c r="J117" s="167">
        <f t="shared" si="61"/>
        <v>202.5</v>
      </c>
      <c r="K117" s="166">
        <f t="shared" si="62"/>
        <v>-48</v>
      </c>
      <c r="L117" s="166">
        <f t="shared" si="63"/>
        <v>810</v>
      </c>
      <c r="M117" s="167">
        <f t="shared" si="60"/>
        <v>4.5640491975347406E-4</v>
      </c>
    </row>
    <row r="118" spans="2:13" x14ac:dyDescent="0.25">
      <c r="B118" s="165" t="s">
        <v>133</v>
      </c>
      <c r="C118" s="166">
        <v>909</v>
      </c>
      <c r="D118" s="166">
        <v>4</v>
      </c>
      <c r="E118" s="166">
        <v>673</v>
      </c>
      <c r="F118" s="166">
        <v>419</v>
      </c>
      <c r="G118" s="166">
        <v>1056</v>
      </c>
      <c r="H118" s="166">
        <v>662</v>
      </c>
      <c r="I118" s="181">
        <f t="shared" si="64"/>
        <v>-0.37310606060606055</v>
      </c>
      <c r="J118" s="167">
        <f t="shared" si="61"/>
        <v>164.5</v>
      </c>
      <c r="K118" s="166">
        <f t="shared" si="62"/>
        <v>-394</v>
      </c>
      <c r="L118" s="166">
        <f t="shared" si="63"/>
        <v>658</v>
      </c>
      <c r="M118" s="167">
        <f t="shared" si="60"/>
        <v>3.7117943105257966E-4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1604</v>
      </c>
      <c r="E119" s="171">
        <f t="shared" si="66"/>
        <v>11645</v>
      </c>
      <c r="F119" s="171">
        <f t="shared" ref="F119:H119" si="67">F111-SUM(F112:F118)</f>
        <v>10383</v>
      </c>
      <c r="G119" s="171">
        <f t="shared" si="67"/>
        <v>12989</v>
      </c>
      <c r="H119" s="171">
        <f t="shared" si="67"/>
        <v>16247</v>
      </c>
      <c r="I119" s="182">
        <f t="shared" si="64"/>
        <v>0.25082762337362374</v>
      </c>
      <c r="J119" s="172">
        <f t="shared" si="61"/>
        <v>9.1290523690773071</v>
      </c>
      <c r="K119" s="171">
        <f>H119-G119</f>
        <v>3258</v>
      </c>
      <c r="L119" s="171">
        <f t="shared" si="63"/>
        <v>14643</v>
      </c>
      <c r="M119" s="172">
        <f t="shared" si="60"/>
        <v>9.1095954929173127E-3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32717</v>
      </c>
      <c r="E121" s="178">
        <v>68599</v>
      </c>
      <c r="F121" s="178">
        <v>90712</v>
      </c>
      <c r="G121" s="178">
        <v>88492</v>
      </c>
      <c r="H121" s="178">
        <v>97268</v>
      </c>
      <c r="I121" s="179">
        <f>IFERROR(H121/G121-1,"-")</f>
        <v>9.9172806581385942E-2</v>
      </c>
      <c r="J121" s="179">
        <f>IFERROR(H121/D121-1,"-")</f>
        <v>1.9730109728887122</v>
      </c>
      <c r="K121" s="178">
        <f>H121-G121</f>
        <v>8776</v>
      </c>
      <c r="L121" s="178">
        <f>H121-D121</f>
        <v>64551</v>
      </c>
      <c r="M121" s="179">
        <f t="shared" ref="M121:M133" si="68">H121/H$9</f>
        <v>5.4537584440517095E-2</v>
      </c>
    </row>
    <row r="122" spans="2:13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3">
        <f t="shared" ref="J122:J133" si="69">IFERROR(H122/D122-1,"-")</f>
        <v>1.6861641173832895</v>
      </c>
      <c r="K122" s="162">
        <f t="shared" ref="K122:K132" si="70">H122-G122</f>
        <v>5499</v>
      </c>
      <c r="L122" s="162">
        <f t="shared" ref="L122:L133" si="71">H122-D122</f>
        <v>33843</v>
      </c>
      <c r="M122" s="163">
        <f t="shared" si="68"/>
        <v>3.0229256564605407E-2</v>
      </c>
    </row>
    <row r="123" spans="2:13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7">
        <f t="shared" si="69"/>
        <v>1.4248538563077502</v>
      </c>
      <c r="K123" s="166">
        <f t="shared" si="70"/>
        <v>4608</v>
      </c>
      <c r="L123" s="166">
        <f t="shared" si="71"/>
        <v>15112</v>
      </c>
      <c r="M123" s="167">
        <f t="shared" si="68"/>
        <v>1.4419928410589491E-2</v>
      </c>
    </row>
    <row r="124" spans="2:13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7">
        <f t="shared" si="69"/>
        <v>1.978975171685156</v>
      </c>
      <c r="K124" s="166">
        <f t="shared" si="70"/>
        <v>891</v>
      </c>
      <c r="L124" s="166">
        <f t="shared" si="71"/>
        <v>18731</v>
      </c>
      <c r="M124" s="167">
        <f t="shared" si="68"/>
        <v>1.5809328154015916E-2</v>
      </c>
    </row>
    <row r="125" spans="2:13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3">
        <f t="shared" si="69"/>
        <v>2.4282777162739206</v>
      </c>
      <c r="K125" s="162">
        <f t="shared" si="70"/>
        <v>3277</v>
      </c>
      <c r="L125" s="162">
        <f t="shared" si="71"/>
        <v>30708</v>
      </c>
      <c r="M125" s="163">
        <f t="shared" si="68"/>
        <v>2.4308327875911688E-2</v>
      </c>
    </row>
    <row r="126" spans="2:13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72">IFERROR(H126/G126-1,"-")</f>
        <v>-6.3581488933601604E-2</v>
      </c>
      <c r="J126" s="167">
        <f t="shared" si="69"/>
        <v>12.297142857142857</v>
      </c>
      <c r="K126" s="166">
        <f t="shared" si="70"/>
        <v>-316</v>
      </c>
      <c r="L126" s="166">
        <f t="shared" si="71"/>
        <v>4304</v>
      </c>
      <c r="M126" s="167">
        <f t="shared" si="68"/>
        <v>2.6094698974602802E-3</v>
      </c>
    </row>
    <row r="127" spans="2:13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72"/>
        <v>0.13929874662858954</v>
      </c>
      <c r="J127" s="167">
        <f t="shared" si="69"/>
        <v>4.1699064074874013</v>
      </c>
      <c r="K127" s="166">
        <f t="shared" si="70"/>
        <v>878</v>
      </c>
      <c r="L127" s="166">
        <f t="shared" si="71"/>
        <v>5792</v>
      </c>
      <c r="M127" s="167">
        <f t="shared" si="68"/>
        <v>4.0263436471126499E-3</v>
      </c>
    </row>
    <row r="128" spans="2:13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72"/>
        <v>5.1575931232091587E-2</v>
      </c>
      <c r="J128" s="167">
        <f t="shared" si="69"/>
        <v>0.94408475573866979</v>
      </c>
      <c r="K128" s="166">
        <f t="shared" si="70"/>
        <v>162</v>
      </c>
      <c r="L128" s="166">
        <f t="shared" si="71"/>
        <v>1604</v>
      </c>
      <c r="M128" s="167">
        <f t="shared" si="68"/>
        <v>1.8519722972306202E-3</v>
      </c>
    </row>
    <row r="129" spans="2:13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72"/>
        <v>6.4000000000000057E-2</v>
      </c>
      <c r="J129" s="167">
        <f t="shared" si="69"/>
        <v>5.0112994350282483</v>
      </c>
      <c r="K129" s="166">
        <f t="shared" si="70"/>
        <v>64</v>
      </c>
      <c r="L129" s="166">
        <f t="shared" si="71"/>
        <v>887</v>
      </c>
      <c r="M129" s="167">
        <f t="shared" si="68"/>
        <v>5.9657842090626097E-4</v>
      </c>
    </row>
    <row r="130" spans="2:13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72"/>
        <v>0.13106159895150715</v>
      </c>
      <c r="J130" s="167">
        <f t="shared" si="69"/>
        <v>5.034965034965035</v>
      </c>
      <c r="K130" s="166">
        <f t="shared" si="70"/>
        <v>100</v>
      </c>
      <c r="L130" s="166">
        <f t="shared" si="71"/>
        <v>720</v>
      </c>
      <c r="M130" s="167">
        <f t="shared" si="68"/>
        <v>4.8387892597942029E-4</v>
      </c>
    </row>
    <row r="131" spans="2:13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72"/>
        <v>-0.21836228287841186</v>
      </c>
      <c r="J131" s="167">
        <f t="shared" si="69"/>
        <v>36.058823529411768</v>
      </c>
      <c r="K131" s="166">
        <f t="shared" si="70"/>
        <v>-176</v>
      </c>
      <c r="L131" s="166">
        <f t="shared" si="71"/>
        <v>613</v>
      </c>
      <c r="M131" s="167">
        <f t="shared" si="68"/>
        <v>3.532372229050229E-4</v>
      </c>
    </row>
    <row r="132" spans="2:13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72"/>
        <v>4.0128410914927803E-2</v>
      </c>
      <c r="J132" s="167">
        <f t="shared" si="69"/>
        <v>13.561797752808989</v>
      </c>
      <c r="K132" s="166">
        <f t="shared" si="70"/>
        <v>50</v>
      </c>
      <c r="L132" s="166">
        <f t="shared" si="71"/>
        <v>1207</v>
      </c>
      <c r="M132" s="167">
        <f t="shared" si="68"/>
        <v>7.2665942997604711E-4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8782</v>
      </c>
      <c r="E133" s="171">
        <f t="shared" si="74"/>
        <v>17770</v>
      </c>
      <c r="F133" s="171">
        <f t="shared" ref="F133:H133" si="75">F125-SUM(F126:F132)</f>
        <v>21895</v>
      </c>
      <c r="G133" s="171">
        <f t="shared" si="75"/>
        <v>21848</v>
      </c>
      <c r="H133" s="171">
        <f t="shared" si="75"/>
        <v>24363</v>
      </c>
      <c r="I133" s="182">
        <f t="shared" si="72"/>
        <v>0.11511351153423655</v>
      </c>
      <c r="J133" s="172">
        <f t="shared" si="69"/>
        <v>1.7741972215896151</v>
      </c>
      <c r="K133" s="171">
        <f>H133-G133</f>
        <v>2515</v>
      </c>
      <c r="L133" s="171">
        <f t="shared" si="71"/>
        <v>15581</v>
      </c>
      <c r="M133" s="172">
        <f t="shared" si="68"/>
        <v>1.3660188034341386E-2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23234</v>
      </c>
      <c r="E135" s="178">
        <v>83389</v>
      </c>
      <c r="F135" s="178">
        <v>90749</v>
      </c>
      <c r="G135" s="178">
        <v>96132</v>
      </c>
      <c r="H135" s="178">
        <v>93370</v>
      </c>
      <c r="I135" s="179">
        <f>IFERROR(H135/G135-1,"-")</f>
        <v>-2.8731327757666514E-2</v>
      </c>
      <c r="J135" s="179">
        <f>IFERROR(H135/D135-1,"-")</f>
        <v>3.0186795213910651</v>
      </c>
      <c r="K135" s="178">
        <f>H135-G135</f>
        <v>-2762</v>
      </c>
      <c r="L135" s="178">
        <f>H135-D135</f>
        <v>70136</v>
      </c>
      <c r="M135" s="179">
        <f t="shared" ref="M135:M147" si="76">H135/H$9</f>
        <v>5.2351999210542843E-2</v>
      </c>
    </row>
    <row r="136" spans="2:13" x14ac:dyDescent="0.25">
      <c r="B136" s="161" t="s">
        <v>99</v>
      </c>
      <c r="C136" s="162">
        <v>2629</v>
      </c>
      <c r="D136" s="162">
        <v>13596</v>
      </c>
      <c r="E136" s="162">
        <v>6661</v>
      </c>
      <c r="F136" s="162">
        <v>8562</v>
      </c>
      <c r="G136" s="162">
        <v>6098</v>
      </c>
      <c r="H136" s="162">
        <v>4700</v>
      </c>
      <c r="I136" s="180">
        <f>IFERROR(H136/G136-1,"-")</f>
        <v>-0.22925549360446051</v>
      </c>
      <c r="J136" s="163">
        <f t="shared" ref="J136:J147" si="77">IFERROR(H136/D136-1,"-")</f>
        <v>-0.65431009120329509</v>
      </c>
      <c r="K136" s="162">
        <f t="shared" ref="K136:K146" si="78">H136-G136</f>
        <v>-1398</v>
      </c>
      <c r="L136" s="162">
        <f t="shared" ref="L136:L147" si="79">H136-D136</f>
        <v>-8896</v>
      </c>
      <c r="M136" s="163">
        <f t="shared" si="76"/>
        <v>2.6352618216723932E-3</v>
      </c>
    </row>
    <row r="137" spans="2:13" x14ac:dyDescent="0.25">
      <c r="B137" s="165" t="s">
        <v>105</v>
      </c>
      <c r="C137" s="166">
        <v>1763</v>
      </c>
      <c r="D137" s="166">
        <v>12077</v>
      </c>
      <c r="E137" s="166">
        <v>4402</v>
      </c>
      <c r="F137" s="166">
        <v>5746</v>
      </c>
      <c r="G137" s="166">
        <v>3788</v>
      </c>
      <c r="H137" s="166">
        <v>1970</v>
      </c>
      <c r="I137" s="181">
        <f>IFERROR(H137/G137-1,"-")</f>
        <v>-0.47993664202745512</v>
      </c>
      <c r="J137" s="167">
        <f t="shared" si="77"/>
        <v>-0.83688001987248484</v>
      </c>
      <c r="K137" s="166">
        <f t="shared" si="78"/>
        <v>-1818</v>
      </c>
      <c r="L137" s="166">
        <f t="shared" si="79"/>
        <v>-10107</v>
      </c>
      <c r="M137" s="167">
        <f t="shared" si="76"/>
        <v>1.1045671890839606E-3</v>
      </c>
    </row>
    <row r="138" spans="2:13" x14ac:dyDescent="0.25">
      <c r="B138" s="165" t="s">
        <v>102</v>
      </c>
      <c r="C138" s="166">
        <v>866</v>
      </c>
      <c r="D138" s="166">
        <v>1519</v>
      </c>
      <c r="E138" s="166">
        <v>2259</v>
      </c>
      <c r="F138" s="166">
        <v>2816</v>
      </c>
      <c r="G138" s="166">
        <v>2310</v>
      </c>
      <c r="H138" s="166">
        <v>2730</v>
      </c>
      <c r="I138" s="181">
        <f>IFERROR(H138/G138-1,"-")</f>
        <v>0.18181818181818188</v>
      </c>
      <c r="J138" s="167">
        <f t="shared" si="77"/>
        <v>0.79723502304147464</v>
      </c>
      <c r="K138" s="166">
        <f t="shared" si="78"/>
        <v>420</v>
      </c>
      <c r="L138" s="166">
        <f t="shared" si="79"/>
        <v>1211</v>
      </c>
      <c r="M138" s="167">
        <f t="shared" si="76"/>
        <v>1.5306946325884326E-3</v>
      </c>
    </row>
    <row r="139" spans="2:13" x14ac:dyDescent="0.25">
      <c r="B139" s="161" t="s">
        <v>109</v>
      </c>
      <c r="C139" s="162">
        <v>49670</v>
      </c>
      <c r="D139" s="162">
        <v>9638</v>
      </c>
      <c r="E139" s="162">
        <v>76728</v>
      </c>
      <c r="F139" s="162">
        <v>82187</v>
      </c>
      <c r="G139" s="162">
        <v>90034</v>
      </c>
      <c r="H139" s="162">
        <v>88670</v>
      </c>
      <c r="I139" s="180">
        <f>IFERROR(H139/G139-1,"-")</f>
        <v>-1.5149832285580977E-2</v>
      </c>
      <c r="J139" s="163">
        <f t="shared" si="77"/>
        <v>8.2000415023863873</v>
      </c>
      <c r="K139" s="162">
        <f t="shared" si="78"/>
        <v>-1364</v>
      </c>
      <c r="L139" s="162">
        <f t="shared" si="79"/>
        <v>79032</v>
      </c>
      <c r="M139" s="163">
        <f t="shared" si="76"/>
        <v>4.9716737388870447E-2</v>
      </c>
    </row>
    <row r="140" spans="2:13" x14ac:dyDescent="0.25">
      <c r="B140" s="165" t="s">
        <v>112</v>
      </c>
      <c r="C140" s="166">
        <v>21732</v>
      </c>
      <c r="D140" s="166">
        <v>312</v>
      </c>
      <c r="E140" s="166">
        <v>29880</v>
      </c>
      <c r="F140" s="166">
        <v>30689</v>
      </c>
      <c r="G140" s="166">
        <v>36304</v>
      </c>
      <c r="H140" s="166">
        <v>36946</v>
      </c>
      <c r="I140" s="181">
        <f t="shared" ref="I140:I147" si="80">IFERROR(H140/G140-1,"-")</f>
        <v>1.7684001762891199E-2</v>
      </c>
      <c r="J140" s="167">
        <f t="shared" si="77"/>
        <v>117.41666666666667</v>
      </c>
      <c r="K140" s="166">
        <f t="shared" si="78"/>
        <v>642</v>
      </c>
      <c r="L140" s="166">
        <f t="shared" si="79"/>
        <v>36634</v>
      </c>
      <c r="M140" s="167">
        <f t="shared" si="76"/>
        <v>2.0715400694363454E-2</v>
      </c>
    </row>
    <row r="141" spans="2:13" x14ac:dyDescent="0.25">
      <c r="B141" s="165" t="s">
        <v>115</v>
      </c>
      <c r="C141" s="166">
        <v>3339</v>
      </c>
      <c r="D141" s="166">
        <v>1016</v>
      </c>
      <c r="E141" s="166">
        <v>5441</v>
      </c>
      <c r="F141" s="166">
        <v>7238</v>
      </c>
      <c r="G141" s="166">
        <v>8651</v>
      </c>
      <c r="H141" s="166">
        <v>7986</v>
      </c>
      <c r="I141" s="181">
        <f t="shared" si="80"/>
        <v>-7.6869726043231945E-2</v>
      </c>
      <c r="J141" s="167">
        <f t="shared" si="77"/>
        <v>6.8602362204724407</v>
      </c>
      <c r="K141" s="166">
        <f t="shared" si="78"/>
        <v>-665</v>
      </c>
      <c r="L141" s="166">
        <f t="shared" si="79"/>
        <v>6970</v>
      </c>
      <c r="M141" s="167">
        <f t="shared" si="76"/>
        <v>4.4777023208246239E-3</v>
      </c>
    </row>
    <row r="142" spans="2:13" x14ac:dyDescent="0.25">
      <c r="B142" s="165" t="s">
        <v>118</v>
      </c>
      <c r="C142" s="166">
        <v>3563</v>
      </c>
      <c r="D142" s="166">
        <v>3181</v>
      </c>
      <c r="E142" s="166">
        <v>9383</v>
      </c>
      <c r="F142" s="166">
        <v>8585</v>
      </c>
      <c r="G142" s="166">
        <v>9151</v>
      </c>
      <c r="H142" s="166">
        <v>8109</v>
      </c>
      <c r="I142" s="181">
        <f t="shared" si="80"/>
        <v>-0.11386733690307071</v>
      </c>
      <c r="J142" s="167">
        <f t="shared" si="77"/>
        <v>1.5491983652939325</v>
      </c>
      <c r="K142" s="166">
        <f t="shared" si="78"/>
        <v>-1042</v>
      </c>
      <c r="L142" s="166">
        <f t="shared" si="79"/>
        <v>4928</v>
      </c>
      <c r="M142" s="167">
        <f t="shared" si="76"/>
        <v>4.5466676833917953E-3</v>
      </c>
    </row>
    <row r="143" spans="2:13" x14ac:dyDescent="0.25">
      <c r="B143" s="165" t="s">
        <v>125</v>
      </c>
      <c r="C143" s="166">
        <v>765</v>
      </c>
      <c r="D143" s="166">
        <v>118</v>
      </c>
      <c r="E143" s="166">
        <v>3333</v>
      </c>
      <c r="F143" s="166">
        <v>3076</v>
      </c>
      <c r="G143" s="166">
        <v>2286</v>
      </c>
      <c r="H143" s="166">
        <v>2327</v>
      </c>
      <c r="I143" s="181">
        <f t="shared" si="80"/>
        <v>1.7935258092738326E-2</v>
      </c>
      <c r="J143" s="167">
        <f t="shared" si="77"/>
        <v>18.720338983050848</v>
      </c>
      <c r="K143" s="166">
        <f t="shared" si="78"/>
        <v>41</v>
      </c>
      <c r="L143" s="166">
        <f t="shared" si="79"/>
        <v>2209</v>
      </c>
      <c r="M143" s="167">
        <f t="shared" si="76"/>
        <v>1.3047349487301401E-3</v>
      </c>
    </row>
    <row r="144" spans="2:13" x14ac:dyDescent="0.25">
      <c r="B144" s="165" t="s">
        <v>121</v>
      </c>
      <c r="C144" s="166">
        <v>861</v>
      </c>
      <c r="D144" s="166">
        <v>246</v>
      </c>
      <c r="E144" s="166">
        <v>1717</v>
      </c>
      <c r="F144" s="166">
        <v>1481</v>
      </c>
      <c r="G144" s="166">
        <v>1831</v>
      </c>
      <c r="H144" s="166">
        <v>1627</v>
      </c>
      <c r="I144" s="181">
        <f t="shared" si="80"/>
        <v>-0.11141452758055703</v>
      </c>
      <c r="J144" s="167">
        <f t="shared" si="77"/>
        <v>5.6138211382113825</v>
      </c>
      <c r="K144" s="166">
        <f t="shared" si="78"/>
        <v>-204</v>
      </c>
      <c r="L144" s="166">
        <f t="shared" si="79"/>
        <v>1381</v>
      </c>
      <c r="M144" s="167">
        <f t="shared" si="76"/>
        <v>9.1224914550233703E-4</v>
      </c>
    </row>
    <row r="145" spans="2:13" x14ac:dyDescent="0.25">
      <c r="B145" s="165" t="s">
        <v>130</v>
      </c>
      <c r="C145" s="166">
        <v>1961</v>
      </c>
      <c r="D145" s="166">
        <v>24</v>
      </c>
      <c r="E145" s="166">
        <v>1745</v>
      </c>
      <c r="F145" s="166">
        <v>2229</v>
      </c>
      <c r="G145" s="166">
        <v>1956</v>
      </c>
      <c r="H145" s="166">
        <v>2216</v>
      </c>
      <c r="I145" s="181">
        <f t="shared" si="80"/>
        <v>0.13292433537832316</v>
      </c>
      <c r="J145" s="167">
        <f t="shared" si="77"/>
        <v>91.333333333333329</v>
      </c>
      <c r="K145" s="166">
        <f t="shared" si="78"/>
        <v>260</v>
      </c>
      <c r="L145" s="166">
        <f t="shared" si="79"/>
        <v>2192</v>
      </c>
      <c r="M145" s="167">
        <f t="shared" si="76"/>
        <v>1.2424979142183028E-3</v>
      </c>
    </row>
    <row r="146" spans="2:13" x14ac:dyDescent="0.25">
      <c r="B146" s="165" t="s">
        <v>133</v>
      </c>
      <c r="C146" s="166">
        <v>3933</v>
      </c>
      <c r="D146" s="166">
        <v>34</v>
      </c>
      <c r="E146" s="166">
        <v>874</v>
      </c>
      <c r="F146" s="166">
        <v>1546</v>
      </c>
      <c r="G146" s="166">
        <v>1440</v>
      </c>
      <c r="H146" s="166">
        <v>1056</v>
      </c>
      <c r="I146" s="181">
        <f t="shared" si="80"/>
        <v>-0.26666666666666672</v>
      </c>
      <c r="J146" s="167">
        <f t="shared" si="77"/>
        <v>30.058823529411764</v>
      </c>
      <c r="K146" s="166">
        <f t="shared" si="78"/>
        <v>-384</v>
      </c>
      <c r="L146" s="166">
        <f t="shared" si="79"/>
        <v>1022</v>
      </c>
      <c r="M146" s="167">
        <f t="shared" si="76"/>
        <v>5.9209286886937175E-4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4707</v>
      </c>
      <c r="E147" s="171">
        <f t="shared" si="82"/>
        <v>24355</v>
      </c>
      <c r="F147" s="171">
        <f t="shared" ref="F147:H147" si="83">F139-SUM(F140:F146)</f>
        <v>27343</v>
      </c>
      <c r="G147" s="171">
        <f t="shared" si="83"/>
        <v>28415</v>
      </c>
      <c r="H147" s="171">
        <f t="shared" si="83"/>
        <v>28403</v>
      </c>
      <c r="I147" s="182">
        <f t="shared" si="80"/>
        <v>-4.2231215907095887E-4</v>
      </c>
      <c r="J147" s="172">
        <f t="shared" si="77"/>
        <v>5.0342043764605906</v>
      </c>
      <c r="K147" s="171">
        <f>H147-G147</f>
        <v>-12</v>
      </c>
      <c r="L147" s="171">
        <f t="shared" si="79"/>
        <v>23696</v>
      </c>
      <c r="M147" s="172">
        <f t="shared" si="76"/>
        <v>1.5925391812970421E-2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11684</v>
      </c>
      <c r="E149" s="178">
        <v>36452</v>
      </c>
      <c r="F149" s="178">
        <v>39632</v>
      </c>
      <c r="G149" s="178">
        <v>43344</v>
      </c>
      <c r="H149" s="178">
        <v>40811</v>
      </c>
      <c r="I149" s="179">
        <f>IFERROR(H149/G149-1,"-")</f>
        <v>-5.8439461055740161E-2</v>
      </c>
      <c r="J149" s="179">
        <f>IFERROR(H149/D149-1,"-")</f>
        <v>2.4928962684012324</v>
      </c>
      <c r="K149" s="178">
        <f>H149-G149</f>
        <v>-2533</v>
      </c>
      <c r="L149" s="178">
        <f>H149-D149</f>
        <v>29127</v>
      </c>
      <c r="M149" s="179">
        <f t="shared" ref="M149:M161" si="84">H149/H$9</f>
        <v>2.288248302218554E-2</v>
      </c>
    </row>
    <row r="150" spans="2:13" x14ac:dyDescent="0.25">
      <c r="B150" s="161" t="s">
        <v>99</v>
      </c>
      <c r="C150" s="162">
        <v>8081</v>
      </c>
      <c r="D150" s="162">
        <v>7882</v>
      </c>
      <c r="E150" s="162">
        <v>17841</v>
      </c>
      <c r="F150" s="162">
        <v>17454</v>
      </c>
      <c r="G150" s="162">
        <v>16664</v>
      </c>
      <c r="H150" s="162">
        <v>14182</v>
      </c>
      <c r="I150" s="180">
        <f>IFERROR(H150/G150-1,"-")</f>
        <v>-0.14894383101296205</v>
      </c>
      <c r="J150" s="163">
        <f t="shared" ref="J150:J161" si="85">IFERROR(H150/D150-1,"-")</f>
        <v>0.79928952042628776</v>
      </c>
      <c r="K150" s="162">
        <f t="shared" ref="K150:K160" si="86">H150-G150</f>
        <v>-2482</v>
      </c>
      <c r="L150" s="162">
        <f t="shared" ref="L150:L161" si="87">H150-D150</f>
        <v>6300</v>
      </c>
      <c r="M150" s="163">
        <f t="shared" si="84"/>
        <v>7.9517623733952932E-3</v>
      </c>
    </row>
    <row r="151" spans="2:13" x14ac:dyDescent="0.25">
      <c r="B151" s="165" t="s">
        <v>105</v>
      </c>
      <c r="C151" s="166">
        <v>4041</v>
      </c>
      <c r="D151" s="166">
        <v>6916</v>
      </c>
      <c r="E151" s="166">
        <v>12248</v>
      </c>
      <c r="F151" s="166">
        <v>12082</v>
      </c>
      <c r="G151" s="166">
        <v>12055</v>
      </c>
      <c r="H151" s="166">
        <v>9353</v>
      </c>
      <c r="I151" s="181">
        <f>IFERROR(H151/G151-1,"-")</f>
        <v>-0.22413936126088763</v>
      </c>
      <c r="J151" s="167">
        <f t="shared" si="85"/>
        <v>0.35237131289762869</v>
      </c>
      <c r="K151" s="166">
        <f t="shared" si="86"/>
        <v>-2702</v>
      </c>
      <c r="L151" s="166">
        <f t="shared" si="87"/>
        <v>2437</v>
      </c>
      <c r="M151" s="167">
        <f t="shared" si="84"/>
        <v>5.2441710251280626E-3</v>
      </c>
    </row>
    <row r="152" spans="2:13" x14ac:dyDescent="0.25">
      <c r="B152" s="165" t="s">
        <v>102</v>
      </c>
      <c r="C152" s="166">
        <v>4040</v>
      </c>
      <c r="D152" s="166">
        <v>966</v>
      </c>
      <c r="E152" s="166">
        <v>5593</v>
      </c>
      <c r="F152" s="166">
        <v>5372</v>
      </c>
      <c r="G152" s="166">
        <v>4609</v>
      </c>
      <c r="H152" s="166">
        <v>4829</v>
      </c>
      <c r="I152" s="181">
        <f>IFERROR(H152/G152-1,"-")</f>
        <v>4.7732696897374804E-2</v>
      </c>
      <c r="J152" s="167">
        <f t="shared" si="85"/>
        <v>3.9989648033126297</v>
      </c>
      <c r="K152" s="166">
        <f t="shared" si="86"/>
        <v>220</v>
      </c>
      <c r="L152" s="166">
        <f t="shared" si="87"/>
        <v>3863</v>
      </c>
      <c r="M152" s="167">
        <f t="shared" si="84"/>
        <v>2.7075913482672311E-3</v>
      </c>
    </row>
    <row r="153" spans="2:13" x14ac:dyDescent="0.25">
      <c r="B153" s="161" t="s">
        <v>109</v>
      </c>
      <c r="C153" s="162">
        <v>15488</v>
      </c>
      <c r="D153" s="162">
        <v>3802</v>
      </c>
      <c r="E153" s="162">
        <v>18611</v>
      </c>
      <c r="F153" s="162">
        <v>22178</v>
      </c>
      <c r="G153" s="162">
        <v>26680</v>
      </c>
      <c r="H153" s="162">
        <v>26629</v>
      </c>
      <c r="I153" s="180">
        <f>IFERROR(H153/G153-1,"-")</f>
        <v>-1.9115442278860861E-3</v>
      </c>
      <c r="J153" s="163">
        <f t="shared" si="85"/>
        <v>6.0039452919516041</v>
      </c>
      <c r="K153" s="162">
        <f t="shared" si="86"/>
        <v>-51</v>
      </c>
      <c r="L153" s="162">
        <f t="shared" si="87"/>
        <v>22827</v>
      </c>
      <c r="M153" s="163">
        <f t="shared" si="84"/>
        <v>1.4930720648790247E-2</v>
      </c>
    </row>
    <row r="154" spans="2:13" x14ac:dyDescent="0.25">
      <c r="B154" s="165" t="s">
        <v>112</v>
      </c>
      <c r="C154" s="166">
        <v>4925</v>
      </c>
      <c r="D154" s="166">
        <v>152</v>
      </c>
      <c r="E154" s="166">
        <v>6266</v>
      </c>
      <c r="F154" s="166">
        <v>6745</v>
      </c>
      <c r="G154" s="166">
        <v>7938</v>
      </c>
      <c r="H154" s="166">
        <v>6281</v>
      </c>
      <c r="I154" s="181">
        <f t="shared" ref="I154:I161" si="88">IFERROR(H154/G154-1,"-")</f>
        <v>-0.20874275636180395</v>
      </c>
      <c r="J154" s="167">
        <f t="shared" si="85"/>
        <v>40.32236842105263</v>
      </c>
      <c r="K154" s="166">
        <f t="shared" si="86"/>
        <v>-1657</v>
      </c>
      <c r="L154" s="166">
        <f t="shared" si="87"/>
        <v>6129</v>
      </c>
      <c r="M154" s="167">
        <f t="shared" si="84"/>
        <v>3.5217190429626174E-3</v>
      </c>
    </row>
    <row r="155" spans="2:13" x14ac:dyDescent="0.25">
      <c r="B155" s="165" t="s">
        <v>115</v>
      </c>
      <c r="C155" s="166">
        <v>4219</v>
      </c>
      <c r="D155" s="166">
        <v>760</v>
      </c>
      <c r="E155" s="166">
        <v>4460</v>
      </c>
      <c r="F155" s="166">
        <v>4927</v>
      </c>
      <c r="G155" s="166">
        <v>5638</v>
      </c>
      <c r="H155" s="166">
        <v>5415</v>
      </c>
      <c r="I155" s="181">
        <f t="shared" si="88"/>
        <v>-3.9553032990422121E-2</v>
      </c>
      <c r="J155" s="167">
        <f t="shared" si="85"/>
        <v>6.125</v>
      </c>
      <c r="K155" s="166">
        <f t="shared" si="86"/>
        <v>-223</v>
      </c>
      <c r="L155" s="166">
        <f t="shared" si="87"/>
        <v>4655</v>
      </c>
      <c r="M155" s="167">
        <f t="shared" si="84"/>
        <v>3.0361580349693635E-3</v>
      </c>
    </row>
    <row r="156" spans="2:13" x14ac:dyDescent="0.25">
      <c r="B156" s="165" t="s">
        <v>118</v>
      </c>
      <c r="C156" s="166">
        <v>1723</v>
      </c>
      <c r="D156" s="166">
        <v>961</v>
      </c>
      <c r="E156" s="166">
        <v>2125</v>
      </c>
      <c r="F156" s="166">
        <v>3039</v>
      </c>
      <c r="G156" s="166">
        <v>3768</v>
      </c>
      <c r="H156" s="166">
        <v>5676</v>
      </c>
      <c r="I156" s="181">
        <f t="shared" si="88"/>
        <v>0.50636942675159236</v>
      </c>
      <c r="J156" s="167">
        <f t="shared" si="85"/>
        <v>4.9063475546305932</v>
      </c>
      <c r="K156" s="166">
        <f t="shared" si="86"/>
        <v>1908</v>
      </c>
      <c r="L156" s="166">
        <f t="shared" si="87"/>
        <v>4715</v>
      </c>
      <c r="M156" s="167">
        <f t="shared" si="84"/>
        <v>3.1824991701728733E-3</v>
      </c>
    </row>
    <row r="157" spans="2:13" x14ac:dyDescent="0.25">
      <c r="B157" s="165" t="s">
        <v>125</v>
      </c>
      <c r="C157" s="166">
        <v>517</v>
      </c>
      <c r="D157" s="166">
        <v>130</v>
      </c>
      <c r="E157" s="166">
        <v>605</v>
      </c>
      <c r="F157" s="166">
        <v>797</v>
      </c>
      <c r="G157" s="166">
        <v>1143</v>
      </c>
      <c r="H157" s="166">
        <v>1148</v>
      </c>
      <c r="I157" s="181">
        <f t="shared" si="88"/>
        <v>4.3744531933507247E-3</v>
      </c>
      <c r="J157" s="167">
        <f t="shared" si="85"/>
        <v>7.8307692307692314</v>
      </c>
      <c r="K157" s="166">
        <f t="shared" si="86"/>
        <v>5</v>
      </c>
      <c r="L157" s="166">
        <f t="shared" si="87"/>
        <v>1018</v>
      </c>
      <c r="M157" s="167">
        <f t="shared" si="84"/>
        <v>6.4367671729359728E-4</v>
      </c>
    </row>
    <row r="158" spans="2:13" x14ac:dyDescent="0.25">
      <c r="B158" s="165" t="s">
        <v>121</v>
      </c>
      <c r="C158" s="166">
        <v>514</v>
      </c>
      <c r="D158" s="166">
        <v>133</v>
      </c>
      <c r="E158" s="166">
        <v>783</v>
      </c>
      <c r="F158" s="166">
        <v>1060</v>
      </c>
      <c r="G158" s="166">
        <v>1045</v>
      </c>
      <c r="H158" s="166">
        <v>954</v>
      </c>
      <c r="I158" s="181">
        <f t="shared" si="88"/>
        <v>-8.7081339712918648E-2</v>
      </c>
      <c r="J158" s="167">
        <f t="shared" si="85"/>
        <v>6.1729323308270674</v>
      </c>
      <c r="K158" s="166">
        <f t="shared" si="86"/>
        <v>-91</v>
      </c>
      <c r="L158" s="166">
        <f t="shared" si="87"/>
        <v>821</v>
      </c>
      <c r="M158" s="167">
        <f t="shared" si="84"/>
        <v>5.3490208039903473E-4</v>
      </c>
    </row>
    <row r="159" spans="2:13" x14ac:dyDescent="0.25">
      <c r="B159" s="165" t="s">
        <v>130</v>
      </c>
      <c r="C159" s="166">
        <v>331</v>
      </c>
      <c r="D159" s="166">
        <v>21</v>
      </c>
      <c r="E159" s="166">
        <v>235</v>
      </c>
      <c r="F159" s="166">
        <v>366</v>
      </c>
      <c r="G159" s="166">
        <v>275</v>
      </c>
      <c r="H159" s="166">
        <v>263</v>
      </c>
      <c r="I159" s="181">
        <f t="shared" si="88"/>
        <v>-4.3636363636363584E-2</v>
      </c>
      <c r="J159" s="167">
        <f t="shared" si="85"/>
        <v>11.523809523809524</v>
      </c>
      <c r="K159" s="166">
        <f t="shared" si="86"/>
        <v>-12</v>
      </c>
      <c r="L159" s="166">
        <f t="shared" si="87"/>
        <v>242</v>
      </c>
      <c r="M159" s="167">
        <f t="shared" si="84"/>
        <v>1.474625232127318E-4</v>
      </c>
    </row>
    <row r="160" spans="2:13" x14ac:dyDescent="0.25">
      <c r="B160" s="165" t="s">
        <v>133</v>
      </c>
      <c r="C160" s="166">
        <v>420</v>
      </c>
      <c r="D160" s="166">
        <v>33</v>
      </c>
      <c r="E160" s="166">
        <v>356</v>
      </c>
      <c r="F160" s="166">
        <v>508</v>
      </c>
      <c r="G160" s="166">
        <v>469</v>
      </c>
      <c r="H160" s="166">
        <v>343</v>
      </c>
      <c r="I160" s="181">
        <f t="shared" si="88"/>
        <v>-0.26865671641791045</v>
      </c>
      <c r="J160" s="167">
        <f t="shared" si="85"/>
        <v>9.3939393939393945</v>
      </c>
      <c r="K160" s="166">
        <f t="shared" si="86"/>
        <v>-126</v>
      </c>
      <c r="L160" s="166">
        <f t="shared" si="87"/>
        <v>310</v>
      </c>
      <c r="M160" s="167">
        <f t="shared" si="84"/>
        <v>1.9231804358162358E-4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1612</v>
      </c>
      <c r="E161" s="171">
        <f t="shared" si="90"/>
        <v>3781</v>
      </c>
      <c r="F161" s="171">
        <f t="shared" ref="F161:H161" si="91">F153-SUM(F154:F160)</f>
        <v>4736</v>
      </c>
      <c r="G161" s="171">
        <f t="shared" si="91"/>
        <v>6404</v>
      </c>
      <c r="H161" s="171">
        <f t="shared" si="91"/>
        <v>6549</v>
      </c>
      <c r="I161" s="182">
        <f t="shared" si="88"/>
        <v>2.2642098688319789E-2</v>
      </c>
      <c r="J161" s="172">
        <f t="shared" si="85"/>
        <v>3.0626550868486353</v>
      </c>
      <c r="K161" s="171">
        <f>H161-G161</f>
        <v>145</v>
      </c>
      <c r="L161" s="171">
        <f t="shared" si="87"/>
        <v>4937</v>
      </c>
      <c r="M161" s="172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5E6F4-2EB2-4551-B7B1-B66A499BF3A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259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200360</v>
      </c>
      <c r="E9" s="178">
        <f t="shared" si="0"/>
        <v>1144158</v>
      </c>
      <c r="F9" s="178">
        <f t="shared" si="0"/>
        <v>1342747</v>
      </c>
      <c r="G9" s="178">
        <f t="shared" si="0"/>
        <v>1397722</v>
      </c>
      <c r="H9" s="178">
        <f t="shared" si="0"/>
        <v>1381589</v>
      </c>
      <c r="I9" s="179">
        <f>IFERROR(H9/G9-1,"-")</f>
        <v>-1.1542352484971929E-2</v>
      </c>
      <c r="J9" s="178">
        <f t="shared" ref="J9:J21" si="1">H9-G9</f>
        <v>-16133</v>
      </c>
      <c r="K9" s="179">
        <f t="shared" ref="K9:K21" si="2">H9/H$9</f>
        <v>1</v>
      </c>
      <c r="N9" s="158" t="s">
        <v>70</v>
      </c>
      <c r="O9" s="178">
        <f t="shared" ref="O9:T9" si="3">O10+O13</f>
        <v>8192</v>
      </c>
      <c r="P9" s="178">
        <f t="shared" si="3"/>
        <v>2365</v>
      </c>
      <c r="Q9" s="178">
        <f t="shared" si="3"/>
        <v>11908</v>
      </c>
      <c r="R9" s="178">
        <f t="shared" si="3"/>
        <v>20524</v>
      </c>
      <c r="S9" s="178">
        <f t="shared" si="3"/>
        <v>18751</v>
      </c>
      <c r="T9" s="178">
        <f t="shared" si="3"/>
        <v>15557</v>
      </c>
      <c r="U9" s="179">
        <f>IFERROR(T9/S9-1,"-")</f>
        <v>-0.17033758199562687</v>
      </c>
      <c r="V9" s="178">
        <f>T9-S9</f>
        <v>-3194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104565</v>
      </c>
      <c r="E10" s="162">
        <v>218826</v>
      </c>
      <c r="F10" s="162">
        <v>246534</v>
      </c>
      <c r="G10" s="162">
        <v>225927</v>
      </c>
      <c r="H10" s="162">
        <v>228989</v>
      </c>
      <c r="I10" s="180">
        <f>IFERROR(H10/G10-1,"-")</f>
        <v>1.3553050321563953E-2</v>
      </c>
      <c r="J10" s="161">
        <f t="shared" si="1"/>
        <v>3062</v>
      </c>
      <c r="K10" s="163">
        <f t="shared" si="2"/>
        <v>0.16574321306843062</v>
      </c>
      <c r="N10" s="161" t="s">
        <v>99</v>
      </c>
      <c r="O10" s="162">
        <v>773</v>
      </c>
      <c r="P10" s="162">
        <v>461</v>
      </c>
      <c r="Q10" s="162">
        <v>991</v>
      </c>
      <c r="R10" s="162">
        <v>8538</v>
      </c>
      <c r="S10" s="162">
        <v>4999</v>
      </c>
      <c r="T10" s="162">
        <v>2874</v>
      </c>
      <c r="U10" s="180">
        <f>IFERROR(T10/S10-1,"-")</f>
        <v>-0.42508501700340073</v>
      </c>
      <c r="V10" s="161">
        <f t="shared" ref="V10:V20" si="5">T10-S10</f>
        <v>-2125</v>
      </c>
      <c r="W10" s="163">
        <f t="shared" si="4"/>
        <v>0.18473998842964581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71336</v>
      </c>
      <c r="E11" s="166">
        <v>88376</v>
      </c>
      <c r="F11" s="166">
        <v>91488</v>
      </c>
      <c r="G11" s="166">
        <v>78562</v>
      </c>
      <c r="H11" s="166">
        <v>77583</v>
      </c>
      <c r="I11" s="181">
        <f>IFERROR(H11/G11-1,"-")</f>
        <v>-1.246149537944552E-2</v>
      </c>
      <c r="J11" s="165">
        <f t="shared" si="1"/>
        <v>-979</v>
      </c>
      <c r="K11" s="167">
        <f t="shared" si="2"/>
        <v>5.6154905691924301E-2</v>
      </c>
      <c r="N11" s="165" t="s">
        <v>105</v>
      </c>
      <c r="O11" s="166">
        <v>367</v>
      </c>
      <c r="P11" s="166">
        <v>181</v>
      </c>
      <c r="Q11" s="166">
        <v>229</v>
      </c>
      <c r="R11" s="166">
        <v>6255</v>
      </c>
      <c r="S11" s="166">
        <v>3332</v>
      </c>
      <c r="T11" s="166">
        <v>1823</v>
      </c>
      <c r="U11" s="181">
        <f>IFERROR(T11/S11-1,"-")</f>
        <v>-0.45288115246098437</v>
      </c>
      <c r="V11" s="165">
        <f t="shared" si="5"/>
        <v>-1509</v>
      </c>
      <c r="W11" s="167">
        <f>T11/T$9</f>
        <v>0.1171819759593752</v>
      </c>
    </row>
    <row r="12" spans="1:23" x14ac:dyDescent="0.25">
      <c r="A12" s="1"/>
      <c r="B12" s="165" t="s">
        <v>102</v>
      </c>
      <c r="C12" s="166">
        <v>81719</v>
      </c>
      <c r="D12" s="166">
        <v>33229</v>
      </c>
      <c r="E12" s="166">
        <v>130450</v>
      </c>
      <c r="F12" s="166">
        <v>155046</v>
      </c>
      <c r="G12" s="166">
        <v>147365</v>
      </c>
      <c r="H12" s="166">
        <v>151406</v>
      </c>
      <c r="I12" s="181">
        <f>IFERROR(H12/G12-1,"-")</f>
        <v>2.7421708003935841E-2</v>
      </c>
      <c r="J12" s="165">
        <f t="shared" si="1"/>
        <v>4041</v>
      </c>
      <c r="K12" s="167">
        <f t="shared" si="2"/>
        <v>0.10958830737650632</v>
      </c>
      <c r="N12" s="165" t="s">
        <v>102</v>
      </c>
      <c r="O12" s="166">
        <v>406</v>
      </c>
      <c r="P12" s="166">
        <v>280</v>
      </c>
      <c r="Q12" s="166">
        <v>762</v>
      </c>
      <c r="R12" s="166">
        <v>2283</v>
      </c>
      <c r="S12" s="166">
        <v>1667</v>
      </c>
      <c r="T12" s="166">
        <v>1051</v>
      </c>
      <c r="U12" s="181">
        <f>IFERROR(T12/S12-1,"-")</f>
        <v>-0.36952609478104381</v>
      </c>
      <c r="V12" s="165">
        <f t="shared" si="5"/>
        <v>-616</v>
      </c>
      <c r="W12" s="167">
        <f t="shared" si="4"/>
        <v>6.7558012470270615E-2</v>
      </c>
    </row>
    <row r="13" spans="1:23" s="57" customFormat="1" x14ac:dyDescent="0.25">
      <c r="B13" s="161" t="s">
        <v>109</v>
      </c>
      <c r="C13" s="162">
        <v>601732</v>
      </c>
      <c r="D13" s="162">
        <v>95795</v>
      </c>
      <c r="E13" s="162">
        <v>925332</v>
      </c>
      <c r="F13" s="162">
        <v>1096213</v>
      </c>
      <c r="G13" s="162">
        <v>1171795</v>
      </c>
      <c r="H13" s="162">
        <v>1152600</v>
      </c>
      <c r="I13" s="180">
        <f>IFERROR(H13/G13-1,"-")</f>
        <v>-1.6380851599469226E-2</v>
      </c>
      <c r="J13" s="161">
        <f t="shared" si="1"/>
        <v>-19195</v>
      </c>
      <c r="K13" s="163">
        <f t="shared" si="2"/>
        <v>0.83425678693156935</v>
      </c>
      <c r="N13" s="161" t="s">
        <v>109</v>
      </c>
      <c r="O13" s="162">
        <v>7419</v>
      </c>
      <c r="P13" s="162">
        <v>1904</v>
      </c>
      <c r="Q13" s="162">
        <v>10917</v>
      </c>
      <c r="R13" s="162">
        <v>11986</v>
      </c>
      <c r="S13" s="162">
        <v>13752</v>
      </c>
      <c r="T13" s="162">
        <v>12683</v>
      </c>
      <c r="U13" s="180">
        <f>IFERROR(T13/S13-1,"-")</f>
        <v>-7.7734147760325722E-2</v>
      </c>
      <c r="V13" s="161">
        <f t="shared" si="5"/>
        <v>-1069</v>
      </c>
      <c r="W13" s="163">
        <f t="shared" si="4"/>
        <v>0.81526001157035421</v>
      </c>
    </row>
    <row r="14" spans="1:23" s="57" customFormat="1" x14ac:dyDescent="0.25">
      <c r="B14" s="165" t="s">
        <v>112</v>
      </c>
      <c r="C14" s="166">
        <v>240301</v>
      </c>
      <c r="D14" s="166">
        <v>4804</v>
      </c>
      <c r="E14" s="166">
        <v>376604</v>
      </c>
      <c r="F14" s="166">
        <v>448150</v>
      </c>
      <c r="G14" s="166">
        <v>479426</v>
      </c>
      <c r="H14" s="166">
        <v>475097</v>
      </c>
      <c r="I14" s="181">
        <f t="shared" ref="I14:I21" si="6">IFERROR(H14/G14-1,"-")</f>
        <v>-9.0295478342851121E-3</v>
      </c>
      <c r="J14" s="165">
        <f t="shared" si="1"/>
        <v>-4329</v>
      </c>
      <c r="K14" s="167">
        <f t="shared" si="2"/>
        <v>0.34387723121709857</v>
      </c>
      <c r="N14" s="165" t="s">
        <v>112</v>
      </c>
      <c r="O14" s="166">
        <v>2301</v>
      </c>
      <c r="P14" s="166">
        <v>33</v>
      </c>
      <c r="Q14" s="166">
        <v>3479</v>
      </c>
      <c r="R14" s="166">
        <v>3293</v>
      </c>
      <c r="S14" s="166">
        <v>3704</v>
      </c>
      <c r="T14" s="166">
        <v>4269</v>
      </c>
      <c r="U14" s="181">
        <f t="shared" ref="U14:U21" si="7">IFERROR(T14/S14-1,"-")</f>
        <v>0.15253779697624181</v>
      </c>
      <c r="V14" s="165">
        <f t="shared" si="5"/>
        <v>565</v>
      </c>
      <c r="W14" s="167">
        <f t="shared" si="4"/>
        <v>0.27441023333547598</v>
      </c>
    </row>
    <row r="15" spans="1:23" x14ac:dyDescent="0.25">
      <c r="A15" s="1"/>
      <c r="B15" s="165" t="s">
        <v>115</v>
      </c>
      <c r="C15" s="166">
        <v>87097</v>
      </c>
      <c r="D15" s="166">
        <v>15198</v>
      </c>
      <c r="E15" s="166">
        <v>113171</v>
      </c>
      <c r="F15" s="166">
        <v>140095</v>
      </c>
      <c r="G15" s="166">
        <v>150762</v>
      </c>
      <c r="H15" s="166">
        <v>144208</v>
      </c>
      <c r="I15" s="181">
        <f t="shared" si="6"/>
        <v>-4.347249306854517E-2</v>
      </c>
      <c r="J15" s="165">
        <f t="shared" si="1"/>
        <v>-6554</v>
      </c>
      <c r="K15" s="167">
        <f t="shared" si="2"/>
        <v>0.10437836433266333</v>
      </c>
      <c r="N15" s="165" t="s">
        <v>115</v>
      </c>
      <c r="O15" s="166">
        <v>2164</v>
      </c>
      <c r="P15" s="166">
        <v>800</v>
      </c>
      <c r="Q15" s="166">
        <v>3013</v>
      </c>
      <c r="R15" s="166">
        <v>2347</v>
      </c>
      <c r="S15" s="166">
        <v>3199</v>
      </c>
      <c r="T15" s="166">
        <v>2841</v>
      </c>
      <c r="U15" s="181">
        <f t="shared" si="7"/>
        <v>-0.11190997186620821</v>
      </c>
      <c r="V15" s="165">
        <f t="shared" si="5"/>
        <v>-358</v>
      </c>
      <c r="W15" s="167">
        <f t="shared" si="4"/>
        <v>0.18261875682972295</v>
      </c>
    </row>
    <row r="16" spans="1:23" x14ac:dyDescent="0.25">
      <c r="A16" s="1"/>
      <c r="B16" s="165" t="s">
        <v>118</v>
      </c>
      <c r="C16" s="166">
        <v>31900</v>
      </c>
      <c r="D16" s="166">
        <v>20093</v>
      </c>
      <c r="E16" s="166">
        <v>55862</v>
      </c>
      <c r="F16" s="166">
        <v>67552</v>
      </c>
      <c r="G16" s="166">
        <v>68751</v>
      </c>
      <c r="H16" s="166">
        <v>64203</v>
      </c>
      <c r="I16" s="181">
        <f t="shared" si="6"/>
        <v>-6.6151765065235457E-2</v>
      </c>
      <c r="J16" s="165">
        <f t="shared" si="1"/>
        <v>-4548</v>
      </c>
      <c r="K16" s="167">
        <f t="shared" si="2"/>
        <v>4.647040472962654E-2</v>
      </c>
      <c r="N16" s="165" t="s">
        <v>118</v>
      </c>
      <c r="O16" s="166">
        <v>393</v>
      </c>
      <c r="P16" s="166">
        <v>255</v>
      </c>
      <c r="Q16" s="166">
        <v>830</v>
      </c>
      <c r="R16" s="166">
        <v>1263</v>
      </c>
      <c r="S16" s="166">
        <v>1088</v>
      </c>
      <c r="T16" s="166">
        <v>749</v>
      </c>
      <c r="U16" s="181">
        <f t="shared" si="7"/>
        <v>-0.31158088235294112</v>
      </c>
      <c r="V16" s="165">
        <f t="shared" si="5"/>
        <v>-339</v>
      </c>
      <c r="W16" s="167">
        <f t="shared" si="4"/>
        <v>4.8145529343703801E-2</v>
      </c>
    </row>
    <row r="17" spans="1:23" x14ac:dyDescent="0.25">
      <c r="A17" s="1"/>
      <c r="B17" s="165" t="s">
        <v>125</v>
      </c>
      <c r="C17" s="166">
        <v>19336</v>
      </c>
      <c r="D17" s="166">
        <v>1288</v>
      </c>
      <c r="E17" s="166">
        <v>43381</v>
      </c>
      <c r="F17" s="166">
        <v>39002</v>
      </c>
      <c r="G17" s="166">
        <v>42429</v>
      </c>
      <c r="H17" s="166">
        <v>40662</v>
      </c>
      <c r="I17" s="181">
        <f t="shared" si="6"/>
        <v>-4.1646043979353786E-2</v>
      </c>
      <c r="J17" s="165">
        <f t="shared" si="1"/>
        <v>-1767</v>
      </c>
      <c r="K17" s="167">
        <f t="shared" si="2"/>
        <v>2.94313287091892E-2</v>
      </c>
      <c r="N17" s="165" t="s">
        <v>125</v>
      </c>
      <c r="O17" s="166">
        <v>205</v>
      </c>
      <c r="P17" s="166">
        <v>33</v>
      </c>
      <c r="Q17" s="166">
        <v>323</v>
      </c>
      <c r="R17" s="166">
        <v>306</v>
      </c>
      <c r="S17" s="166">
        <v>511</v>
      </c>
      <c r="T17" s="166">
        <v>390</v>
      </c>
      <c r="U17" s="181">
        <f t="shared" si="7"/>
        <v>-0.23679060665362039</v>
      </c>
      <c r="V17" s="165">
        <f t="shared" si="5"/>
        <v>-121</v>
      </c>
      <c r="W17" s="167">
        <f t="shared" si="4"/>
        <v>2.5069100726361124E-2</v>
      </c>
    </row>
    <row r="18" spans="1:23" x14ac:dyDescent="0.25">
      <c r="A18" s="1"/>
      <c r="B18" s="165" t="s">
        <v>121</v>
      </c>
      <c r="C18" s="166">
        <v>26204</v>
      </c>
      <c r="D18" s="166">
        <v>2873</v>
      </c>
      <c r="E18" s="166">
        <v>47430</v>
      </c>
      <c r="F18" s="166">
        <v>43703</v>
      </c>
      <c r="G18" s="166">
        <v>47893</v>
      </c>
      <c r="H18" s="166">
        <v>44275</v>
      </c>
      <c r="I18" s="181">
        <f t="shared" si="6"/>
        <v>-7.5543398826550812E-2</v>
      </c>
      <c r="J18" s="165">
        <f t="shared" si="1"/>
        <v>-3618</v>
      </c>
      <c r="K18" s="167">
        <f t="shared" si="2"/>
        <v>3.2046433490712505E-2</v>
      </c>
      <c r="N18" s="165" t="s">
        <v>121</v>
      </c>
      <c r="O18" s="166">
        <v>135</v>
      </c>
      <c r="P18" s="166">
        <v>47</v>
      </c>
      <c r="Q18" s="166">
        <v>324</v>
      </c>
      <c r="R18" s="166">
        <v>279</v>
      </c>
      <c r="S18" s="166">
        <v>376</v>
      </c>
      <c r="T18" s="166">
        <v>381</v>
      </c>
      <c r="U18" s="181">
        <f t="shared" si="7"/>
        <v>1.3297872340425565E-2</v>
      </c>
      <c r="V18" s="165">
        <f t="shared" si="5"/>
        <v>5</v>
      </c>
      <c r="W18" s="167">
        <f t="shared" si="4"/>
        <v>2.4490583017291252E-2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277</v>
      </c>
      <c r="E19" s="166">
        <v>20251</v>
      </c>
      <c r="F19" s="166">
        <v>27131</v>
      </c>
      <c r="G19" s="166">
        <v>23275</v>
      </c>
      <c r="H19" s="166">
        <v>22381</v>
      </c>
      <c r="I19" s="181">
        <f t="shared" si="6"/>
        <v>-3.8410311493018212E-2</v>
      </c>
      <c r="J19" s="165">
        <f t="shared" si="1"/>
        <v>-894</v>
      </c>
      <c r="K19" s="167">
        <f t="shared" si="2"/>
        <v>1.6199463082001955E-2</v>
      </c>
      <c r="N19" s="165" t="s">
        <v>130</v>
      </c>
      <c r="O19" s="166">
        <v>76</v>
      </c>
      <c r="P19" s="166">
        <v>17</v>
      </c>
      <c r="Q19" s="166">
        <v>42</v>
      </c>
      <c r="R19" s="166">
        <v>143</v>
      </c>
      <c r="S19" s="166">
        <v>78</v>
      </c>
      <c r="T19" s="166">
        <v>159</v>
      </c>
      <c r="U19" s="181">
        <f t="shared" si="7"/>
        <v>1.0384615384615383</v>
      </c>
      <c r="V19" s="165">
        <f t="shared" si="5"/>
        <v>81</v>
      </c>
      <c r="W19" s="167">
        <f t="shared" si="4"/>
        <v>1.0220479526901074E-2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1085</v>
      </c>
      <c r="E20" s="166">
        <v>14614</v>
      </c>
      <c r="F20" s="166">
        <v>23723</v>
      </c>
      <c r="G20" s="166">
        <v>23217</v>
      </c>
      <c r="H20" s="166">
        <v>19425</v>
      </c>
      <c r="I20" s="181">
        <f t="shared" si="6"/>
        <v>-0.16332859542576561</v>
      </c>
      <c r="J20" s="165">
        <f t="shared" si="1"/>
        <v>-3792</v>
      </c>
      <c r="K20" s="167">
        <f t="shared" si="2"/>
        <v>1.4059897697506277E-2</v>
      </c>
      <c r="N20" s="165" t="s">
        <v>133</v>
      </c>
      <c r="O20" s="166">
        <v>105</v>
      </c>
      <c r="P20" s="166">
        <v>13</v>
      </c>
      <c r="Q20" s="166">
        <v>86</v>
      </c>
      <c r="R20" s="166">
        <v>132</v>
      </c>
      <c r="S20" s="166">
        <v>83</v>
      </c>
      <c r="T20" s="166">
        <v>109</v>
      </c>
      <c r="U20" s="181">
        <f t="shared" si="7"/>
        <v>0.31325301204819267</v>
      </c>
      <c r="V20" s="165">
        <f t="shared" si="5"/>
        <v>26</v>
      </c>
      <c r="W20" s="167">
        <f t="shared" si="4"/>
        <v>7.0064922542906732E-3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50177</v>
      </c>
      <c r="E21" s="171">
        <f t="shared" si="9"/>
        <v>254019</v>
      </c>
      <c r="F21" s="171">
        <f t="shared" si="9"/>
        <v>306857</v>
      </c>
      <c r="G21" s="171">
        <f t="shared" si="9"/>
        <v>336042</v>
      </c>
      <c r="H21" s="171">
        <f t="shared" si="9"/>
        <v>342349</v>
      </c>
      <c r="I21" s="182">
        <f t="shared" si="6"/>
        <v>1.8768487272424306E-2</v>
      </c>
      <c r="J21" s="170">
        <f t="shared" si="1"/>
        <v>6307</v>
      </c>
      <c r="K21" s="172">
        <f t="shared" si="2"/>
        <v>0.247793663672771</v>
      </c>
      <c r="N21" s="170" t="s">
        <v>147</v>
      </c>
      <c r="O21" s="171">
        <f t="shared" ref="O21:T21" si="10">O13-SUM(O14:O20)</f>
        <v>2040</v>
      </c>
      <c r="P21" s="171">
        <f t="shared" si="10"/>
        <v>706</v>
      </c>
      <c r="Q21" s="171">
        <f t="shared" si="10"/>
        <v>2820</v>
      </c>
      <c r="R21" s="171">
        <f t="shared" si="10"/>
        <v>4223</v>
      </c>
      <c r="S21" s="171">
        <f t="shared" si="10"/>
        <v>4713</v>
      </c>
      <c r="T21" s="171">
        <f t="shared" si="10"/>
        <v>3785</v>
      </c>
      <c r="U21" s="182">
        <f t="shared" si="7"/>
        <v>-0.19690218544451521</v>
      </c>
      <c r="V21" s="170">
        <f>T21-S21</f>
        <v>-928</v>
      </c>
      <c r="W21" s="172">
        <f t="shared" si="4"/>
        <v>0.2432988365366073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72971</v>
      </c>
      <c r="E23" s="178">
        <f t="shared" si="11"/>
        <v>464733</v>
      </c>
      <c r="F23" s="178">
        <f t="shared" si="11"/>
        <v>499042</v>
      </c>
      <c r="G23" s="178">
        <f t="shared" si="11"/>
        <v>520038</v>
      </c>
      <c r="H23" s="178">
        <f t="shared" si="11"/>
        <v>495978</v>
      </c>
      <c r="I23" s="179">
        <f>IFERROR(H23/G23-1,"-")</f>
        <v>-4.6265849803283632E-2</v>
      </c>
      <c r="J23" s="178">
        <f>H23-G23</f>
        <v>-24060</v>
      </c>
      <c r="K23" s="179">
        <f t="shared" ref="K23:K35" si="12">H23/H$9</f>
        <v>0.35899098791319273</v>
      </c>
    </row>
    <row r="24" spans="1:23" x14ac:dyDescent="0.25">
      <c r="B24" s="161" t="s">
        <v>99</v>
      </c>
      <c r="C24" s="162">
        <v>16647</v>
      </c>
      <c r="D24" s="162">
        <v>34951</v>
      </c>
      <c r="E24" s="162">
        <v>37975</v>
      </c>
      <c r="F24" s="162">
        <v>33234</v>
      </c>
      <c r="G24" s="162">
        <v>25898</v>
      </c>
      <c r="H24" s="162">
        <v>24851</v>
      </c>
      <c r="I24" s="180">
        <f>IFERROR(H24/G24-1,"-")</f>
        <v>-4.0427832265039765E-2</v>
      </c>
      <c r="J24" s="161">
        <f t="shared" ref="J24:J34" si="13">H24-G24</f>
        <v>-1047</v>
      </c>
      <c r="K24" s="163">
        <f t="shared" si="12"/>
        <v>1.7987259597463501E-2</v>
      </c>
    </row>
    <row r="25" spans="1:23" x14ac:dyDescent="0.25">
      <c r="B25" s="165" t="s">
        <v>105</v>
      </c>
      <c r="C25" s="166">
        <v>6472</v>
      </c>
      <c r="D25" s="166">
        <v>22501</v>
      </c>
      <c r="E25" s="166">
        <v>16201</v>
      </c>
      <c r="F25" s="166">
        <v>12972</v>
      </c>
      <c r="G25" s="166">
        <v>8028</v>
      </c>
      <c r="H25" s="166">
        <v>9484</v>
      </c>
      <c r="I25" s="181">
        <f>IFERROR(H25/G25-1,"-")</f>
        <v>0.18136522172396607</v>
      </c>
      <c r="J25" s="165">
        <f t="shared" si="13"/>
        <v>1456</v>
      </c>
      <c r="K25" s="167">
        <f t="shared" si="12"/>
        <v>6.8645595759665142E-3</v>
      </c>
    </row>
    <row r="26" spans="1:23" x14ac:dyDescent="0.25">
      <c r="B26" s="165" t="s">
        <v>102</v>
      </c>
      <c r="C26" s="166">
        <v>10175</v>
      </c>
      <c r="D26" s="166">
        <v>12450</v>
      </c>
      <c r="E26" s="166">
        <v>21774</v>
      </c>
      <c r="F26" s="166">
        <v>20262</v>
      </c>
      <c r="G26" s="166">
        <v>17870</v>
      </c>
      <c r="H26" s="166">
        <v>15367</v>
      </c>
      <c r="I26" s="181">
        <f>IFERROR(H26/G26-1,"-")</f>
        <v>-0.14006715165081141</v>
      </c>
      <c r="J26" s="165">
        <f t="shared" si="13"/>
        <v>-2503</v>
      </c>
      <c r="K26" s="167">
        <f t="shared" si="12"/>
        <v>1.1122700021496986E-2</v>
      </c>
    </row>
    <row r="27" spans="1:23" x14ac:dyDescent="0.25">
      <c r="B27" s="161" t="s">
        <v>109</v>
      </c>
      <c r="C27" s="162">
        <v>263177</v>
      </c>
      <c r="D27" s="162">
        <v>38020</v>
      </c>
      <c r="E27" s="162">
        <v>426758</v>
      </c>
      <c r="F27" s="162">
        <v>465808</v>
      </c>
      <c r="G27" s="162">
        <v>494140</v>
      </c>
      <c r="H27" s="162">
        <v>471127</v>
      </c>
      <c r="I27" s="180">
        <f>IFERROR(H27/G27-1,"-")</f>
        <v>-4.6571821750920783E-2</v>
      </c>
      <c r="J27" s="161">
        <f t="shared" si="13"/>
        <v>-23013</v>
      </c>
      <c r="K27" s="163">
        <f t="shared" si="12"/>
        <v>0.34100372831572923</v>
      </c>
    </row>
    <row r="28" spans="1:23" x14ac:dyDescent="0.25">
      <c r="B28" s="165" t="s">
        <v>112</v>
      </c>
      <c r="C28" s="166">
        <v>115594</v>
      </c>
      <c r="D28" s="166">
        <v>1535</v>
      </c>
      <c r="E28" s="166">
        <v>195962</v>
      </c>
      <c r="F28" s="166">
        <v>217537</v>
      </c>
      <c r="G28" s="166">
        <v>232013</v>
      </c>
      <c r="H28" s="166">
        <v>224879</v>
      </c>
      <c r="I28" s="181">
        <f t="shared" ref="I28:I35" si="14">IFERROR(H28/G28-1,"-")</f>
        <v>-3.0748277036200533E-2</v>
      </c>
      <c r="J28" s="165">
        <f t="shared" si="13"/>
        <v>-7134</v>
      </c>
      <c r="K28" s="167">
        <f t="shared" si="12"/>
        <v>0.1627683775710432</v>
      </c>
    </row>
    <row r="29" spans="1:23" x14ac:dyDescent="0.25">
      <c r="B29" s="165" t="s">
        <v>115</v>
      </c>
      <c r="C29" s="166">
        <v>34149</v>
      </c>
      <c r="D29" s="166">
        <v>6077</v>
      </c>
      <c r="E29" s="166">
        <v>48476</v>
      </c>
      <c r="F29" s="166">
        <v>56656</v>
      </c>
      <c r="G29" s="166">
        <v>58729</v>
      </c>
      <c r="H29" s="166">
        <v>53704</v>
      </c>
      <c r="I29" s="181">
        <f t="shared" si="14"/>
        <v>-8.5562498935789821E-2</v>
      </c>
      <c r="J29" s="165">
        <f t="shared" si="13"/>
        <v>-5025</v>
      </c>
      <c r="K29" s="167">
        <f t="shared" si="12"/>
        <v>3.8871183832529063E-2</v>
      </c>
    </row>
    <row r="30" spans="1:23" x14ac:dyDescent="0.25">
      <c r="B30" s="165" t="s">
        <v>118</v>
      </c>
      <c r="C30" s="166">
        <v>11026</v>
      </c>
      <c r="D30" s="166">
        <v>7539</v>
      </c>
      <c r="E30" s="166">
        <v>18354</v>
      </c>
      <c r="F30" s="166">
        <v>17797</v>
      </c>
      <c r="G30" s="166">
        <v>15733</v>
      </c>
      <c r="H30" s="166">
        <v>14653</v>
      </c>
      <c r="I30" s="181">
        <f t="shared" si="14"/>
        <v>-6.8645522150893035E-2</v>
      </c>
      <c r="J30" s="165">
        <f t="shared" si="13"/>
        <v>-1080</v>
      </c>
      <c r="K30" s="167">
        <f t="shared" si="12"/>
        <v>1.0605903781804864E-2</v>
      </c>
    </row>
    <row r="31" spans="1:23" x14ac:dyDescent="0.25">
      <c r="B31" s="165" t="s">
        <v>125</v>
      </c>
      <c r="C31" s="166">
        <v>10228</v>
      </c>
      <c r="D31" s="166">
        <v>445</v>
      </c>
      <c r="E31" s="166">
        <v>23845</v>
      </c>
      <c r="F31" s="166">
        <v>18538</v>
      </c>
      <c r="G31" s="166">
        <v>19687</v>
      </c>
      <c r="H31" s="166">
        <v>18855</v>
      </c>
      <c r="I31" s="181">
        <f t="shared" si="14"/>
        <v>-4.2261390765479745E-2</v>
      </c>
      <c r="J31" s="165">
        <f t="shared" si="13"/>
        <v>-832</v>
      </c>
      <c r="K31" s="167">
        <f t="shared" si="12"/>
        <v>1.3647329270861305E-2</v>
      </c>
    </row>
    <row r="32" spans="1:23" x14ac:dyDescent="0.25">
      <c r="B32" s="165" t="s">
        <v>121</v>
      </c>
      <c r="C32" s="166">
        <v>14676</v>
      </c>
      <c r="D32" s="166">
        <v>1570</v>
      </c>
      <c r="E32" s="166">
        <v>29266</v>
      </c>
      <c r="F32" s="166">
        <v>24670</v>
      </c>
      <c r="G32" s="166">
        <v>26217</v>
      </c>
      <c r="H32" s="166">
        <v>25798</v>
      </c>
      <c r="I32" s="181">
        <f t="shared" si="14"/>
        <v>-1.5981996414540234E-2</v>
      </c>
      <c r="J32" s="165">
        <f t="shared" si="13"/>
        <v>-419</v>
      </c>
      <c r="K32" s="167">
        <f t="shared" si="12"/>
        <v>1.8672702229099971E-2</v>
      </c>
    </row>
    <row r="33" spans="2:11" x14ac:dyDescent="0.25">
      <c r="B33" s="165" t="s">
        <v>130</v>
      </c>
      <c r="C33" s="166">
        <v>9525</v>
      </c>
      <c r="D33" s="166">
        <v>82</v>
      </c>
      <c r="E33" s="166">
        <v>10703</v>
      </c>
      <c r="F33" s="166">
        <v>12117</v>
      </c>
      <c r="G33" s="166">
        <v>10949</v>
      </c>
      <c r="H33" s="166">
        <v>9609</v>
      </c>
      <c r="I33" s="181">
        <f t="shared" si="14"/>
        <v>-0.12238560599141479</v>
      </c>
      <c r="J33" s="165">
        <f t="shared" si="13"/>
        <v>-1340</v>
      </c>
      <c r="K33" s="167">
        <f t="shared" si="12"/>
        <v>6.955035108125499E-3</v>
      </c>
    </row>
    <row r="34" spans="2:11" x14ac:dyDescent="0.25">
      <c r="B34" s="165" t="s">
        <v>133</v>
      </c>
      <c r="C34" s="166">
        <v>11099</v>
      </c>
      <c r="D34" s="166">
        <v>174</v>
      </c>
      <c r="E34" s="166">
        <v>6638</v>
      </c>
      <c r="F34" s="166">
        <v>11101</v>
      </c>
      <c r="G34" s="166">
        <v>10868</v>
      </c>
      <c r="H34" s="166">
        <v>9294</v>
      </c>
      <c r="I34" s="181">
        <f t="shared" si="14"/>
        <v>-0.14482885535517109</v>
      </c>
      <c r="J34" s="165">
        <f t="shared" si="13"/>
        <v>-1574</v>
      </c>
      <c r="K34" s="167">
        <f t="shared" si="12"/>
        <v>6.727036767084857E-3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20598</v>
      </c>
      <c r="E35" s="171">
        <f t="shared" si="16"/>
        <v>93514</v>
      </c>
      <c r="F35" s="171">
        <f t="shared" si="16"/>
        <v>107392</v>
      </c>
      <c r="G35" s="171">
        <f t="shared" si="16"/>
        <v>119944</v>
      </c>
      <c r="H35" s="171">
        <f t="shared" si="16"/>
        <v>114335</v>
      </c>
      <c r="I35" s="182">
        <f t="shared" si="14"/>
        <v>-4.6763489628493304E-2</v>
      </c>
      <c r="J35" s="170">
        <f>H35-G35</f>
        <v>-5609</v>
      </c>
      <c r="K35" s="172">
        <f t="shared" si="12"/>
        <v>8.2756159755180442E-2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12318</v>
      </c>
      <c r="E37" s="178">
        <f t="shared" si="17"/>
        <v>218561</v>
      </c>
      <c r="F37" s="178">
        <f t="shared" si="17"/>
        <v>261428</v>
      </c>
      <c r="G37" s="178">
        <f t="shared" si="17"/>
        <v>273440</v>
      </c>
      <c r="H37" s="178">
        <f t="shared" si="17"/>
        <v>283406</v>
      </c>
      <c r="I37" s="179">
        <f>IFERROR(H37/G37-1,"-")</f>
        <v>3.6446752486834377E-2</v>
      </c>
      <c r="J37" s="178">
        <f>H37-G37</f>
        <v>9966</v>
      </c>
      <c r="K37" s="179">
        <f t="shared" ref="K37:K49" si="18">H37/H$9</f>
        <v>0.20513046933639453</v>
      </c>
    </row>
    <row r="38" spans="2:11" x14ac:dyDescent="0.25">
      <c r="B38" s="161" t="s">
        <v>99</v>
      </c>
      <c r="C38" s="162">
        <v>9666</v>
      </c>
      <c r="D38" s="162">
        <v>3405</v>
      </c>
      <c r="E38" s="162">
        <v>20248</v>
      </c>
      <c r="F38" s="162">
        <v>20597</v>
      </c>
      <c r="G38" s="162">
        <v>18853</v>
      </c>
      <c r="H38" s="162">
        <v>20900</v>
      </c>
      <c r="I38" s="180">
        <f>IFERROR(H38/G38-1,"-")</f>
        <v>0.1085768843154935</v>
      </c>
      <c r="J38" s="161">
        <f t="shared" ref="J38:J48" si="19">H38-G38</f>
        <v>2047</v>
      </c>
      <c r="K38" s="163">
        <f t="shared" si="18"/>
        <v>1.51275089769823E-2</v>
      </c>
    </row>
    <row r="39" spans="2:11" x14ac:dyDescent="0.25">
      <c r="B39" s="165" t="s">
        <v>105</v>
      </c>
      <c r="C39" s="166">
        <v>2065</v>
      </c>
      <c r="D39" s="166">
        <v>1733</v>
      </c>
      <c r="E39" s="166">
        <v>5407</v>
      </c>
      <c r="F39" s="166">
        <v>5704</v>
      </c>
      <c r="G39" s="166">
        <v>7095</v>
      </c>
      <c r="H39" s="166">
        <v>7443</v>
      </c>
      <c r="I39" s="181">
        <f>IFERROR(H39/G39-1,"-")</f>
        <v>4.9048625792811773E-2</v>
      </c>
      <c r="J39" s="165">
        <f t="shared" si="19"/>
        <v>348</v>
      </c>
      <c r="K39" s="167">
        <f t="shared" si="18"/>
        <v>5.387275086874606E-3</v>
      </c>
    </row>
    <row r="40" spans="2:11" x14ac:dyDescent="0.25">
      <c r="B40" s="165" t="s">
        <v>102</v>
      </c>
      <c r="C40" s="166">
        <v>7601</v>
      </c>
      <c r="D40" s="166">
        <v>1672</v>
      </c>
      <c r="E40" s="166">
        <v>14841</v>
      </c>
      <c r="F40" s="166">
        <v>14893</v>
      </c>
      <c r="G40" s="166">
        <v>11758</v>
      </c>
      <c r="H40" s="166">
        <v>13457</v>
      </c>
      <c r="I40" s="181">
        <f>IFERROR(H40/G40-1,"-")</f>
        <v>0.14449736349719333</v>
      </c>
      <c r="J40" s="165">
        <f t="shared" si="19"/>
        <v>1699</v>
      </c>
      <c r="K40" s="167">
        <f t="shared" si="18"/>
        <v>9.7402338901076951E-3</v>
      </c>
    </row>
    <row r="41" spans="2:11" x14ac:dyDescent="0.25">
      <c r="B41" s="161" t="s">
        <v>109</v>
      </c>
      <c r="C41" s="162">
        <v>137440</v>
      </c>
      <c r="D41" s="162">
        <v>8913</v>
      </c>
      <c r="E41" s="162">
        <v>198313</v>
      </c>
      <c r="F41" s="162">
        <v>240831</v>
      </c>
      <c r="G41" s="162">
        <v>254587</v>
      </c>
      <c r="H41" s="162">
        <v>262506</v>
      </c>
      <c r="I41" s="180">
        <f>IFERROR(H41/G41-1,"-")</f>
        <v>3.1105280316748196E-2</v>
      </c>
      <c r="J41" s="161">
        <f t="shared" si="19"/>
        <v>7919</v>
      </c>
      <c r="K41" s="163">
        <f t="shared" si="18"/>
        <v>0.19000296035941225</v>
      </c>
    </row>
    <row r="42" spans="2:11" x14ac:dyDescent="0.25">
      <c r="B42" s="165" t="s">
        <v>112</v>
      </c>
      <c r="C42" s="166">
        <v>66259</v>
      </c>
      <c r="D42" s="166">
        <v>309</v>
      </c>
      <c r="E42" s="166">
        <v>88685</v>
      </c>
      <c r="F42" s="166">
        <v>106334</v>
      </c>
      <c r="G42" s="166">
        <v>118602</v>
      </c>
      <c r="H42" s="166">
        <v>120525</v>
      </c>
      <c r="I42" s="181">
        <f t="shared" ref="I42:I49" si="20">IFERROR(H42/G42-1,"-")</f>
        <v>1.6213891839935268E-2</v>
      </c>
      <c r="J42" s="165">
        <f t="shared" si="19"/>
        <v>1923</v>
      </c>
      <c r="K42" s="167">
        <f t="shared" si="18"/>
        <v>8.7236508107693386E-2</v>
      </c>
    </row>
    <row r="43" spans="2:11" x14ac:dyDescent="0.25">
      <c r="B43" s="165" t="s">
        <v>115</v>
      </c>
      <c r="C43" s="166">
        <v>8479</v>
      </c>
      <c r="D43" s="166">
        <v>856</v>
      </c>
      <c r="E43" s="166">
        <v>9536</v>
      </c>
      <c r="F43" s="166">
        <v>13475</v>
      </c>
      <c r="G43" s="166">
        <v>12534</v>
      </c>
      <c r="H43" s="166">
        <v>12462</v>
      </c>
      <c r="I43" s="181">
        <f t="shared" si="20"/>
        <v>-5.7443752991862551E-3</v>
      </c>
      <c r="J43" s="165">
        <f t="shared" si="19"/>
        <v>-72</v>
      </c>
      <c r="K43" s="167">
        <f t="shared" si="18"/>
        <v>9.0200486541221741E-3</v>
      </c>
    </row>
    <row r="44" spans="2:11" x14ac:dyDescent="0.25">
      <c r="B44" s="165" t="s">
        <v>118</v>
      </c>
      <c r="C44" s="166">
        <v>4192</v>
      </c>
      <c r="D44" s="166">
        <v>1284</v>
      </c>
      <c r="E44" s="166">
        <v>5826</v>
      </c>
      <c r="F44" s="166">
        <v>7451</v>
      </c>
      <c r="G44" s="166">
        <v>6703</v>
      </c>
      <c r="H44" s="166">
        <v>7362</v>
      </c>
      <c r="I44" s="181">
        <f t="shared" si="20"/>
        <v>9.8314187677159381E-2</v>
      </c>
      <c r="J44" s="165">
        <f t="shared" si="19"/>
        <v>659</v>
      </c>
      <c r="K44" s="167">
        <f t="shared" si="18"/>
        <v>5.3286469420355835E-3</v>
      </c>
    </row>
    <row r="45" spans="2:11" x14ac:dyDescent="0.25">
      <c r="B45" s="165" t="s">
        <v>125</v>
      </c>
      <c r="C45" s="166">
        <v>5403</v>
      </c>
      <c r="D45" s="166">
        <v>100</v>
      </c>
      <c r="E45" s="166">
        <v>9647</v>
      </c>
      <c r="F45" s="166">
        <v>9860</v>
      </c>
      <c r="G45" s="166">
        <v>10522</v>
      </c>
      <c r="H45" s="166">
        <v>9305</v>
      </c>
      <c r="I45" s="181">
        <f t="shared" si="20"/>
        <v>-0.11566242159285312</v>
      </c>
      <c r="J45" s="165">
        <f t="shared" si="19"/>
        <v>-1217</v>
      </c>
      <c r="K45" s="167">
        <f t="shared" si="18"/>
        <v>6.7349986139148476E-3</v>
      </c>
    </row>
    <row r="46" spans="2:11" x14ac:dyDescent="0.25">
      <c r="B46" s="165" t="s">
        <v>121</v>
      </c>
      <c r="C46" s="166">
        <v>7570</v>
      </c>
      <c r="D46" s="166">
        <v>191</v>
      </c>
      <c r="E46" s="166">
        <v>9856</v>
      </c>
      <c r="F46" s="166">
        <v>11274</v>
      </c>
      <c r="G46" s="166">
        <v>12503</v>
      </c>
      <c r="H46" s="166">
        <v>9250</v>
      </c>
      <c r="I46" s="181">
        <f t="shared" si="20"/>
        <v>-0.26017755738622728</v>
      </c>
      <c r="J46" s="165">
        <f t="shared" si="19"/>
        <v>-3253</v>
      </c>
      <c r="K46" s="167">
        <f t="shared" si="18"/>
        <v>6.6951893797648938E-3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4216</v>
      </c>
      <c r="F47" s="166">
        <v>5757</v>
      </c>
      <c r="G47" s="166">
        <v>4534</v>
      </c>
      <c r="H47" s="166">
        <v>5744</v>
      </c>
      <c r="I47" s="181">
        <f t="shared" si="20"/>
        <v>0.26687251874724316</v>
      </c>
      <c r="J47" s="165">
        <f t="shared" si="19"/>
        <v>1210</v>
      </c>
      <c r="K47" s="167">
        <f t="shared" si="18"/>
        <v>4.1575316537696815E-3</v>
      </c>
    </row>
    <row r="48" spans="2:11" x14ac:dyDescent="0.25">
      <c r="B48" s="165" t="s">
        <v>133</v>
      </c>
      <c r="C48" s="166">
        <v>4738</v>
      </c>
      <c r="D48" s="166">
        <v>613</v>
      </c>
      <c r="E48" s="166">
        <v>3681</v>
      </c>
      <c r="F48" s="166">
        <v>5590</v>
      </c>
      <c r="G48" s="166">
        <v>5242</v>
      </c>
      <c r="H48" s="166">
        <v>4460</v>
      </c>
      <c r="I48" s="181">
        <f t="shared" si="20"/>
        <v>-0.14917970240366274</v>
      </c>
      <c r="J48" s="165">
        <f t="shared" si="19"/>
        <v>-782</v>
      </c>
      <c r="K48" s="167">
        <f t="shared" si="18"/>
        <v>3.2281669874325868E-3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5470</v>
      </c>
      <c r="E49" s="171">
        <f t="shared" si="22"/>
        <v>66866</v>
      </c>
      <c r="F49" s="171">
        <f t="shared" si="22"/>
        <v>81090</v>
      </c>
      <c r="G49" s="171">
        <f t="shared" si="22"/>
        <v>83947</v>
      </c>
      <c r="H49" s="171">
        <f t="shared" si="22"/>
        <v>93398</v>
      </c>
      <c r="I49" s="182">
        <f t="shared" si="20"/>
        <v>0.11258293923547003</v>
      </c>
      <c r="J49" s="170">
        <f>H49-G49</f>
        <v>9451</v>
      </c>
      <c r="K49" s="172">
        <f t="shared" si="18"/>
        <v>6.7601870020679092E-2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2365</v>
      </c>
      <c r="E51" s="178">
        <f t="shared" si="23"/>
        <v>11908</v>
      </c>
      <c r="F51" s="178">
        <f t="shared" si="23"/>
        <v>20524</v>
      </c>
      <c r="G51" s="178">
        <f t="shared" si="23"/>
        <v>18751</v>
      </c>
      <c r="H51" s="178">
        <f t="shared" si="23"/>
        <v>15557</v>
      </c>
      <c r="I51" s="179">
        <f>IFERROR(H51/G51-1,"-")</f>
        <v>-0.17033758199562687</v>
      </c>
      <c r="J51" s="178">
        <f>H51-G51</f>
        <v>-3194</v>
      </c>
      <c r="K51" s="179">
        <f t="shared" ref="K51:K63" si="24">H51/H$9</f>
        <v>1.1260222830378643E-2</v>
      </c>
    </row>
    <row r="52" spans="2:11" x14ac:dyDescent="0.25">
      <c r="B52" s="161" t="s">
        <v>99</v>
      </c>
      <c r="C52" s="162">
        <v>773</v>
      </c>
      <c r="D52" s="162">
        <v>461</v>
      </c>
      <c r="E52" s="162">
        <v>991</v>
      </c>
      <c r="F52" s="162">
        <v>8538</v>
      </c>
      <c r="G52" s="162">
        <v>4999</v>
      </c>
      <c r="H52" s="162">
        <v>2874</v>
      </c>
      <c r="I52" s="180">
        <f>IFERROR(H52/G52-1,"-")</f>
        <v>-0.42508501700340073</v>
      </c>
      <c r="J52" s="161">
        <f t="shared" ref="J52:J62" si="25">H52-G52</f>
        <v>-2125</v>
      </c>
      <c r="K52" s="163">
        <f t="shared" si="24"/>
        <v>2.0802134353993845E-3</v>
      </c>
    </row>
    <row r="53" spans="2:11" x14ac:dyDescent="0.25">
      <c r="B53" s="165" t="s">
        <v>105</v>
      </c>
      <c r="C53" s="166">
        <v>367</v>
      </c>
      <c r="D53" s="166">
        <v>181</v>
      </c>
      <c r="E53" s="166">
        <v>229</v>
      </c>
      <c r="F53" s="166">
        <v>6255</v>
      </c>
      <c r="G53" s="166">
        <v>3332</v>
      </c>
      <c r="H53" s="166">
        <v>1823</v>
      </c>
      <c r="I53" s="181">
        <f>IFERROR(H53/G53-1,"-")</f>
        <v>-0.45288115246098437</v>
      </c>
      <c r="J53" s="165">
        <f t="shared" si="25"/>
        <v>-1509</v>
      </c>
      <c r="K53" s="167">
        <f t="shared" si="24"/>
        <v>1.3194951610066381E-3</v>
      </c>
    </row>
    <row r="54" spans="2:11" x14ac:dyDescent="0.25">
      <c r="B54" s="165" t="s">
        <v>102</v>
      </c>
      <c r="C54" s="166">
        <v>406</v>
      </c>
      <c r="D54" s="166">
        <v>280</v>
      </c>
      <c r="E54" s="166">
        <v>762</v>
      </c>
      <c r="F54" s="166">
        <v>2283</v>
      </c>
      <c r="G54" s="166">
        <v>1667</v>
      </c>
      <c r="H54" s="166">
        <v>1051</v>
      </c>
      <c r="I54" s="181">
        <f>IFERROR(H54/G54-1,"-")</f>
        <v>-0.36952609478104381</v>
      </c>
      <c r="J54" s="165">
        <f t="shared" si="25"/>
        <v>-616</v>
      </c>
      <c r="K54" s="167">
        <f t="shared" si="24"/>
        <v>7.6071827439274633E-4</v>
      </c>
    </row>
    <row r="55" spans="2:11" x14ac:dyDescent="0.25">
      <c r="B55" s="161" t="s">
        <v>109</v>
      </c>
      <c r="C55" s="162">
        <v>7419</v>
      </c>
      <c r="D55" s="162">
        <v>1904</v>
      </c>
      <c r="E55" s="162">
        <v>10917</v>
      </c>
      <c r="F55" s="162">
        <v>11986</v>
      </c>
      <c r="G55" s="162">
        <v>13752</v>
      </c>
      <c r="H55" s="162">
        <v>12683</v>
      </c>
      <c r="I55" s="180">
        <f>IFERROR(H55/G55-1,"-")</f>
        <v>-7.7734147760325722E-2</v>
      </c>
      <c r="J55" s="161">
        <f t="shared" si="25"/>
        <v>-1069</v>
      </c>
      <c r="K55" s="163">
        <f t="shared" si="24"/>
        <v>9.1800093949792588E-3</v>
      </c>
    </row>
    <row r="56" spans="2:11" x14ac:dyDescent="0.25">
      <c r="B56" s="165" t="s">
        <v>112</v>
      </c>
      <c r="C56" s="166">
        <v>2301</v>
      </c>
      <c r="D56" s="166">
        <v>33</v>
      </c>
      <c r="E56" s="166">
        <v>3479</v>
      </c>
      <c r="F56" s="166">
        <v>3293</v>
      </c>
      <c r="G56" s="166">
        <v>3704</v>
      </c>
      <c r="H56" s="166">
        <v>4269</v>
      </c>
      <c r="I56" s="181">
        <f t="shared" ref="I56:I63" si="26">IFERROR(H56/G56-1,"-")</f>
        <v>0.15253779697624181</v>
      </c>
      <c r="J56" s="165">
        <f t="shared" si="25"/>
        <v>565</v>
      </c>
      <c r="K56" s="167">
        <f t="shared" si="24"/>
        <v>3.0899203742936576E-3</v>
      </c>
    </row>
    <row r="57" spans="2:11" x14ac:dyDescent="0.25">
      <c r="B57" s="165" t="s">
        <v>115</v>
      </c>
      <c r="C57" s="166">
        <v>2164</v>
      </c>
      <c r="D57" s="166">
        <v>800</v>
      </c>
      <c r="E57" s="166">
        <v>3013</v>
      </c>
      <c r="F57" s="166">
        <v>2347</v>
      </c>
      <c r="G57" s="166">
        <v>3199</v>
      </c>
      <c r="H57" s="166">
        <v>2841</v>
      </c>
      <c r="I57" s="181">
        <f t="shared" si="26"/>
        <v>-0.11190997186620821</v>
      </c>
      <c r="J57" s="165">
        <f t="shared" si="25"/>
        <v>-358</v>
      </c>
      <c r="K57" s="167">
        <f t="shared" si="24"/>
        <v>2.0563278949094124E-3</v>
      </c>
    </row>
    <row r="58" spans="2:11" x14ac:dyDescent="0.25">
      <c r="B58" s="165" t="s">
        <v>118</v>
      </c>
      <c r="C58" s="166">
        <v>393</v>
      </c>
      <c r="D58" s="166">
        <v>255</v>
      </c>
      <c r="E58" s="166">
        <v>830</v>
      </c>
      <c r="F58" s="166">
        <v>1263</v>
      </c>
      <c r="G58" s="166">
        <v>1088</v>
      </c>
      <c r="H58" s="166">
        <v>749</v>
      </c>
      <c r="I58" s="181">
        <f t="shared" si="26"/>
        <v>-0.31158088235294112</v>
      </c>
      <c r="J58" s="165">
        <f t="shared" si="25"/>
        <v>-339</v>
      </c>
      <c r="K58" s="167">
        <f t="shared" si="24"/>
        <v>5.4212938869663849E-4</v>
      </c>
    </row>
    <row r="59" spans="2:11" x14ac:dyDescent="0.25">
      <c r="B59" s="165" t="s">
        <v>125</v>
      </c>
      <c r="C59" s="166">
        <v>205</v>
      </c>
      <c r="D59" s="166">
        <v>33</v>
      </c>
      <c r="E59" s="166">
        <v>323</v>
      </c>
      <c r="F59" s="166">
        <v>306</v>
      </c>
      <c r="G59" s="166">
        <v>511</v>
      </c>
      <c r="H59" s="166">
        <v>390</v>
      </c>
      <c r="I59" s="181">
        <f t="shared" si="26"/>
        <v>-0.23679060665362039</v>
      </c>
      <c r="J59" s="165">
        <f t="shared" si="25"/>
        <v>-121</v>
      </c>
      <c r="K59" s="167">
        <f t="shared" si="24"/>
        <v>2.8228366033603334E-4</v>
      </c>
    </row>
    <row r="60" spans="2:11" x14ac:dyDescent="0.25">
      <c r="B60" s="165" t="s">
        <v>121</v>
      </c>
      <c r="C60" s="166">
        <v>135</v>
      </c>
      <c r="D60" s="166">
        <v>47</v>
      </c>
      <c r="E60" s="166">
        <v>324</v>
      </c>
      <c r="F60" s="166">
        <v>279</v>
      </c>
      <c r="G60" s="166">
        <v>376</v>
      </c>
      <c r="H60" s="166">
        <v>381</v>
      </c>
      <c r="I60" s="181">
        <f t="shared" si="26"/>
        <v>1.3297872340425565E-2</v>
      </c>
      <c r="J60" s="165">
        <f t="shared" si="25"/>
        <v>5</v>
      </c>
      <c r="K60" s="167">
        <f t="shared" si="24"/>
        <v>2.7576942202058643E-4</v>
      </c>
    </row>
    <row r="61" spans="2:11" x14ac:dyDescent="0.25">
      <c r="B61" s="165" t="s">
        <v>130</v>
      </c>
      <c r="C61" s="166">
        <v>76</v>
      </c>
      <c r="D61" s="166">
        <v>17</v>
      </c>
      <c r="E61" s="166">
        <v>42</v>
      </c>
      <c r="F61" s="166">
        <v>143</v>
      </c>
      <c r="G61" s="166">
        <v>78</v>
      </c>
      <c r="H61" s="166">
        <v>159</v>
      </c>
      <c r="I61" s="181">
        <f t="shared" si="26"/>
        <v>1.0384615384615383</v>
      </c>
      <c r="J61" s="165">
        <f t="shared" si="25"/>
        <v>81</v>
      </c>
      <c r="K61" s="167">
        <f t="shared" si="24"/>
        <v>1.1508487690622898E-4</v>
      </c>
    </row>
    <row r="62" spans="2:11" x14ac:dyDescent="0.25">
      <c r="B62" s="165" t="s">
        <v>133</v>
      </c>
      <c r="C62" s="166">
        <v>105</v>
      </c>
      <c r="D62" s="166">
        <v>13</v>
      </c>
      <c r="E62" s="166">
        <v>86</v>
      </c>
      <c r="F62" s="166">
        <v>132</v>
      </c>
      <c r="G62" s="166">
        <v>83</v>
      </c>
      <c r="H62" s="166">
        <v>109</v>
      </c>
      <c r="I62" s="181">
        <f t="shared" si="26"/>
        <v>0.31325301204819267</v>
      </c>
      <c r="J62" s="165">
        <f t="shared" si="25"/>
        <v>26</v>
      </c>
      <c r="K62" s="167">
        <f t="shared" si="24"/>
        <v>7.889466404263496E-5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706</v>
      </c>
      <c r="E63" s="171">
        <f t="shared" si="28"/>
        <v>2820</v>
      </c>
      <c r="F63" s="171">
        <f t="shared" si="28"/>
        <v>4223</v>
      </c>
      <c r="G63" s="171">
        <f t="shared" si="28"/>
        <v>4713</v>
      </c>
      <c r="H63" s="171">
        <f t="shared" si="28"/>
        <v>3785</v>
      </c>
      <c r="I63" s="182">
        <f t="shared" si="26"/>
        <v>-0.19690218544451521</v>
      </c>
      <c r="J63" s="170">
        <f>H63-G63</f>
        <v>-928</v>
      </c>
      <c r="K63" s="172">
        <f t="shared" si="24"/>
        <v>2.7395991137740675E-3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9116</v>
      </c>
      <c r="E65" s="178">
        <f t="shared" si="29"/>
        <v>39976</v>
      </c>
      <c r="F65" s="178">
        <f t="shared" si="29"/>
        <v>61153</v>
      </c>
      <c r="G65" s="178">
        <f t="shared" si="29"/>
        <v>64832</v>
      </c>
      <c r="H65" s="178">
        <f t="shared" si="29"/>
        <v>48456</v>
      </c>
      <c r="I65" s="179">
        <f>IFERROR(H65/G65-1,"-")</f>
        <v>-0.25259131293188553</v>
      </c>
      <c r="J65" s="178">
        <f>H65-G65</f>
        <v>-16376</v>
      </c>
      <c r="K65" s="179">
        <f t="shared" ref="K65:K77" si="30">H65/H$9</f>
        <v>3.5072659090366234E-2</v>
      </c>
    </row>
    <row r="66" spans="2:11" x14ac:dyDescent="0.25">
      <c r="B66" s="161" t="s">
        <v>99</v>
      </c>
      <c r="C66" s="162">
        <v>5481</v>
      </c>
      <c r="D66" s="162">
        <v>4267</v>
      </c>
      <c r="E66" s="162">
        <v>8941</v>
      </c>
      <c r="F66" s="162">
        <v>5809</v>
      </c>
      <c r="G66" s="162">
        <v>11217</v>
      </c>
      <c r="H66" s="162">
        <v>7564</v>
      </c>
      <c r="I66" s="180">
        <f>IFERROR(H66/G66-1,"-")</f>
        <v>-0.32566639921547647</v>
      </c>
      <c r="J66" s="161">
        <f t="shared" ref="J66:J76" si="31">H66-G66</f>
        <v>-3653</v>
      </c>
      <c r="K66" s="163">
        <f t="shared" si="30"/>
        <v>5.4748554020045033E-3</v>
      </c>
    </row>
    <row r="67" spans="2:11" x14ac:dyDescent="0.25">
      <c r="B67" s="165" t="s">
        <v>105</v>
      </c>
      <c r="C67" s="166">
        <v>2199</v>
      </c>
      <c r="D67" s="166">
        <v>4267</v>
      </c>
      <c r="E67" s="166">
        <v>5989</v>
      </c>
      <c r="F67" s="166">
        <v>4351</v>
      </c>
      <c r="G67" s="166">
        <v>3807</v>
      </c>
      <c r="H67" s="166">
        <v>1723</v>
      </c>
      <c r="I67" s="181">
        <f>IFERROR(H67/G67-1,"-")</f>
        <v>-0.54741266088783824</v>
      </c>
      <c r="J67" s="165">
        <f t="shared" si="31"/>
        <v>-2084</v>
      </c>
      <c r="K67" s="167">
        <f t="shared" si="30"/>
        <v>1.2471147352794499E-3</v>
      </c>
    </row>
    <row r="68" spans="2:11" x14ac:dyDescent="0.25">
      <c r="B68" s="165" t="s">
        <v>102</v>
      </c>
      <c r="C68" s="166">
        <v>3282</v>
      </c>
      <c r="D68" s="166">
        <v>0</v>
      </c>
      <c r="E68" s="166">
        <v>2952</v>
      </c>
      <c r="F68" s="166">
        <v>1458</v>
      </c>
      <c r="G68" s="166">
        <v>7410</v>
      </c>
      <c r="H68" s="166">
        <v>5841</v>
      </c>
      <c r="I68" s="181">
        <f>IFERROR(H68/G68-1,"-")</f>
        <v>-0.21174089068825908</v>
      </c>
      <c r="J68" s="165">
        <f t="shared" si="31"/>
        <v>-1569</v>
      </c>
      <c r="K68" s="167">
        <f t="shared" si="30"/>
        <v>4.2277406667250534E-3</v>
      </c>
    </row>
    <row r="69" spans="2:11" x14ac:dyDescent="0.25">
      <c r="B69" s="161" t="s">
        <v>109</v>
      </c>
      <c r="C69" s="162">
        <v>17854</v>
      </c>
      <c r="D69" s="162">
        <v>4849</v>
      </c>
      <c r="E69" s="162">
        <v>31035</v>
      </c>
      <c r="F69" s="162">
        <v>55344</v>
      </c>
      <c r="G69" s="162">
        <v>53615</v>
      </c>
      <c r="H69" s="162">
        <v>40892</v>
      </c>
      <c r="I69" s="180">
        <f>IFERROR(H69/G69-1,"-")</f>
        <v>-0.23730299356523366</v>
      </c>
      <c r="J69" s="161">
        <f t="shared" si="31"/>
        <v>-12723</v>
      </c>
      <c r="K69" s="163">
        <f t="shared" si="30"/>
        <v>2.9597803688361735E-2</v>
      </c>
    </row>
    <row r="70" spans="2:11" x14ac:dyDescent="0.25">
      <c r="B70" s="165" t="s">
        <v>112</v>
      </c>
      <c r="C70" s="166">
        <v>7112</v>
      </c>
      <c r="D70" s="166">
        <v>471</v>
      </c>
      <c r="E70" s="166">
        <v>12585</v>
      </c>
      <c r="F70" s="166">
        <v>20086</v>
      </c>
      <c r="G70" s="166">
        <v>17360</v>
      </c>
      <c r="H70" s="166">
        <v>16574</v>
      </c>
      <c r="I70" s="181">
        <f t="shared" ref="I70:I77" si="32">IFERROR(H70/G70-1,"-")</f>
        <v>-4.5276497695852513E-2</v>
      </c>
      <c r="J70" s="165">
        <f t="shared" si="31"/>
        <v>-786</v>
      </c>
      <c r="K70" s="167">
        <f t="shared" si="30"/>
        <v>1.1996331760024147E-2</v>
      </c>
    </row>
    <row r="71" spans="2:11" x14ac:dyDescent="0.25">
      <c r="B71" s="165" t="s">
        <v>115</v>
      </c>
      <c r="C71" s="166">
        <v>2067</v>
      </c>
      <c r="D71" s="166">
        <v>863</v>
      </c>
      <c r="E71" s="166">
        <v>4103</v>
      </c>
      <c r="F71" s="166">
        <v>3129</v>
      </c>
      <c r="G71" s="166">
        <v>4315</v>
      </c>
      <c r="H71" s="166">
        <v>4306</v>
      </c>
      <c r="I71" s="181">
        <f t="shared" si="32"/>
        <v>-2.0857473928157511E-3</v>
      </c>
      <c r="J71" s="165">
        <f t="shared" si="31"/>
        <v>-9</v>
      </c>
      <c r="K71" s="167">
        <f t="shared" si="30"/>
        <v>3.1167011318127169E-3</v>
      </c>
    </row>
    <row r="72" spans="2:11" x14ac:dyDescent="0.25">
      <c r="B72" s="165" t="s">
        <v>118</v>
      </c>
      <c r="C72" s="166">
        <v>2431</v>
      </c>
      <c r="D72" s="166">
        <v>650</v>
      </c>
      <c r="E72" s="166">
        <v>3602</v>
      </c>
      <c r="F72" s="166">
        <v>7485</v>
      </c>
      <c r="G72" s="166">
        <v>8038</v>
      </c>
      <c r="H72" s="166">
        <v>3260</v>
      </c>
      <c r="I72" s="181">
        <f t="shared" si="32"/>
        <v>-0.5944264742473252</v>
      </c>
      <c r="J72" s="165">
        <f t="shared" si="31"/>
        <v>-4778</v>
      </c>
      <c r="K72" s="167">
        <f t="shared" si="30"/>
        <v>2.3596018787063302E-3</v>
      </c>
    </row>
    <row r="73" spans="2:11" x14ac:dyDescent="0.25">
      <c r="B73" s="165" t="s">
        <v>125</v>
      </c>
      <c r="C73" s="166">
        <v>204</v>
      </c>
      <c r="D73" s="166">
        <v>42</v>
      </c>
      <c r="E73" s="166">
        <v>512</v>
      </c>
      <c r="F73" s="166">
        <v>1380</v>
      </c>
      <c r="G73" s="166">
        <v>1737</v>
      </c>
      <c r="H73" s="166">
        <v>1017</v>
      </c>
      <c r="I73" s="181">
        <f t="shared" si="32"/>
        <v>-0.41450777202072542</v>
      </c>
      <c r="J73" s="165">
        <f t="shared" si="31"/>
        <v>-720</v>
      </c>
      <c r="K73" s="167">
        <f t="shared" si="30"/>
        <v>7.3610892964550236E-4</v>
      </c>
    </row>
    <row r="74" spans="2:11" x14ac:dyDescent="0.25">
      <c r="B74" s="165" t="s">
        <v>121</v>
      </c>
      <c r="C74" s="166">
        <v>442</v>
      </c>
      <c r="D74" s="166">
        <v>187</v>
      </c>
      <c r="E74" s="166">
        <v>1182</v>
      </c>
      <c r="F74" s="166">
        <v>936</v>
      </c>
      <c r="G74" s="166">
        <v>1104</v>
      </c>
      <c r="H74" s="166">
        <v>1151</v>
      </c>
      <c r="I74" s="181">
        <f t="shared" si="32"/>
        <v>4.2572463768115965E-2</v>
      </c>
      <c r="J74" s="165">
        <f t="shared" si="31"/>
        <v>47</v>
      </c>
      <c r="K74" s="167">
        <f t="shared" si="30"/>
        <v>8.3309870011993436E-4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3179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5.7687199304568872E-4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180</v>
      </c>
      <c r="F76" s="166">
        <v>888</v>
      </c>
      <c r="G76" s="166">
        <v>202</v>
      </c>
      <c r="H76" s="166">
        <v>497</v>
      </c>
      <c r="I76" s="181">
        <f t="shared" si="32"/>
        <v>1.4603960396039604</v>
      </c>
      <c r="J76" s="165">
        <f t="shared" si="31"/>
        <v>295</v>
      </c>
      <c r="K76" s="167">
        <f t="shared" si="30"/>
        <v>3.5973071586412454E-4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2636</v>
      </c>
      <c r="E77" s="171">
        <f t="shared" si="34"/>
        <v>8027</v>
      </c>
      <c r="F77" s="171">
        <f t="shared" si="34"/>
        <v>18261</v>
      </c>
      <c r="G77" s="171">
        <f t="shared" si="34"/>
        <v>19222</v>
      </c>
      <c r="H77" s="171">
        <f t="shared" si="34"/>
        <v>13290</v>
      </c>
      <c r="I77" s="182">
        <f t="shared" si="32"/>
        <v>-0.30860472375403181</v>
      </c>
      <c r="J77" s="170">
        <f>H77-G77</f>
        <v>-5932</v>
      </c>
      <c r="K77" s="172">
        <f t="shared" si="30"/>
        <v>9.6193585791432903E-3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19337</v>
      </c>
      <c r="E79" s="178">
        <f t="shared" si="35"/>
        <v>166227</v>
      </c>
      <c r="F79" s="178">
        <f t="shared" si="35"/>
        <v>202954</v>
      </c>
      <c r="G79" s="178">
        <f t="shared" si="35"/>
        <v>225347</v>
      </c>
      <c r="H79" s="178">
        <f t="shared" si="35"/>
        <v>233629</v>
      </c>
      <c r="I79" s="179">
        <f>IFERROR(H79/G79-1,"-")</f>
        <v>3.6752208815737486E-2</v>
      </c>
      <c r="J79" s="178">
        <f>H79-G79</f>
        <v>8282</v>
      </c>
      <c r="K79" s="179">
        <f t="shared" ref="K79:K91" si="36">H79/H$9</f>
        <v>0.16910166482217215</v>
      </c>
    </row>
    <row r="80" spans="2:11" x14ac:dyDescent="0.25">
      <c r="B80" s="161" t="s">
        <v>99</v>
      </c>
      <c r="C80" s="162">
        <v>40712</v>
      </c>
      <c r="D80" s="162">
        <v>9679</v>
      </c>
      <c r="E80" s="162">
        <v>70697</v>
      </c>
      <c r="F80" s="162">
        <v>77704</v>
      </c>
      <c r="G80" s="162">
        <v>74844</v>
      </c>
      <c r="H80" s="162">
        <v>79607</v>
      </c>
      <c r="I80" s="180">
        <f>IFERROR(H80/G80-1,"-")</f>
        <v>6.3639035861258186E-2</v>
      </c>
      <c r="J80" s="161">
        <f t="shared" ref="J80:J90" si="37">H80-G80</f>
        <v>4763</v>
      </c>
      <c r="K80" s="163">
        <f t="shared" si="36"/>
        <v>5.7619885508642582E-2</v>
      </c>
    </row>
    <row r="81" spans="2:11" x14ac:dyDescent="0.25">
      <c r="B81" s="165" t="s">
        <v>105</v>
      </c>
      <c r="C81" s="166">
        <v>6804</v>
      </c>
      <c r="D81" s="166">
        <v>4511</v>
      </c>
      <c r="E81" s="166">
        <v>17928</v>
      </c>
      <c r="F81" s="166">
        <v>13298</v>
      </c>
      <c r="G81" s="166">
        <v>15279</v>
      </c>
      <c r="H81" s="166">
        <v>14419</v>
      </c>
      <c r="I81" s="181">
        <f>IFERROR(H81/G81-1,"-")</f>
        <v>-5.6286406178414849E-2</v>
      </c>
      <c r="J81" s="165">
        <f t="shared" si="37"/>
        <v>-860</v>
      </c>
      <c r="K81" s="167">
        <f t="shared" si="36"/>
        <v>1.0436533585603244E-2</v>
      </c>
    </row>
    <row r="82" spans="2:11" x14ac:dyDescent="0.25">
      <c r="B82" s="165" t="s">
        <v>102</v>
      </c>
      <c r="C82" s="166">
        <v>33908</v>
      </c>
      <c r="D82" s="166">
        <v>5168</v>
      </c>
      <c r="E82" s="166">
        <v>52769</v>
      </c>
      <c r="F82" s="166">
        <v>64406</v>
      </c>
      <c r="G82" s="166">
        <v>59565</v>
      </c>
      <c r="H82" s="166">
        <v>65188</v>
      </c>
      <c r="I82" s="181">
        <f>IFERROR(H82/G82-1,"-")</f>
        <v>9.4401074456476053E-2</v>
      </c>
      <c r="J82" s="165">
        <f t="shared" si="37"/>
        <v>5623</v>
      </c>
      <c r="K82" s="167">
        <f t="shared" si="36"/>
        <v>4.7183351923039338E-2</v>
      </c>
    </row>
    <row r="83" spans="2:11" x14ac:dyDescent="0.25">
      <c r="B83" s="161" t="s">
        <v>109</v>
      </c>
      <c r="C83" s="162">
        <v>75507</v>
      </c>
      <c r="D83" s="162">
        <v>9658</v>
      </c>
      <c r="E83" s="162">
        <v>95530</v>
      </c>
      <c r="F83" s="162">
        <v>125250</v>
      </c>
      <c r="G83" s="162">
        <v>150503</v>
      </c>
      <c r="H83" s="162">
        <v>154022</v>
      </c>
      <c r="I83" s="180">
        <f>IFERROR(H83/G83-1,"-")</f>
        <v>2.3381593722384242E-2</v>
      </c>
      <c r="J83" s="161">
        <f t="shared" si="37"/>
        <v>3519</v>
      </c>
      <c r="K83" s="163">
        <f t="shared" si="36"/>
        <v>0.11148177931352957</v>
      </c>
    </row>
    <row r="84" spans="2:11" x14ac:dyDescent="0.25">
      <c r="B84" s="165" t="s">
        <v>112</v>
      </c>
      <c r="C84" s="166">
        <v>14988</v>
      </c>
      <c r="D84" s="166">
        <v>686</v>
      </c>
      <c r="E84" s="166">
        <v>17101</v>
      </c>
      <c r="F84" s="166">
        <v>24889</v>
      </c>
      <c r="G84" s="166">
        <v>30284</v>
      </c>
      <c r="H84" s="166">
        <v>31454</v>
      </c>
      <c r="I84" s="181">
        <f t="shared" ref="I84:I91" si="38">IFERROR(H84/G84-1,"-")</f>
        <v>3.8634262316734835E-2</v>
      </c>
      <c r="J84" s="165">
        <f t="shared" si="37"/>
        <v>1170</v>
      </c>
      <c r="K84" s="167">
        <f t="shared" si="36"/>
        <v>2.2766539108229726E-2</v>
      </c>
    </row>
    <row r="85" spans="2:11" x14ac:dyDescent="0.25">
      <c r="B85" s="165" t="s">
        <v>115</v>
      </c>
      <c r="C85" s="166">
        <v>28410</v>
      </c>
      <c r="D85" s="166">
        <v>1925</v>
      </c>
      <c r="E85" s="166">
        <v>31855</v>
      </c>
      <c r="F85" s="166">
        <v>42490</v>
      </c>
      <c r="G85" s="166">
        <v>48818</v>
      </c>
      <c r="H85" s="166">
        <v>47374</v>
      </c>
      <c r="I85" s="181">
        <f t="shared" si="38"/>
        <v>-2.9579253554016915E-2</v>
      </c>
      <c r="J85" s="165">
        <f t="shared" si="37"/>
        <v>-1444</v>
      </c>
      <c r="K85" s="167">
        <f t="shared" si="36"/>
        <v>3.4289502883998062E-2</v>
      </c>
    </row>
    <row r="86" spans="2:11" x14ac:dyDescent="0.25">
      <c r="B86" s="165" t="s">
        <v>118</v>
      </c>
      <c r="C86" s="166">
        <v>5054</v>
      </c>
      <c r="D86" s="166">
        <v>2310</v>
      </c>
      <c r="E86" s="166">
        <v>9632</v>
      </c>
      <c r="F86" s="166">
        <v>12568</v>
      </c>
      <c r="G86" s="166">
        <v>17167</v>
      </c>
      <c r="H86" s="166">
        <v>16092</v>
      </c>
      <c r="I86" s="181">
        <f t="shared" si="38"/>
        <v>-6.2620143298188435E-2</v>
      </c>
      <c r="J86" s="165">
        <f t="shared" si="37"/>
        <v>-1075</v>
      </c>
      <c r="K86" s="167">
        <f t="shared" si="36"/>
        <v>1.16474581080191E-2</v>
      </c>
    </row>
    <row r="87" spans="2:11" x14ac:dyDescent="0.25">
      <c r="B87" s="165" t="s">
        <v>125</v>
      </c>
      <c r="C87" s="166">
        <v>1174</v>
      </c>
      <c r="D87" s="166">
        <v>118</v>
      </c>
      <c r="E87" s="166">
        <v>2190</v>
      </c>
      <c r="F87" s="166">
        <v>1914</v>
      </c>
      <c r="G87" s="166">
        <v>3143</v>
      </c>
      <c r="H87" s="166">
        <v>4156</v>
      </c>
      <c r="I87" s="181">
        <f t="shared" si="38"/>
        <v>0.32230353165765191</v>
      </c>
      <c r="J87" s="165">
        <f t="shared" si="37"/>
        <v>1013</v>
      </c>
      <c r="K87" s="167">
        <f t="shared" si="36"/>
        <v>3.008130493221935E-3</v>
      </c>
    </row>
    <row r="88" spans="2:11" x14ac:dyDescent="0.25">
      <c r="B88" s="165" t="s">
        <v>121</v>
      </c>
      <c r="C88" s="166">
        <v>993</v>
      </c>
      <c r="D88" s="166">
        <v>130</v>
      </c>
      <c r="E88" s="166">
        <v>1908</v>
      </c>
      <c r="F88" s="166">
        <v>1808</v>
      </c>
      <c r="G88" s="166">
        <v>2073</v>
      </c>
      <c r="H88" s="166">
        <v>2426</v>
      </c>
      <c r="I88" s="181">
        <f t="shared" si="38"/>
        <v>0.17028461167390252</v>
      </c>
      <c r="J88" s="165">
        <f t="shared" si="37"/>
        <v>353</v>
      </c>
      <c r="K88" s="167">
        <f t="shared" si="36"/>
        <v>1.7559491281415819E-3</v>
      </c>
    </row>
    <row r="89" spans="2:11" x14ac:dyDescent="0.25">
      <c r="B89" s="165" t="s">
        <v>130</v>
      </c>
      <c r="C89" s="166">
        <v>1688</v>
      </c>
      <c r="D89" s="166">
        <v>22</v>
      </c>
      <c r="E89" s="166">
        <v>1622</v>
      </c>
      <c r="F89" s="166">
        <v>2397</v>
      </c>
      <c r="G89" s="166">
        <v>2339</v>
      </c>
      <c r="H89" s="166">
        <v>2409</v>
      </c>
      <c r="I89" s="181">
        <f t="shared" si="38"/>
        <v>2.9927319367250904E-2</v>
      </c>
      <c r="J89" s="165">
        <f t="shared" si="37"/>
        <v>70</v>
      </c>
      <c r="K89" s="167">
        <f t="shared" si="36"/>
        <v>1.74364445576796E-3</v>
      </c>
    </row>
    <row r="90" spans="2:11" x14ac:dyDescent="0.25">
      <c r="B90" s="165" t="s">
        <v>133</v>
      </c>
      <c r="C90" s="166">
        <v>2253</v>
      </c>
      <c r="D90" s="166">
        <v>104</v>
      </c>
      <c r="E90" s="166">
        <v>1358</v>
      </c>
      <c r="F90" s="166">
        <v>2398</v>
      </c>
      <c r="G90" s="166">
        <v>2825</v>
      </c>
      <c r="H90" s="166">
        <v>1997</v>
      </c>
      <c r="I90" s="181">
        <f t="shared" si="38"/>
        <v>-0.29309734513274333</v>
      </c>
      <c r="J90" s="165">
        <f t="shared" si="37"/>
        <v>-828</v>
      </c>
      <c r="K90" s="167">
        <f t="shared" si="36"/>
        <v>1.4454371017719452E-3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4363</v>
      </c>
      <c r="E91" s="171">
        <f t="shared" si="40"/>
        <v>29864</v>
      </c>
      <c r="F91" s="171">
        <f t="shared" si="40"/>
        <v>36786</v>
      </c>
      <c r="G91" s="171">
        <f t="shared" si="40"/>
        <v>43854</v>
      </c>
      <c r="H91" s="171">
        <f t="shared" si="40"/>
        <v>48114</v>
      </c>
      <c r="I91" s="182">
        <f t="shared" si="38"/>
        <v>9.7140511697906717E-2</v>
      </c>
      <c r="J91" s="170">
        <f>H91-G91</f>
        <v>4260</v>
      </c>
      <c r="K91" s="172">
        <f t="shared" si="36"/>
        <v>3.4825118034379252E-2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6649</v>
      </c>
      <c r="E93" s="178">
        <f t="shared" si="41"/>
        <v>16519</v>
      </c>
      <c r="F93" s="178">
        <f t="shared" si="41"/>
        <v>21489</v>
      </c>
      <c r="G93" s="178">
        <f t="shared" si="41"/>
        <v>20242</v>
      </c>
      <c r="H93" s="178">
        <f t="shared" si="41"/>
        <v>19155</v>
      </c>
      <c r="I93" s="179">
        <f>IFERROR(H93/G93-1,"-")</f>
        <v>-5.3700227250271682E-2</v>
      </c>
      <c r="J93" s="178">
        <f>H93-G93</f>
        <v>-1087</v>
      </c>
      <c r="K93" s="179">
        <f t="shared" ref="K93:K105" si="42">H93/H$9</f>
        <v>1.386447054804287E-2</v>
      </c>
    </row>
    <row r="94" spans="2:11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1">
        <f t="shared" ref="J94:J104" si="43">H94-G94</f>
        <v>-242</v>
      </c>
      <c r="K94" s="163">
        <f t="shared" si="42"/>
        <v>7.2452806152915232E-3</v>
      </c>
    </row>
    <row r="95" spans="2:11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5">
        <f t="shared" si="43"/>
        <v>440</v>
      </c>
      <c r="K95" s="167">
        <f t="shared" si="42"/>
        <v>2.1388415802384066E-3</v>
      </c>
    </row>
    <row r="96" spans="2:11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5">
        <f t="shared" si="43"/>
        <v>-682</v>
      </c>
      <c r="K96" s="167">
        <f t="shared" si="42"/>
        <v>5.1064390350531166E-3</v>
      </c>
    </row>
    <row r="97" spans="2:11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1">
        <f t="shared" si="43"/>
        <v>-845</v>
      </c>
      <c r="K97" s="163">
        <f t="shared" si="42"/>
        <v>6.6191899327513468E-3</v>
      </c>
    </row>
    <row r="98" spans="2:11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44">IFERROR(H98/G98-1,"-")</f>
        <v>-0.18424317617866004</v>
      </c>
      <c r="J98" s="165">
        <f t="shared" si="43"/>
        <v>-297</v>
      </c>
      <c r="K98" s="167">
        <f t="shared" si="42"/>
        <v>9.5180259831252275E-4</v>
      </c>
    </row>
    <row r="99" spans="2:11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44"/>
        <v>-0.11849020544672717</v>
      </c>
      <c r="J99" s="165">
        <f t="shared" si="43"/>
        <v>-248</v>
      </c>
      <c r="K99" s="167">
        <f t="shared" si="42"/>
        <v>1.3354188546666195E-3</v>
      </c>
    </row>
    <row r="100" spans="2:11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44"/>
        <v>-3.952095808383238E-2</v>
      </c>
      <c r="J100" s="165">
        <f t="shared" si="43"/>
        <v>-66</v>
      </c>
      <c r="K100" s="167">
        <f t="shared" si="42"/>
        <v>1.1609820286640961E-3</v>
      </c>
    </row>
    <row r="101" spans="2:11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44"/>
        <v>-9.0384615384615397E-2</v>
      </c>
      <c r="J101" s="165">
        <f t="shared" si="43"/>
        <v>-47</v>
      </c>
      <c r="K101" s="167">
        <f t="shared" si="42"/>
        <v>3.4235941368959943E-4</v>
      </c>
    </row>
    <row r="102" spans="2:11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44"/>
        <v>-4.035874439461884E-2</v>
      </c>
      <c r="J102" s="165">
        <f t="shared" si="43"/>
        <v>-18</v>
      </c>
      <c r="K102" s="167">
        <f t="shared" si="42"/>
        <v>3.0978822211236482E-4</v>
      </c>
    </row>
    <row r="103" spans="2:11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44"/>
        <v>0.17307692307692313</v>
      </c>
      <c r="J103" s="165">
        <f t="shared" si="43"/>
        <v>18</v>
      </c>
      <c r="K103" s="167">
        <f t="shared" si="42"/>
        <v>8.8304119387169408E-5</v>
      </c>
    </row>
    <row r="104" spans="2:11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44"/>
        <v>-0.50574712643678166</v>
      </c>
      <c r="J104" s="165">
        <f t="shared" si="43"/>
        <v>-132</v>
      </c>
      <c r="K104" s="167">
        <f t="shared" si="42"/>
        <v>9.3370749188072578E-5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873</v>
      </c>
      <c r="E105" s="171">
        <f t="shared" si="46"/>
        <v>2227</v>
      </c>
      <c r="F105" s="171">
        <f t="shared" si="46"/>
        <v>2838</v>
      </c>
      <c r="G105" s="171">
        <f t="shared" si="46"/>
        <v>3284</v>
      </c>
      <c r="H105" s="171">
        <f t="shared" si="46"/>
        <v>3229</v>
      </c>
      <c r="I105" s="182">
        <f t="shared" si="44"/>
        <v>-1.6747868453105941E-2</v>
      </c>
      <c r="J105" s="170">
        <f>H105-G105</f>
        <v>-55</v>
      </c>
      <c r="K105" s="172">
        <f t="shared" si="42"/>
        <v>2.3371639467309017E-3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11408</v>
      </c>
      <c r="E107" s="178">
        <f t="shared" si="47"/>
        <v>54359</v>
      </c>
      <c r="F107" s="178">
        <f t="shared" si="47"/>
        <v>74624</v>
      </c>
      <c r="G107" s="178">
        <f t="shared" si="47"/>
        <v>67457</v>
      </c>
      <c r="H107" s="178">
        <f t="shared" si="47"/>
        <v>74992</v>
      </c>
      <c r="I107" s="179">
        <f>IFERROR(H107/G107-1,"-")</f>
        <v>0.11170078716812193</v>
      </c>
      <c r="J107" s="178">
        <f>H107-G107</f>
        <v>7535</v>
      </c>
      <c r="K107" s="179">
        <f t="shared" ref="K107:K119" si="48">H107/H$9</f>
        <v>5.427952886133286E-2</v>
      </c>
    </row>
    <row r="108" spans="2:11" x14ac:dyDescent="0.25">
      <c r="B108" s="161" t="s">
        <v>99</v>
      </c>
      <c r="C108" s="162">
        <v>5441</v>
      </c>
      <c r="D108" s="162">
        <v>6875</v>
      </c>
      <c r="E108" s="162">
        <v>9624</v>
      </c>
      <c r="F108" s="162">
        <v>14057</v>
      </c>
      <c r="G108" s="162">
        <v>10710</v>
      </c>
      <c r="H108" s="162">
        <v>12273</v>
      </c>
      <c r="I108" s="180">
        <f>IFERROR(H108/G108-1,"-")</f>
        <v>0.14593837535013998</v>
      </c>
      <c r="J108" s="161">
        <f t="shared" ref="J108:J118" si="49">H108-G108</f>
        <v>1563</v>
      </c>
      <c r="K108" s="163">
        <f t="shared" si="48"/>
        <v>8.8832496494977882E-3</v>
      </c>
    </row>
    <row r="109" spans="2:11" x14ac:dyDescent="0.25">
      <c r="B109" s="165" t="s">
        <v>105</v>
      </c>
      <c r="C109" s="166">
        <v>273</v>
      </c>
      <c r="D109" s="166">
        <v>6536</v>
      </c>
      <c r="E109" s="166">
        <v>4042</v>
      </c>
      <c r="F109" s="166">
        <v>6053</v>
      </c>
      <c r="G109" s="166">
        <v>2842</v>
      </c>
      <c r="H109" s="166">
        <v>3587</v>
      </c>
      <c r="I109" s="181">
        <f>IFERROR(H109/G109-1,"-")</f>
        <v>0.26213933849401827</v>
      </c>
      <c r="J109" s="165">
        <f t="shared" si="49"/>
        <v>745</v>
      </c>
      <c r="K109" s="167">
        <f t="shared" si="48"/>
        <v>2.5962858708342353E-3</v>
      </c>
    </row>
    <row r="110" spans="2:11" x14ac:dyDescent="0.25">
      <c r="B110" s="165" t="s">
        <v>102</v>
      </c>
      <c r="C110" s="166">
        <v>5168</v>
      </c>
      <c r="D110" s="166">
        <v>339</v>
      </c>
      <c r="E110" s="166">
        <v>5582</v>
      </c>
      <c r="F110" s="166">
        <v>8004</v>
      </c>
      <c r="G110" s="166">
        <v>7868</v>
      </c>
      <c r="H110" s="166">
        <v>8686</v>
      </c>
      <c r="I110" s="181">
        <f>IFERROR(H110/G110-1,"-")</f>
        <v>0.10396542958820532</v>
      </c>
      <c r="J110" s="165">
        <f t="shared" si="49"/>
        <v>818</v>
      </c>
      <c r="K110" s="167">
        <f t="shared" si="48"/>
        <v>6.2869637786635534E-3</v>
      </c>
    </row>
    <row r="111" spans="2:11" x14ac:dyDescent="0.25">
      <c r="B111" s="161" t="s">
        <v>109</v>
      </c>
      <c r="C111" s="162">
        <v>17186</v>
      </c>
      <c r="D111" s="162">
        <v>4533</v>
      </c>
      <c r="E111" s="162">
        <v>44735</v>
      </c>
      <c r="F111" s="162">
        <v>60567</v>
      </c>
      <c r="G111" s="162">
        <v>56747</v>
      </c>
      <c r="H111" s="162">
        <v>62719</v>
      </c>
      <c r="I111" s="180">
        <f>IFERROR(H111/G111-1,"-")</f>
        <v>0.10523904347366386</v>
      </c>
      <c r="J111" s="161">
        <f t="shared" si="49"/>
        <v>5972</v>
      </c>
      <c r="K111" s="163">
        <f t="shared" si="48"/>
        <v>4.5396279211835068E-2</v>
      </c>
    </row>
    <row r="112" spans="2:11" x14ac:dyDescent="0.25">
      <c r="B112" s="165" t="s">
        <v>112</v>
      </c>
      <c r="C112" s="166">
        <v>9701</v>
      </c>
      <c r="D112" s="166">
        <v>850</v>
      </c>
      <c r="E112" s="166">
        <v>23564</v>
      </c>
      <c r="F112" s="166">
        <v>38196</v>
      </c>
      <c r="G112" s="166">
        <v>33365</v>
      </c>
      <c r="H112" s="166">
        <v>34898</v>
      </c>
      <c r="I112" s="181">
        <f t="shared" ref="I112:I119" si="50">IFERROR(H112/G112-1,"-")</f>
        <v>4.5946350966581839E-2</v>
      </c>
      <c r="J112" s="165">
        <f t="shared" si="49"/>
        <v>1533</v>
      </c>
      <c r="K112" s="167">
        <f t="shared" si="48"/>
        <v>2.5259320970274082E-2</v>
      </c>
    </row>
    <row r="113" spans="2:11" x14ac:dyDescent="0.25">
      <c r="B113" s="165" t="s">
        <v>115</v>
      </c>
      <c r="C113" s="166">
        <v>1353</v>
      </c>
      <c r="D113" s="166">
        <v>1141</v>
      </c>
      <c r="E113" s="166">
        <v>2851</v>
      </c>
      <c r="F113" s="166">
        <v>3327</v>
      </c>
      <c r="G113" s="166">
        <v>2899</v>
      </c>
      <c r="H113" s="166">
        <v>3410</v>
      </c>
      <c r="I113" s="181">
        <f t="shared" si="50"/>
        <v>0.17626767850983094</v>
      </c>
      <c r="J113" s="165">
        <f t="shared" si="49"/>
        <v>511</v>
      </c>
      <c r="K113" s="167">
        <f t="shared" si="48"/>
        <v>2.4681725172971121E-3</v>
      </c>
    </row>
    <row r="114" spans="2:11" x14ac:dyDescent="0.25">
      <c r="B114" s="165" t="s">
        <v>118</v>
      </c>
      <c r="C114" s="166">
        <v>895</v>
      </c>
      <c r="D114" s="166">
        <v>1113</v>
      </c>
      <c r="E114" s="166">
        <v>3224</v>
      </c>
      <c r="F114" s="166">
        <v>5830</v>
      </c>
      <c r="G114" s="166">
        <v>3725</v>
      </c>
      <c r="H114" s="166">
        <v>5140</v>
      </c>
      <c r="I114" s="181">
        <f t="shared" si="50"/>
        <v>0.37986577181208059</v>
      </c>
      <c r="J114" s="165">
        <f t="shared" si="49"/>
        <v>1415</v>
      </c>
      <c r="K114" s="167">
        <f t="shared" si="48"/>
        <v>3.7203538823774654E-3</v>
      </c>
    </row>
    <row r="115" spans="2:11" x14ac:dyDescent="0.25">
      <c r="B115" s="165" t="s">
        <v>125</v>
      </c>
      <c r="C115" s="166">
        <v>429</v>
      </c>
      <c r="D115" s="166">
        <v>69</v>
      </c>
      <c r="E115" s="166">
        <v>2244</v>
      </c>
      <c r="F115" s="166">
        <v>2331</v>
      </c>
      <c r="G115" s="166">
        <v>2642</v>
      </c>
      <c r="H115" s="166">
        <v>2683</v>
      </c>
      <c r="I115" s="181">
        <f t="shared" si="50"/>
        <v>1.5518546555639556E-2</v>
      </c>
      <c r="J115" s="165">
        <f t="shared" si="49"/>
        <v>41</v>
      </c>
      <c r="K115" s="167">
        <f t="shared" si="48"/>
        <v>1.9419668222604551E-3</v>
      </c>
    </row>
    <row r="116" spans="2:11" x14ac:dyDescent="0.25">
      <c r="B116" s="165" t="s">
        <v>121</v>
      </c>
      <c r="C116" s="166">
        <v>623</v>
      </c>
      <c r="D116" s="166">
        <v>127</v>
      </c>
      <c r="E116" s="166">
        <v>1871</v>
      </c>
      <c r="F116" s="166">
        <v>1556</v>
      </c>
      <c r="G116" s="166">
        <v>1925</v>
      </c>
      <c r="H116" s="166">
        <v>1777</v>
      </c>
      <c r="I116" s="181">
        <f t="shared" si="50"/>
        <v>-7.6883116883116887E-2</v>
      </c>
      <c r="J116" s="165">
        <f t="shared" si="49"/>
        <v>-148</v>
      </c>
      <c r="K116" s="167">
        <f t="shared" si="48"/>
        <v>1.2862001651721315E-3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397</v>
      </c>
      <c r="F117" s="166">
        <v>565</v>
      </c>
      <c r="G117" s="166">
        <v>797</v>
      </c>
      <c r="H117" s="166">
        <v>759</v>
      </c>
      <c r="I117" s="181">
        <f t="shared" si="50"/>
        <v>-4.7678795483061531E-2</v>
      </c>
      <c r="J117" s="165">
        <f t="shared" si="49"/>
        <v>-38</v>
      </c>
      <c r="K117" s="167">
        <f t="shared" si="48"/>
        <v>5.4936743126935729E-4</v>
      </c>
    </row>
    <row r="118" spans="2:11" x14ac:dyDescent="0.25">
      <c r="B118" s="165" t="s">
        <v>133</v>
      </c>
      <c r="C118" s="166">
        <v>526</v>
      </c>
      <c r="D118" s="166">
        <v>4</v>
      </c>
      <c r="E118" s="166">
        <v>606</v>
      </c>
      <c r="F118" s="166">
        <v>361</v>
      </c>
      <c r="G118" s="166">
        <v>994</v>
      </c>
      <c r="H118" s="166">
        <v>613</v>
      </c>
      <c r="I118" s="181">
        <f t="shared" si="50"/>
        <v>-0.38329979879275655</v>
      </c>
      <c r="J118" s="165">
        <f t="shared" si="49"/>
        <v>-381</v>
      </c>
      <c r="K118" s="167">
        <f t="shared" si="48"/>
        <v>4.4369200970766271E-4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1225</v>
      </c>
      <c r="E119" s="171">
        <f t="shared" si="52"/>
        <v>9978</v>
      </c>
      <c r="F119" s="171">
        <f t="shared" si="52"/>
        <v>8401</v>
      </c>
      <c r="G119" s="171">
        <f t="shared" si="52"/>
        <v>10400</v>
      </c>
      <c r="H119" s="171">
        <f t="shared" si="52"/>
        <v>13439</v>
      </c>
      <c r="I119" s="182">
        <f t="shared" si="50"/>
        <v>0.29221153846153847</v>
      </c>
      <c r="J119" s="170">
        <f>H119-G119</f>
        <v>3039</v>
      </c>
      <c r="K119" s="172">
        <f t="shared" si="48"/>
        <v>9.7272054134768006E-3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32717</v>
      </c>
      <c r="E121" s="178">
        <f t="shared" si="53"/>
        <v>68599</v>
      </c>
      <c r="F121" s="178">
        <f t="shared" si="53"/>
        <v>90712</v>
      </c>
      <c r="G121" s="178">
        <f t="shared" si="53"/>
        <v>88492</v>
      </c>
      <c r="H121" s="178">
        <f t="shared" si="53"/>
        <v>97268</v>
      </c>
      <c r="I121" s="179">
        <f>IFERROR(H121/G121-1,"-")</f>
        <v>9.9172806581385942E-2</v>
      </c>
      <c r="J121" s="178">
        <f>H121-G121</f>
        <v>8776</v>
      </c>
      <c r="K121" s="179">
        <f t="shared" ref="K121:K133" si="54">H121/H$9</f>
        <v>7.0402992496321259E-2</v>
      </c>
    </row>
    <row r="122" spans="2:11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1">
        <f t="shared" ref="J122:J132" si="55">H122-G122</f>
        <v>5499</v>
      </c>
      <c r="K122" s="163">
        <f t="shared" si="54"/>
        <v>3.9023182726556159E-2</v>
      </c>
    </row>
    <row r="123" spans="2:11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5">
        <f t="shared" si="55"/>
        <v>4608</v>
      </c>
      <c r="K123" s="167">
        <f t="shared" si="54"/>
        <v>1.861479788851822E-2</v>
      </c>
    </row>
    <row r="124" spans="2:11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5">
        <f t="shared" si="55"/>
        <v>891</v>
      </c>
      <c r="K124" s="167">
        <f t="shared" si="54"/>
        <v>2.0408384838037939E-2</v>
      </c>
    </row>
    <row r="125" spans="2:11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1">
        <f t="shared" si="55"/>
        <v>3277</v>
      </c>
      <c r="K125" s="163">
        <f t="shared" si="54"/>
        <v>3.13798097697651E-2</v>
      </c>
    </row>
    <row r="126" spans="2:11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56">IFERROR(H126/G126-1,"-")</f>
        <v>-6.3581488933601604E-2</v>
      </c>
      <c r="J126" s="165">
        <f t="shared" si="55"/>
        <v>-316</v>
      </c>
      <c r="K126" s="167">
        <f t="shared" si="54"/>
        <v>3.3685850133433315E-3</v>
      </c>
    </row>
    <row r="127" spans="2:11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56"/>
        <v>0.13929874662858954</v>
      </c>
      <c r="J127" s="165">
        <f t="shared" si="55"/>
        <v>878</v>
      </c>
      <c r="K127" s="167">
        <f t="shared" si="54"/>
        <v>5.1976383714693736E-3</v>
      </c>
    </row>
    <row r="128" spans="2:11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56"/>
        <v>5.1575931232091587E-2</v>
      </c>
      <c r="J128" s="165">
        <f t="shared" si="55"/>
        <v>162</v>
      </c>
      <c r="K128" s="167">
        <f t="shared" si="54"/>
        <v>2.3907254617690208E-3</v>
      </c>
    </row>
    <row r="129" spans="2:11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56"/>
        <v>6.4000000000000057E-2</v>
      </c>
      <c r="J129" s="165">
        <f t="shared" si="55"/>
        <v>64</v>
      </c>
      <c r="K129" s="167">
        <f t="shared" si="54"/>
        <v>7.7012772973728081E-4</v>
      </c>
    </row>
    <row r="130" spans="2:11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56"/>
        <v>0.13106159895150715</v>
      </c>
      <c r="J130" s="165">
        <f t="shared" si="55"/>
        <v>100</v>
      </c>
      <c r="K130" s="167">
        <f t="shared" si="54"/>
        <v>6.2464307402563277E-4</v>
      </c>
    </row>
    <row r="131" spans="2:11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56"/>
        <v>-0.21836228287841186</v>
      </c>
      <c r="J131" s="165">
        <f t="shared" si="55"/>
        <v>-176</v>
      </c>
      <c r="K131" s="167">
        <f t="shared" si="54"/>
        <v>4.5599668208128464E-4</v>
      </c>
    </row>
    <row r="132" spans="2:11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56"/>
        <v>4.0128410914927803E-2</v>
      </c>
      <c r="J132" s="165">
        <f t="shared" si="55"/>
        <v>50</v>
      </c>
      <c r="K132" s="167">
        <f t="shared" si="54"/>
        <v>9.3805031742435704E-4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8782</v>
      </c>
      <c r="E133" s="171">
        <f t="shared" si="58"/>
        <v>17770</v>
      </c>
      <c r="F133" s="171">
        <f t="shared" si="58"/>
        <v>21895</v>
      </c>
      <c r="G133" s="171">
        <f t="shared" si="58"/>
        <v>21848</v>
      </c>
      <c r="H133" s="171">
        <f t="shared" si="58"/>
        <v>24363</v>
      </c>
      <c r="I133" s="182">
        <f t="shared" si="56"/>
        <v>0.11511351153423655</v>
      </c>
      <c r="J133" s="170">
        <f>H133-G133</f>
        <v>2515</v>
      </c>
      <c r="K133" s="172">
        <f t="shared" si="54"/>
        <v>1.7634043119914823E-2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19943</v>
      </c>
      <c r="E135" s="178">
        <f t="shared" si="59"/>
        <v>67593</v>
      </c>
      <c r="F135" s="178">
        <f t="shared" si="59"/>
        <v>74096</v>
      </c>
      <c r="G135" s="178">
        <f t="shared" si="59"/>
        <v>79076</v>
      </c>
      <c r="H135" s="178">
        <f t="shared" si="59"/>
        <v>76025</v>
      </c>
      <c r="I135" s="179">
        <f>IFERROR(H135/G135-1,"-")</f>
        <v>-3.8583135211695097E-2</v>
      </c>
      <c r="J135" s="178">
        <f>H135-G135</f>
        <v>-3051</v>
      </c>
      <c r="K135" s="179">
        <f t="shared" ref="K135:K147" si="60">H135/H$9</f>
        <v>5.5027218659094712E-2</v>
      </c>
    </row>
    <row r="136" spans="2:11" x14ac:dyDescent="0.25">
      <c r="B136" s="161" t="s">
        <v>99</v>
      </c>
      <c r="C136" s="162">
        <v>1887</v>
      </c>
      <c r="D136" s="162">
        <v>12232</v>
      </c>
      <c r="E136" s="162">
        <v>5447</v>
      </c>
      <c r="F136" s="162">
        <v>6384</v>
      </c>
      <c r="G136" s="162">
        <v>4596</v>
      </c>
      <c r="H136" s="162">
        <v>3501</v>
      </c>
      <c r="I136" s="180">
        <f>IFERROR(H136/G136-1,"-")</f>
        <v>-0.23825065274151436</v>
      </c>
      <c r="J136" s="161">
        <f t="shared" ref="J136:J146" si="61">H136-G136</f>
        <v>-1095</v>
      </c>
      <c r="K136" s="163">
        <f t="shared" si="60"/>
        <v>2.5340387047088535E-3</v>
      </c>
    </row>
    <row r="137" spans="2:11" x14ac:dyDescent="0.25">
      <c r="B137" s="165" t="s">
        <v>105</v>
      </c>
      <c r="C137" s="166">
        <v>1146</v>
      </c>
      <c r="D137" s="166">
        <v>10987</v>
      </c>
      <c r="E137" s="166">
        <v>3627</v>
      </c>
      <c r="F137" s="166">
        <v>4299</v>
      </c>
      <c r="G137" s="166">
        <v>2729</v>
      </c>
      <c r="H137" s="166">
        <v>1314</v>
      </c>
      <c r="I137" s="181">
        <f>IFERROR(H137/G137-1,"-")</f>
        <v>-0.51850494686698423</v>
      </c>
      <c r="J137" s="165">
        <f t="shared" si="61"/>
        <v>-1415</v>
      </c>
      <c r="K137" s="167">
        <f t="shared" si="60"/>
        <v>9.5107879405525086E-4</v>
      </c>
    </row>
    <row r="138" spans="2:11" x14ac:dyDescent="0.25">
      <c r="B138" s="165" t="s">
        <v>102</v>
      </c>
      <c r="C138" s="166">
        <v>741</v>
      </c>
      <c r="D138" s="166">
        <v>1245</v>
      </c>
      <c r="E138" s="166">
        <v>1820</v>
      </c>
      <c r="F138" s="166">
        <v>2085</v>
      </c>
      <c r="G138" s="166">
        <v>1867</v>
      </c>
      <c r="H138" s="166">
        <v>2187</v>
      </c>
      <c r="I138" s="181">
        <f>IFERROR(H138/G138-1,"-")</f>
        <v>0.1713979646491699</v>
      </c>
      <c r="J138" s="165">
        <f t="shared" si="61"/>
        <v>320</v>
      </c>
      <c r="K138" s="167">
        <f t="shared" si="60"/>
        <v>1.5829599106536025E-3</v>
      </c>
    </row>
    <row r="139" spans="2:11" x14ac:dyDescent="0.25">
      <c r="B139" s="161" t="s">
        <v>109</v>
      </c>
      <c r="C139" s="162">
        <v>37400</v>
      </c>
      <c r="D139" s="162">
        <v>7711</v>
      </c>
      <c r="E139" s="162">
        <v>62146</v>
      </c>
      <c r="F139" s="162">
        <v>67712</v>
      </c>
      <c r="G139" s="162">
        <v>74480</v>
      </c>
      <c r="H139" s="162">
        <v>72524</v>
      </c>
      <c r="I139" s="180">
        <f>IFERROR(H139/G139-1,"-")</f>
        <v>-2.6262083780880796E-2</v>
      </c>
      <c r="J139" s="161">
        <f t="shared" si="61"/>
        <v>-1956</v>
      </c>
      <c r="K139" s="163">
        <f t="shared" si="60"/>
        <v>5.2493179954385856E-2</v>
      </c>
    </row>
    <row r="140" spans="2:11" x14ac:dyDescent="0.25">
      <c r="B140" s="165" t="s">
        <v>112</v>
      </c>
      <c r="C140" s="166">
        <v>15636</v>
      </c>
      <c r="D140" s="166">
        <v>245</v>
      </c>
      <c r="E140" s="166">
        <v>24855</v>
      </c>
      <c r="F140" s="166">
        <v>25186</v>
      </c>
      <c r="G140" s="166">
        <v>29649</v>
      </c>
      <c r="H140" s="166">
        <v>30368</v>
      </c>
      <c r="I140" s="181">
        <f t="shared" ref="I140:I147" si="62">IFERROR(H140/G140-1,"-")</f>
        <v>2.4250396303416633E-2</v>
      </c>
      <c r="J140" s="165">
        <f t="shared" si="61"/>
        <v>719</v>
      </c>
      <c r="K140" s="167">
        <f t="shared" si="60"/>
        <v>2.1980487684832465E-2</v>
      </c>
    </row>
    <row r="141" spans="2:11" x14ac:dyDescent="0.25">
      <c r="B141" s="165" t="s">
        <v>115</v>
      </c>
      <c r="C141" s="166">
        <v>2675</v>
      </c>
      <c r="D141" s="166">
        <v>850</v>
      </c>
      <c r="E141" s="166">
        <v>4005</v>
      </c>
      <c r="F141" s="166">
        <v>6208</v>
      </c>
      <c r="G141" s="166">
        <v>7490</v>
      </c>
      <c r="H141" s="166">
        <v>6810</v>
      </c>
      <c r="I141" s="181">
        <f t="shared" si="62"/>
        <v>-9.0787716955941233E-2</v>
      </c>
      <c r="J141" s="165">
        <f t="shared" si="61"/>
        <v>-680</v>
      </c>
      <c r="K141" s="167">
        <f t="shared" si="60"/>
        <v>4.9291069920215057E-3</v>
      </c>
    </row>
    <row r="142" spans="2:11" x14ac:dyDescent="0.25">
      <c r="B142" s="165" t="s">
        <v>118</v>
      </c>
      <c r="C142" s="166">
        <v>3097</v>
      </c>
      <c r="D142" s="166">
        <v>2704</v>
      </c>
      <c r="E142" s="166">
        <v>7875</v>
      </c>
      <c r="F142" s="166">
        <v>7274</v>
      </c>
      <c r="G142" s="166">
        <v>7965</v>
      </c>
      <c r="H142" s="166">
        <v>6790</v>
      </c>
      <c r="I142" s="181">
        <f t="shared" si="62"/>
        <v>-0.14752040175768988</v>
      </c>
      <c r="J142" s="165">
        <f t="shared" si="61"/>
        <v>-1175</v>
      </c>
      <c r="K142" s="167">
        <f t="shared" si="60"/>
        <v>4.9146309068760679E-3</v>
      </c>
    </row>
    <row r="143" spans="2:11" x14ac:dyDescent="0.25">
      <c r="B143" s="165" t="s">
        <v>125</v>
      </c>
      <c r="C143" s="166">
        <v>406</v>
      </c>
      <c r="D143" s="166">
        <v>89</v>
      </c>
      <c r="E143" s="166">
        <v>2616</v>
      </c>
      <c r="F143" s="166">
        <v>2609</v>
      </c>
      <c r="G143" s="166">
        <v>1787</v>
      </c>
      <c r="H143" s="166">
        <v>1787</v>
      </c>
      <c r="I143" s="181">
        <f t="shared" si="62"/>
        <v>0</v>
      </c>
      <c r="J143" s="165">
        <f t="shared" si="61"/>
        <v>0</v>
      </c>
      <c r="K143" s="167">
        <f t="shared" si="60"/>
        <v>1.2934382077448502E-3</v>
      </c>
    </row>
    <row r="144" spans="2:11" x14ac:dyDescent="0.25">
      <c r="B144" s="165" t="s">
        <v>121</v>
      </c>
      <c r="C144" s="166">
        <v>671</v>
      </c>
      <c r="D144" s="166">
        <v>235</v>
      </c>
      <c r="E144" s="166">
        <v>1268</v>
      </c>
      <c r="F144" s="166">
        <v>1237</v>
      </c>
      <c r="G144" s="166">
        <v>1495</v>
      </c>
      <c r="H144" s="166">
        <v>1285</v>
      </c>
      <c r="I144" s="181">
        <f t="shared" si="62"/>
        <v>-0.14046822742474918</v>
      </c>
      <c r="J144" s="165">
        <f t="shared" si="61"/>
        <v>-210</v>
      </c>
      <c r="K144" s="167">
        <f t="shared" si="60"/>
        <v>9.3008847059436635E-4</v>
      </c>
    </row>
    <row r="145" spans="2:11" x14ac:dyDescent="0.25">
      <c r="B145" s="165" t="s">
        <v>130</v>
      </c>
      <c r="C145" s="166">
        <v>1581</v>
      </c>
      <c r="D145" s="166">
        <v>9</v>
      </c>
      <c r="E145" s="166">
        <v>1526</v>
      </c>
      <c r="F145" s="166">
        <v>1935</v>
      </c>
      <c r="G145" s="166">
        <v>1774</v>
      </c>
      <c r="H145" s="166">
        <v>1971</v>
      </c>
      <c r="I145" s="181">
        <f t="shared" si="62"/>
        <v>0.11104847801578344</v>
      </c>
      <c r="J145" s="165">
        <f t="shared" si="61"/>
        <v>197</v>
      </c>
      <c r="K145" s="167">
        <f t="shared" si="60"/>
        <v>1.4266181910828762E-3</v>
      </c>
    </row>
    <row r="146" spans="2:11" x14ac:dyDescent="0.25">
      <c r="B146" s="165" t="s">
        <v>133</v>
      </c>
      <c r="C146" s="166">
        <v>3277</v>
      </c>
      <c r="D146" s="166">
        <v>30</v>
      </c>
      <c r="E146" s="166">
        <v>711</v>
      </c>
      <c r="F146" s="166">
        <v>1264</v>
      </c>
      <c r="G146" s="166">
        <v>1135</v>
      </c>
      <c r="H146" s="166">
        <v>787</v>
      </c>
      <c r="I146" s="181">
        <f t="shared" si="62"/>
        <v>-0.30660792951541849</v>
      </c>
      <c r="J146" s="165">
        <f t="shared" si="61"/>
        <v>-348</v>
      </c>
      <c r="K146" s="167">
        <f t="shared" si="60"/>
        <v>5.6963395047296991E-4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3549</v>
      </c>
      <c r="E147" s="171">
        <f t="shared" si="64"/>
        <v>19290</v>
      </c>
      <c r="F147" s="171">
        <f t="shared" si="64"/>
        <v>21999</v>
      </c>
      <c r="G147" s="171">
        <f t="shared" si="64"/>
        <v>23185</v>
      </c>
      <c r="H147" s="171">
        <f t="shared" si="64"/>
        <v>22726</v>
      </c>
      <c r="I147" s="182">
        <f t="shared" si="62"/>
        <v>-1.9797282725900311E-2</v>
      </c>
      <c r="J147" s="170">
        <f>H147-G147</f>
        <v>-459</v>
      </c>
      <c r="K147" s="172">
        <f t="shared" si="60"/>
        <v>1.6449175550760753E-2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11611</v>
      </c>
      <c r="E149" s="178">
        <f t="shared" si="65"/>
        <v>35683</v>
      </c>
      <c r="F149" s="178">
        <f t="shared" si="65"/>
        <v>36725</v>
      </c>
      <c r="G149" s="178">
        <f t="shared" si="65"/>
        <v>40047</v>
      </c>
      <c r="H149" s="178">
        <f t="shared" si="65"/>
        <v>37123</v>
      </c>
      <c r="I149" s="179">
        <f>IFERROR(H149/G149-1,"-")</f>
        <v>-7.3014208305241302E-2</v>
      </c>
      <c r="J149" s="178">
        <f>H149-G149</f>
        <v>-2924</v>
      </c>
      <c r="K149" s="179">
        <f t="shared" ref="K149:K161" si="66">H149/H$9</f>
        <v>2.6869785442704016E-2</v>
      </c>
    </row>
    <row r="150" spans="2:11" x14ac:dyDescent="0.25">
      <c r="B150" s="161" t="s">
        <v>99</v>
      </c>
      <c r="C150" s="162">
        <v>7858</v>
      </c>
      <c r="D150" s="162">
        <v>7860</v>
      </c>
      <c r="E150" s="162">
        <v>17725</v>
      </c>
      <c r="F150" s="162">
        <v>16941</v>
      </c>
      <c r="G150" s="162">
        <v>16143</v>
      </c>
      <c r="H150" s="162">
        <v>13495</v>
      </c>
      <c r="I150" s="180">
        <f>IFERROR(H150/G150-1,"-")</f>
        <v>-0.16403394660224246</v>
      </c>
      <c r="J150" s="161">
        <f t="shared" ref="J150:J160" si="67">H150-G150</f>
        <v>-2648</v>
      </c>
      <c r="K150" s="163">
        <f t="shared" si="66"/>
        <v>9.7677384518840265E-3</v>
      </c>
    </row>
    <row r="151" spans="2:11" x14ac:dyDescent="0.25">
      <c r="B151" s="165" t="s">
        <v>105</v>
      </c>
      <c r="C151" s="166">
        <v>3860</v>
      </c>
      <c r="D151" s="166">
        <v>6914</v>
      </c>
      <c r="E151" s="166">
        <v>12195</v>
      </c>
      <c r="F151" s="166">
        <v>11879</v>
      </c>
      <c r="G151" s="166">
        <v>11825</v>
      </c>
      <c r="H151" s="166">
        <v>9117</v>
      </c>
      <c r="I151" s="181">
        <f>IFERROR(H151/G151-1,"-")</f>
        <v>-0.22900634249471463</v>
      </c>
      <c r="J151" s="165">
        <f t="shared" si="67"/>
        <v>-2708</v>
      </c>
      <c r="K151" s="167">
        <f t="shared" si="66"/>
        <v>6.5989234135477338E-3</v>
      </c>
    </row>
    <row r="152" spans="2:11" x14ac:dyDescent="0.25">
      <c r="B152" s="165" t="s">
        <v>102</v>
      </c>
      <c r="C152" s="166">
        <v>3998</v>
      </c>
      <c r="D152" s="166">
        <v>946</v>
      </c>
      <c r="E152" s="166">
        <v>5530</v>
      </c>
      <c r="F152" s="166">
        <v>5062</v>
      </c>
      <c r="G152" s="166">
        <v>4318</v>
      </c>
      <c r="H152" s="166">
        <v>4378</v>
      </c>
      <c r="I152" s="181">
        <f>IFERROR(H152/G152-1,"-")</f>
        <v>1.3895321908290903E-2</v>
      </c>
      <c r="J152" s="165">
        <f t="shared" si="67"/>
        <v>60</v>
      </c>
      <c r="K152" s="167">
        <f t="shared" si="66"/>
        <v>3.1688150383362926E-3</v>
      </c>
    </row>
    <row r="153" spans="2:11" x14ac:dyDescent="0.25">
      <c r="B153" s="161" t="s">
        <v>109</v>
      </c>
      <c r="C153" s="162">
        <v>14536</v>
      </c>
      <c r="D153" s="162">
        <v>3751</v>
      </c>
      <c r="E153" s="162">
        <v>17958</v>
      </c>
      <c r="F153" s="162">
        <v>19784</v>
      </c>
      <c r="G153" s="162">
        <v>23904</v>
      </c>
      <c r="H153" s="162">
        <v>23628</v>
      </c>
      <c r="I153" s="180">
        <f>IFERROR(H153/G153-1,"-")</f>
        <v>-1.1546184738955856E-2</v>
      </c>
      <c r="J153" s="161">
        <f t="shared" si="67"/>
        <v>-276</v>
      </c>
      <c r="K153" s="163">
        <f t="shared" si="66"/>
        <v>1.7102046990819991E-2</v>
      </c>
    </row>
    <row r="154" spans="2:11" x14ac:dyDescent="0.25">
      <c r="B154" s="165" t="s">
        <v>112</v>
      </c>
      <c r="C154" s="166">
        <v>4906</v>
      </c>
      <c r="D154" s="166">
        <v>152</v>
      </c>
      <c r="E154" s="166">
        <v>6242</v>
      </c>
      <c r="F154" s="166">
        <v>6638</v>
      </c>
      <c r="G154" s="166">
        <v>7867</v>
      </c>
      <c r="H154" s="166">
        <v>6161</v>
      </c>
      <c r="I154" s="181">
        <f t="shared" ref="I154:I161" si="68">IFERROR(H154/G154-1,"-")</f>
        <v>-0.21685521799923735</v>
      </c>
      <c r="J154" s="165">
        <f t="shared" si="67"/>
        <v>-1706</v>
      </c>
      <c r="K154" s="167">
        <f t="shared" si="66"/>
        <v>4.4593580290520551E-3</v>
      </c>
    </row>
    <row r="155" spans="2:11" x14ac:dyDescent="0.25">
      <c r="B155" s="165" t="s">
        <v>115</v>
      </c>
      <c r="C155" s="166">
        <v>3835</v>
      </c>
      <c r="D155" s="166">
        <v>743</v>
      </c>
      <c r="E155" s="166">
        <v>4009</v>
      </c>
      <c r="F155" s="166">
        <v>4097</v>
      </c>
      <c r="G155" s="166">
        <v>4382</v>
      </c>
      <c r="H155" s="166">
        <v>4275</v>
      </c>
      <c r="I155" s="181">
        <f t="shared" si="68"/>
        <v>-2.4418073938840656E-2</v>
      </c>
      <c r="J155" s="165">
        <f t="shared" si="67"/>
        <v>-107</v>
      </c>
      <c r="K155" s="167">
        <f t="shared" si="66"/>
        <v>3.094263199837289E-3</v>
      </c>
    </row>
    <row r="156" spans="2:11" x14ac:dyDescent="0.25">
      <c r="B156" s="165" t="s">
        <v>118</v>
      </c>
      <c r="C156" s="166">
        <v>1701</v>
      </c>
      <c r="D156" s="166">
        <v>943</v>
      </c>
      <c r="E156" s="166">
        <v>2089</v>
      </c>
      <c r="F156" s="166">
        <v>2780</v>
      </c>
      <c r="G156" s="166">
        <v>3521</v>
      </c>
      <c r="H156" s="166">
        <v>5250</v>
      </c>
      <c r="I156" s="181">
        <f t="shared" si="68"/>
        <v>0.49105367793240551</v>
      </c>
      <c r="J156" s="165">
        <f t="shared" si="67"/>
        <v>1729</v>
      </c>
      <c r="K156" s="167">
        <f t="shared" si="66"/>
        <v>3.7999723506773721E-3</v>
      </c>
    </row>
    <row r="157" spans="2:11" x14ac:dyDescent="0.25">
      <c r="B157" s="165" t="s">
        <v>125</v>
      </c>
      <c r="C157" s="166">
        <v>495</v>
      </c>
      <c r="D157" s="166">
        <v>130</v>
      </c>
      <c r="E157" s="166">
        <v>589</v>
      </c>
      <c r="F157" s="166">
        <v>637</v>
      </c>
      <c r="G157" s="166">
        <v>880</v>
      </c>
      <c r="H157" s="166">
        <v>932</v>
      </c>
      <c r="I157" s="181">
        <f t="shared" si="68"/>
        <v>5.9090909090909083E-2</v>
      </c>
      <c r="J157" s="165">
        <f t="shared" si="67"/>
        <v>52</v>
      </c>
      <c r="K157" s="167">
        <f t="shared" si="66"/>
        <v>6.745855677773926E-4</v>
      </c>
    </row>
    <row r="158" spans="2:11" x14ac:dyDescent="0.25">
      <c r="B158" s="165" t="s">
        <v>121</v>
      </c>
      <c r="C158" s="166">
        <v>507</v>
      </c>
      <c r="D158" s="166">
        <v>133</v>
      </c>
      <c r="E158" s="166">
        <v>781</v>
      </c>
      <c r="F158" s="166">
        <v>950</v>
      </c>
      <c r="G158" s="166">
        <v>991</v>
      </c>
      <c r="H158" s="166">
        <v>916</v>
      </c>
      <c r="I158" s="181">
        <f t="shared" si="68"/>
        <v>-7.5681130171543876E-2</v>
      </c>
      <c r="J158" s="165">
        <f t="shared" si="67"/>
        <v>-75</v>
      </c>
      <c r="K158" s="167">
        <f t="shared" si="66"/>
        <v>6.6300469966104245E-4</v>
      </c>
    </row>
    <row r="159" spans="2:11" x14ac:dyDescent="0.25">
      <c r="B159" s="165" t="s">
        <v>130</v>
      </c>
      <c r="C159" s="166">
        <v>209</v>
      </c>
      <c r="D159" s="166">
        <v>21</v>
      </c>
      <c r="E159" s="166">
        <v>229</v>
      </c>
      <c r="F159" s="166">
        <v>227</v>
      </c>
      <c r="G159" s="166">
        <v>257</v>
      </c>
      <c r="H159" s="166">
        <v>181</v>
      </c>
      <c r="I159" s="181">
        <f t="shared" si="68"/>
        <v>-0.2957198443579766</v>
      </c>
      <c r="J159" s="165">
        <f t="shared" si="67"/>
        <v>-76</v>
      </c>
      <c r="K159" s="167">
        <f t="shared" si="66"/>
        <v>1.3100857056621036E-4</v>
      </c>
    </row>
    <row r="160" spans="2:11" x14ac:dyDescent="0.25">
      <c r="B160" s="165" t="s">
        <v>133</v>
      </c>
      <c r="C160" s="166">
        <v>277</v>
      </c>
      <c r="D160" s="166">
        <v>33</v>
      </c>
      <c r="E160" s="166">
        <v>356</v>
      </c>
      <c r="F160" s="166">
        <v>483</v>
      </c>
      <c r="G160" s="166">
        <v>361</v>
      </c>
      <c r="H160" s="166">
        <v>243</v>
      </c>
      <c r="I160" s="181">
        <f t="shared" si="68"/>
        <v>-0.32686980609418281</v>
      </c>
      <c r="J160" s="165">
        <f t="shared" si="67"/>
        <v>-118</v>
      </c>
      <c r="K160" s="167">
        <f t="shared" si="66"/>
        <v>1.7588443451706695E-4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1596</v>
      </c>
      <c r="E161" s="171">
        <f t="shared" si="70"/>
        <v>3663</v>
      </c>
      <c r="F161" s="171">
        <f t="shared" si="70"/>
        <v>3972</v>
      </c>
      <c r="G161" s="171">
        <f t="shared" si="70"/>
        <v>5645</v>
      </c>
      <c r="H161" s="171">
        <f t="shared" si="70"/>
        <v>5670</v>
      </c>
      <c r="I161" s="182">
        <f t="shared" si="68"/>
        <v>4.4286979627989886E-3</v>
      </c>
      <c r="J161" s="170">
        <f>H161-G161</f>
        <v>25</v>
      </c>
      <c r="K161" s="172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6810A-4162-439C-8BA3-1CF43872CC75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9"/>
      <c r="D4" s="279"/>
      <c r="E4" s="279"/>
      <c r="F4" s="279"/>
      <c r="G4" s="279"/>
      <c r="H4" s="279"/>
      <c r="I4" s="279"/>
      <c r="J4" s="146"/>
      <c r="K4" s="146"/>
      <c r="N4" s="145" t="s">
        <v>260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63150</v>
      </c>
      <c r="E9" s="178">
        <f t="shared" si="0"/>
        <v>297992</v>
      </c>
      <c r="F9" s="178">
        <f t="shared" si="0"/>
        <v>358076</v>
      </c>
      <c r="G9" s="178">
        <f t="shared" si="0"/>
        <v>390195</v>
      </c>
      <c r="H9" s="178">
        <f t="shared" si="0"/>
        <v>401915</v>
      </c>
      <c r="I9" s="179">
        <f>IFERROR(H9/G9-1,"-")</f>
        <v>3.0036263919322348E-2</v>
      </c>
      <c r="J9" s="178">
        <f t="shared" ref="J9:J21" si="1">H9-G9</f>
        <v>11720</v>
      </c>
      <c r="K9" s="179">
        <f t="shared" ref="K9:K21" si="2">H9/H$9</f>
        <v>1</v>
      </c>
      <c r="N9" s="158" t="s">
        <v>70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26183</v>
      </c>
      <c r="E10" s="162">
        <v>32045</v>
      </c>
      <c r="F10" s="162">
        <v>36011</v>
      </c>
      <c r="G10" s="162">
        <v>35766</v>
      </c>
      <c r="H10" s="162">
        <v>38326</v>
      </c>
      <c r="I10" s="180">
        <f>IFERROR(H10/G10-1,"-")</f>
        <v>7.1576357434435023E-2</v>
      </c>
      <c r="J10" s="161">
        <f t="shared" si="1"/>
        <v>2560</v>
      </c>
      <c r="K10" s="163">
        <f t="shared" si="2"/>
        <v>9.5358471318562385E-2</v>
      </c>
      <c r="N10" s="161" t="s">
        <v>99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21924</v>
      </c>
      <c r="E11" s="166">
        <v>19017</v>
      </c>
      <c r="F11" s="166">
        <v>19651</v>
      </c>
      <c r="G11" s="166">
        <v>16248</v>
      </c>
      <c r="H11" s="166">
        <v>15442</v>
      </c>
      <c r="I11" s="181">
        <f>IFERROR(H11/G11-1,"-")</f>
        <v>-4.9606105366814424E-2</v>
      </c>
      <c r="J11" s="165">
        <f t="shared" si="1"/>
        <v>-806</v>
      </c>
      <c r="K11" s="167">
        <f t="shared" si="2"/>
        <v>3.8421059179179678E-2</v>
      </c>
      <c r="N11" s="165" t="s">
        <v>105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102</v>
      </c>
      <c r="C12" s="166">
        <v>7332</v>
      </c>
      <c r="D12" s="166">
        <v>4259</v>
      </c>
      <c r="E12" s="166">
        <v>13028</v>
      </c>
      <c r="F12" s="166">
        <v>16360</v>
      </c>
      <c r="G12" s="166">
        <v>19518</v>
      </c>
      <c r="H12" s="166">
        <v>22884</v>
      </c>
      <c r="I12" s="181">
        <f>IFERROR(H12/G12-1,"-")</f>
        <v>0.17245619428220094</v>
      </c>
      <c r="J12" s="165">
        <f t="shared" si="1"/>
        <v>3366</v>
      </c>
      <c r="K12" s="167">
        <f t="shared" si="2"/>
        <v>5.6937412139382707E-2</v>
      </c>
      <c r="N12" s="165" t="s">
        <v>102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7" customFormat="1" x14ac:dyDescent="0.25">
      <c r="B13" s="161" t="s">
        <v>109</v>
      </c>
      <c r="C13" s="162">
        <v>205314</v>
      </c>
      <c r="D13" s="162">
        <v>36967</v>
      </c>
      <c r="E13" s="162">
        <v>265947</v>
      </c>
      <c r="F13" s="162">
        <v>322065</v>
      </c>
      <c r="G13" s="162">
        <v>354429</v>
      </c>
      <c r="H13" s="162">
        <v>363589</v>
      </c>
      <c r="I13" s="180">
        <f>IFERROR(H13/G13-1,"-")</f>
        <v>2.5844386322789514E-2</v>
      </c>
      <c r="J13" s="161">
        <f t="shared" si="1"/>
        <v>9160</v>
      </c>
      <c r="K13" s="163">
        <f t="shared" si="2"/>
        <v>0.90464152868143766</v>
      </c>
      <c r="N13" s="161" t="s">
        <v>109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7" customFormat="1" x14ac:dyDescent="0.25">
      <c r="B14" s="165" t="s">
        <v>112</v>
      </c>
      <c r="C14" s="166">
        <v>88139</v>
      </c>
      <c r="D14" s="166">
        <v>1875</v>
      </c>
      <c r="E14" s="166">
        <v>106123</v>
      </c>
      <c r="F14" s="166">
        <v>143316</v>
      </c>
      <c r="G14" s="166">
        <v>165192</v>
      </c>
      <c r="H14" s="166">
        <v>171160</v>
      </c>
      <c r="I14" s="181">
        <f t="shared" ref="I14:I21" si="6">IFERROR(H14/G14-1,"-")</f>
        <v>3.6127657513681077E-2</v>
      </c>
      <c r="J14" s="165">
        <f t="shared" si="1"/>
        <v>5968</v>
      </c>
      <c r="K14" s="167">
        <f t="shared" si="2"/>
        <v>0.4258611895550054</v>
      </c>
      <c r="N14" s="165" t="s">
        <v>112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115</v>
      </c>
      <c r="C15" s="166">
        <v>14632</v>
      </c>
      <c r="D15" s="166">
        <v>3714</v>
      </c>
      <c r="E15" s="166">
        <v>17211</v>
      </c>
      <c r="F15" s="166">
        <v>19006</v>
      </c>
      <c r="G15" s="166">
        <v>21628</v>
      </c>
      <c r="H15" s="166">
        <v>23369</v>
      </c>
      <c r="I15" s="181">
        <f t="shared" si="6"/>
        <v>8.0497503236545143E-2</v>
      </c>
      <c r="J15" s="165">
        <f t="shared" si="1"/>
        <v>1741</v>
      </c>
      <c r="K15" s="167">
        <f t="shared" si="2"/>
        <v>5.8144134953908168E-2</v>
      </c>
      <c r="N15" s="165" t="s">
        <v>115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118</v>
      </c>
      <c r="C16" s="166">
        <v>5438</v>
      </c>
      <c r="D16" s="166">
        <v>5422</v>
      </c>
      <c r="E16" s="166">
        <v>10929</v>
      </c>
      <c r="F16" s="166">
        <v>13221</v>
      </c>
      <c r="G16" s="166">
        <v>15292</v>
      </c>
      <c r="H16" s="166">
        <v>14056</v>
      </c>
      <c r="I16" s="181">
        <f t="shared" si="6"/>
        <v>-8.082657598744436E-2</v>
      </c>
      <c r="J16" s="165">
        <f t="shared" si="1"/>
        <v>-1236</v>
      </c>
      <c r="K16" s="167">
        <f t="shared" si="2"/>
        <v>3.4972568826741976E-2</v>
      </c>
      <c r="N16" s="165" t="s">
        <v>118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125</v>
      </c>
      <c r="C17" s="166">
        <v>8166</v>
      </c>
      <c r="D17" s="166">
        <v>839</v>
      </c>
      <c r="E17" s="166">
        <v>16710</v>
      </c>
      <c r="F17" s="166">
        <v>14905</v>
      </c>
      <c r="G17" s="166">
        <v>15346</v>
      </c>
      <c r="H17" s="166">
        <v>15373</v>
      </c>
      <c r="I17" s="181">
        <f t="shared" si="6"/>
        <v>1.7594161344975934E-3</v>
      </c>
      <c r="J17" s="165">
        <f t="shared" si="1"/>
        <v>27</v>
      </c>
      <c r="K17" s="167">
        <f t="shared" si="2"/>
        <v>3.8249381088041004E-2</v>
      </c>
      <c r="N17" s="165" t="s">
        <v>125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121</v>
      </c>
      <c r="C18" s="166">
        <v>3282</v>
      </c>
      <c r="D18" s="166">
        <v>831</v>
      </c>
      <c r="E18" s="166">
        <v>5560</v>
      </c>
      <c r="F18" s="166">
        <v>5478</v>
      </c>
      <c r="G18" s="166">
        <v>6691</v>
      </c>
      <c r="H18" s="166">
        <v>5707</v>
      </c>
      <c r="I18" s="181">
        <f t="shared" si="6"/>
        <v>-0.14706321924973842</v>
      </c>
      <c r="J18" s="165">
        <f t="shared" si="1"/>
        <v>-984</v>
      </c>
      <c r="K18" s="167">
        <f t="shared" si="2"/>
        <v>1.4199519798962466E-2</v>
      </c>
      <c r="N18" s="165" t="s">
        <v>121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148</v>
      </c>
      <c r="E19" s="166">
        <v>10735</v>
      </c>
      <c r="F19" s="166">
        <v>13078</v>
      </c>
      <c r="G19" s="166">
        <v>11807</v>
      </c>
      <c r="H19" s="166">
        <v>11838</v>
      </c>
      <c r="I19" s="181">
        <f t="shared" si="6"/>
        <v>2.6255611078174201E-3</v>
      </c>
      <c r="J19" s="165">
        <f t="shared" si="1"/>
        <v>31</v>
      </c>
      <c r="K19" s="167">
        <f t="shared" si="2"/>
        <v>2.9453989027530696E-2</v>
      </c>
      <c r="N19" s="165" t="s">
        <v>130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1128</v>
      </c>
      <c r="E20" s="166">
        <v>10293</v>
      </c>
      <c r="F20" s="166">
        <v>13405</v>
      </c>
      <c r="G20" s="166">
        <v>16210</v>
      </c>
      <c r="H20" s="166">
        <v>11603</v>
      </c>
      <c r="I20" s="181">
        <f t="shared" si="6"/>
        <v>-0.28420727945712521</v>
      </c>
      <c r="J20" s="165">
        <f t="shared" si="1"/>
        <v>-4607</v>
      </c>
      <c r="K20" s="167">
        <f t="shared" si="2"/>
        <v>2.8869288282348259E-2</v>
      </c>
      <c r="N20" s="165" t="s">
        <v>133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23010</v>
      </c>
      <c r="E21" s="171">
        <f t="shared" si="9"/>
        <v>88386</v>
      </c>
      <c r="F21" s="171">
        <f t="shared" si="9"/>
        <v>99656</v>
      </c>
      <c r="G21" s="171">
        <f t="shared" si="9"/>
        <v>102263</v>
      </c>
      <c r="H21" s="171">
        <f t="shared" si="9"/>
        <v>110483</v>
      </c>
      <c r="I21" s="182">
        <f t="shared" si="6"/>
        <v>8.0380978457506691E-2</v>
      </c>
      <c r="J21" s="170">
        <f t="shared" si="1"/>
        <v>8220</v>
      </c>
      <c r="K21" s="172">
        <f t="shared" si="2"/>
        <v>0.27489145714889962</v>
      </c>
      <c r="N21" s="170" t="s">
        <v>147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19329</v>
      </c>
      <c r="E23" s="178">
        <f t="shared" si="11"/>
        <v>72642</v>
      </c>
      <c r="F23" s="178">
        <f t="shared" si="11"/>
        <v>109328</v>
      </c>
      <c r="G23" s="178">
        <f t="shared" si="11"/>
        <v>120253</v>
      </c>
      <c r="H23" s="178">
        <f t="shared" si="11"/>
        <v>122182</v>
      </c>
      <c r="I23" s="179">
        <f>IFERROR(H23/G23-1,"-")</f>
        <v>1.6041179845825093E-2</v>
      </c>
      <c r="J23" s="178">
        <f>H23-G23</f>
        <v>1929</v>
      </c>
      <c r="K23" s="179">
        <f t="shared" ref="K23:K35" si="12">H23/H$9</f>
        <v>0.3039996019058756</v>
      </c>
    </row>
    <row r="24" spans="1:23" x14ac:dyDescent="0.25">
      <c r="B24" s="161" t="s">
        <v>99</v>
      </c>
      <c r="C24" s="162">
        <v>3630</v>
      </c>
      <c r="D24" s="162">
        <v>10513</v>
      </c>
      <c r="E24" s="162">
        <v>6664</v>
      </c>
      <c r="F24" s="162">
        <v>8792</v>
      </c>
      <c r="G24" s="162">
        <v>8753</v>
      </c>
      <c r="H24" s="162">
        <v>7492</v>
      </c>
      <c r="I24" s="180">
        <f>IFERROR(H24/G24-1,"-")</f>
        <v>-0.14406489203701589</v>
      </c>
      <c r="J24" s="161">
        <f t="shared" ref="J24:J34" si="13">H24-G24</f>
        <v>-1261</v>
      </c>
      <c r="K24" s="163">
        <f t="shared" si="12"/>
        <v>1.8640757374071632E-2</v>
      </c>
    </row>
    <row r="25" spans="1:23" x14ac:dyDescent="0.25">
      <c r="B25" s="165" t="s">
        <v>105</v>
      </c>
      <c r="C25" s="166">
        <v>2906</v>
      </c>
      <c r="D25" s="166">
        <v>8856</v>
      </c>
      <c r="E25" s="166">
        <v>4360</v>
      </c>
      <c r="F25" s="166">
        <v>4695</v>
      </c>
      <c r="G25" s="166">
        <v>4576</v>
      </c>
      <c r="H25" s="166">
        <v>3004</v>
      </c>
      <c r="I25" s="181">
        <f>IFERROR(H25/G25-1,"-")</f>
        <v>-0.34353146853146854</v>
      </c>
      <c r="J25" s="165">
        <f t="shared" si="13"/>
        <v>-1572</v>
      </c>
      <c r="K25" s="167">
        <f t="shared" si="12"/>
        <v>7.4742171852257315E-3</v>
      </c>
    </row>
    <row r="26" spans="1:23" x14ac:dyDescent="0.25">
      <c r="B26" s="165" t="s">
        <v>102</v>
      </c>
      <c r="C26" s="166">
        <v>724</v>
      </c>
      <c r="D26" s="166">
        <v>1657</v>
      </c>
      <c r="E26" s="166">
        <v>2304</v>
      </c>
      <c r="F26" s="166">
        <v>4097</v>
      </c>
      <c r="G26" s="166">
        <v>4177</v>
      </c>
      <c r="H26" s="166">
        <v>4488</v>
      </c>
      <c r="I26" s="181">
        <f>IFERROR(H26/G26-1,"-")</f>
        <v>7.4455350730189052E-2</v>
      </c>
      <c r="J26" s="165">
        <f t="shared" si="13"/>
        <v>311</v>
      </c>
      <c r="K26" s="167">
        <f t="shared" si="12"/>
        <v>1.11665401888459E-2</v>
      </c>
    </row>
    <row r="27" spans="1:23" x14ac:dyDescent="0.25">
      <c r="B27" s="161" t="s">
        <v>109</v>
      </c>
      <c r="C27" s="162">
        <v>60716</v>
      </c>
      <c r="D27" s="162">
        <v>8816</v>
      </c>
      <c r="E27" s="162">
        <v>65978</v>
      </c>
      <c r="F27" s="162">
        <v>100536</v>
      </c>
      <c r="G27" s="162">
        <v>111500</v>
      </c>
      <c r="H27" s="162">
        <v>114690</v>
      </c>
      <c r="I27" s="180">
        <f>IFERROR(H27/G27-1,"-")</f>
        <v>2.8609865470851981E-2</v>
      </c>
      <c r="J27" s="161">
        <f t="shared" si="13"/>
        <v>3190</v>
      </c>
      <c r="K27" s="163">
        <f t="shared" si="12"/>
        <v>0.28535884453180399</v>
      </c>
    </row>
    <row r="28" spans="1:23" x14ac:dyDescent="0.25">
      <c r="B28" s="165" t="s">
        <v>112</v>
      </c>
      <c r="C28" s="166">
        <v>32787</v>
      </c>
      <c r="D28" s="166">
        <v>714</v>
      </c>
      <c r="E28" s="166">
        <v>29557</v>
      </c>
      <c r="F28" s="166">
        <v>50982</v>
      </c>
      <c r="G28" s="166">
        <v>58946</v>
      </c>
      <c r="H28" s="166">
        <v>64601</v>
      </c>
      <c r="I28" s="181">
        <f t="shared" ref="I28:I35" si="14">IFERROR(H28/G28-1,"-")</f>
        <v>9.5935262782885999E-2</v>
      </c>
      <c r="J28" s="165">
        <f t="shared" si="13"/>
        <v>5655</v>
      </c>
      <c r="K28" s="167">
        <f t="shared" si="12"/>
        <v>0.16073299080651382</v>
      </c>
    </row>
    <row r="29" spans="1:23" x14ac:dyDescent="0.25">
      <c r="B29" s="165" t="s">
        <v>115</v>
      </c>
      <c r="C29" s="166">
        <v>5288</v>
      </c>
      <c r="D29" s="166">
        <v>959</v>
      </c>
      <c r="E29" s="166">
        <v>4588</v>
      </c>
      <c r="F29" s="166">
        <v>5359</v>
      </c>
      <c r="G29" s="166">
        <v>6213</v>
      </c>
      <c r="H29" s="166">
        <v>5846</v>
      </c>
      <c r="I29" s="181">
        <f t="shared" si="14"/>
        <v>-5.9069692580073996E-2</v>
      </c>
      <c r="J29" s="165">
        <f t="shared" si="13"/>
        <v>-367</v>
      </c>
      <c r="K29" s="167">
        <f t="shared" si="12"/>
        <v>1.4545364069517187E-2</v>
      </c>
    </row>
    <row r="30" spans="1:23" x14ac:dyDescent="0.25">
      <c r="B30" s="165" t="s">
        <v>118</v>
      </c>
      <c r="C30" s="166">
        <v>1832</v>
      </c>
      <c r="D30" s="166">
        <v>1334</v>
      </c>
      <c r="E30" s="166">
        <v>3650</v>
      </c>
      <c r="F30" s="166">
        <v>6016</v>
      </c>
      <c r="G30" s="166">
        <v>8156</v>
      </c>
      <c r="H30" s="166">
        <v>4482</v>
      </c>
      <c r="I30" s="181">
        <f t="shared" si="14"/>
        <v>-0.45046591466405106</v>
      </c>
      <c r="J30" s="165">
        <f t="shared" si="13"/>
        <v>-3674</v>
      </c>
      <c r="K30" s="167">
        <f t="shared" si="12"/>
        <v>1.1151611659181668E-2</v>
      </c>
    </row>
    <row r="31" spans="1:23" x14ac:dyDescent="0.25">
      <c r="B31" s="165" t="s">
        <v>125</v>
      </c>
      <c r="C31" s="166">
        <v>2275</v>
      </c>
      <c r="D31" s="166">
        <v>258</v>
      </c>
      <c r="E31" s="166">
        <v>3985</v>
      </c>
      <c r="F31" s="166">
        <v>4673</v>
      </c>
      <c r="G31" s="166">
        <v>3896</v>
      </c>
      <c r="H31" s="166">
        <v>3823</v>
      </c>
      <c r="I31" s="181">
        <f t="shared" si="14"/>
        <v>-1.8737166324435339E-2</v>
      </c>
      <c r="J31" s="165">
        <f t="shared" si="13"/>
        <v>-73</v>
      </c>
      <c r="K31" s="167">
        <f t="shared" si="12"/>
        <v>9.5119614843934656E-3</v>
      </c>
    </row>
    <row r="32" spans="1:23" x14ac:dyDescent="0.25">
      <c r="B32" s="165" t="s">
        <v>121</v>
      </c>
      <c r="C32" s="166">
        <v>1200</v>
      </c>
      <c r="D32" s="166">
        <v>342</v>
      </c>
      <c r="E32" s="166">
        <v>1856</v>
      </c>
      <c r="F32" s="166">
        <v>1881</v>
      </c>
      <c r="G32" s="166">
        <v>2098</v>
      </c>
      <c r="H32" s="166">
        <v>1849</v>
      </c>
      <c r="I32" s="181">
        <f t="shared" si="14"/>
        <v>-0.11868446139180167</v>
      </c>
      <c r="J32" s="165">
        <f t="shared" si="13"/>
        <v>-249</v>
      </c>
      <c r="K32" s="167">
        <f t="shared" si="12"/>
        <v>4.6004752248609785E-3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1324</v>
      </c>
      <c r="F33" s="166">
        <v>2226</v>
      </c>
      <c r="G33" s="166">
        <v>1689</v>
      </c>
      <c r="H33" s="166">
        <v>2095</v>
      </c>
      <c r="I33" s="181">
        <f t="shared" si="14"/>
        <v>0.24037892243931314</v>
      </c>
      <c r="J33" s="165">
        <f t="shared" si="13"/>
        <v>406</v>
      </c>
      <c r="K33" s="167">
        <f t="shared" si="12"/>
        <v>5.21254494109451E-3</v>
      </c>
    </row>
    <row r="34" spans="2:11" x14ac:dyDescent="0.25">
      <c r="B34" s="165" t="s">
        <v>133</v>
      </c>
      <c r="C34" s="166">
        <v>1701</v>
      </c>
      <c r="D34" s="166">
        <v>107</v>
      </c>
      <c r="E34" s="166">
        <v>798</v>
      </c>
      <c r="F34" s="166">
        <v>1852</v>
      </c>
      <c r="G34" s="166">
        <v>2086</v>
      </c>
      <c r="H34" s="166">
        <v>1198</v>
      </c>
      <c r="I34" s="181">
        <f t="shared" si="14"/>
        <v>-0.42569511025886864</v>
      </c>
      <c r="J34" s="165">
        <f t="shared" si="13"/>
        <v>-888</v>
      </c>
      <c r="K34" s="167">
        <f t="shared" si="12"/>
        <v>2.9807297562917533E-3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5078</v>
      </c>
      <c r="E35" s="171">
        <f t="shared" si="16"/>
        <v>20220</v>
      </c>
      <c r="F35" s="171">
        <f t="shared" si="16"/>
        <v>27547</v>
      </c>
      <c r="G35" s="171">
        <f t="shared" si="16"/>
        <v>28416</v>
      </c>
      <c r="H35" s="171">
        <f t="shared" si="16"/>
        <v>30796</v>
      </c>
      <c r="I35" s="182">
        <f t="shared" si="14"/>
        <v>8.3755630630630629E-2</v>
      </c>
      <c r="J35" s="170">
        <f>H35-G35</f>
        <v>2380</v>
      </c>
      <c r="K35" s="172">
        <f t="shared" si="12"/>
        <v>7.6623166589950609E-2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32466</v>
      </c>
      <c r="E37" s="178">
        <f t="shared" si="17"/>
        <v>158034</v>
      </c>
      <c r="F37" s="178">
        <f t="shared" si="17"/>
        <v>170056</v>
      </c>
      <c r="G37" s="178">
        <f t="shared" si="17"/>
        <v>177446</v>
      </c>
      <c r="H37" s="178">
        <f t="shared" si="17"/>
        <v>179088</v>
      </c>
      <c r="I37" s="179">
        <f>IFERROR(H37/G37-1,"-")</f>
        <v>9.253519380543862E-3</v>
      </c>
      <c r="J37" s="178">
        <f>H37-G37</f>
        <v>1642</v>
      </c>
      <c r="K37" s="179">
        <f t="shared" ref="K37:K49" si="18">H37/H$9</f>
        <v>0.44558675341801129</v>
      </c>
    </row>
    <row r="38" spans="2:11" x14ac:dyDescent="0.25">
      <c r="B38" s="161" t="s">
        <v>99</v>
      </c>
      <c r="C38" s="162">
        <v>4287</v>
      </c>
      <c r="D38" s="162">
        <v>11116</v>
      </c>
      <c r="E38" s="162">
        <v>8888</v>
      </c>
      <c r="F38" s="162">
        <v>8269</v>
      </c>
      <c r="G38" s="162">
        <v>7456</v>
      </c>
      <c r="H38" s="162">
        <v>8671</v>
      </c>
      <c r="I38" s="180">
        <f>IFERROR(H38/G38-1,"-")</f>
        <v>0.16295600858369097</v>
      </c>
      <c r="J38" s="161">
        <f t="shared" ref="J38:J48" si="19">H38-G38</f>
        <v>1215</v>
      </c>
      <c r="K38" s="163">
        <f t="shared" si="18"/>
        <v>2.1574213453093315E-2</v>
      </c>
    </row>
    <row r="39" spans="2:11" x14ac:dyDescent="0.25">
      <c r="B39" s="165" t="s">
        <v>105</v>
      </c>
      <c r="C39" s="166">
        <v>3014</v>
      </c>
      <c r="D39" s="166">
        <v>10145</v>
      </c>
      <c r="E39" s="166">
        <v>6175</v>
      </c>
      <c r="F39" s="166">
        <v>4855</v>
      </c>
      <c r="G39" s="166">
        <v>3698</v>
      </c>
      <c r="H39" s="166">
        <v>4549</v>
      </c>
      <c r="I39" s="181">
        <f>IFERROR(H39/G39-1,"-")</f>
        <v>0.23012439156300712</v>
      </c>
      <c r="J39" s="165">
        <f t="shared" si="19"/>
        <v>851</v>
      </c>
      <c r="K39" s="167">
        <f t="shared" si="18"/>
        <v>1.1318313573765598E-2</v>
      </c>
    </row>
    <row r="40" spans="2:11" x14ac:dyDescent="0.25">
      <c r="B40" s="165" t="s">
        <v>102</v>
      </c>
      <c r="C40" s="166">
        <v>1273</v>
      </c>
      <c r="D40" s="166">
        <v>971</v>
      </c>
      <c r="E40" s="166">
        <v>2713</v>
      </c>
      <c r="F40" s="166">
        <v>3414</v>
      </c>
      <c r="G40" s="166">
        <v>3758</v>
      </c>
      <c r="H40" s="166">
        <v>4122</v>
      </c>
      <c r="I40" s="181">
        <f>IFERROR(H40/G40-1,"-")</f>
        <v>9.6860031931878643E-2</v>
      </c>
      <c r="J40" s="165">
        <f t="shared" si="19"/>
        <v>364</v>
      </c>
      <c r="K40" s="167">
        <f t="shared" si="18"/>
        <v>1.0255899879327719E-2</v>
      </c>
    </row>
    <row r="41" spans="2:11" x14ac:dyDescent="0.25">
      <c r="B41" s="161" t="s">
        <v>109</v>
      </c>
      <c r="C41" s="162">
        <v>97884</v>
      </c>
      <c r="D41" s="162">
        <v>21350</v>
      </c>
      <c r="E41" s="162">
        <v>149146</v>
      </c>
      <c r="F41" s="162">
        <v>161787</v>
      </c>
      <c r="G41" s="162">
        <v>169990</v>
      </c>
      <c r="H41" s="162">
        <v>170417</v>
      </c>
      <c r="I41" s="180">
        <f>IFERROR(H41/G41-1,"-")</f>
        <v>2.5119124654391367E-3</v>
      </c>
      <c r="J41" s="161">
        <f t="shared" si="19"/>
        <v>427</v>
      </c>
      <c r="K41" s="163">
        <f t="shared" si="18"/>
        <v>0.42401253996491794</v>
      </c>
    </row>
    <row r="42" spans="2:11" x14ac:dyDescent="0.25">
      <c r="B42" s="165" t="s">
        <v>112</v>
      </c>
      <c r="C42" s="166">
        <v>40531</v>
      </c>
      <c r="D42" s="166">
        <v>863</v>
      </c>
      <c r="E42" s="166">
        <v>63024</v>
      </c>
      <c r="F42" s="166">
        <v>77327</v>
      </c>
      <c r="G42" s="166">
        <v>82583</v>
      </c>
      <c r="H42" s="166">
        <v>82513</v>
      </c>
      <c r="I42" s="181">
        <f t="shared" ref="I42:I49" si="20">IFERROR(H42/G42-1,"-")</f>
        <v>-8.4763207924154482E-4</v>
      </c>
      <c r="J42" s="165">
        <f t="shared" si="19"/>
        <v>-70</v>
      </c>
      <c r="K42" s="167">
        <f t="shared" si="18"/>
        <v>0.20529962803080254</v>
      </c>
    </row>
    <row r="43" spans="2:11" x14ac:dyDescent="0.25">
      <c r="B43" s="165" t="s">
        <v>115</v>
      </c>
      <c r="C43" s="166">
        <v>3224</v>
      </c>
      <c r="D43" s="166">
        <v>1548</v>
      </c>
      <c r="E43" s="166">
        <v>4409</v>
      </c>
      <c r="F43" s="166">
        <v>4213</v>
      </c>
      <c r="G43" s="166">
        <v>4932</v>
      </c>
      <c r="H43" s="166">
        <v>5785</v>
      </c>
      <c r="I43" s="181">
        <f t="shared" si="20"/>
        <v>0.1729521492295214</v>
      </c>
      <c r="J43" s="165">
        <f t="shared" si="19"/>
        <v>853</v>
      </c>
      <c r="K43" s="167">
        <f t="shared" si="18"/>
        <v>1.4393590684597489E-2</v>
      </c>
    </row>
    <row r="44" spans="2:11" x14ac:dyDescent="0.25">
      <c r="B44" s="165" t="s">
        <v>118</v>
      </c>
      <c r="C44" s="166">
        <v>1607</v>
      </c>
      <c r="D44" s="166">
        <v>2752</v>
      </c>
      <c r="E44" s="166">
        <v>3574</v>
      </c>
      <c r="F44" s="166">
        <v>3368</v>
      </c>
      <c r="G44" s="166">
        <v>3688</v>
      </c>
      <c r="H44" s="166">
        <v>3559</v>
      </c>
      <c r="I44" s="181">
        <f t="shared" si="20"/>
        <v>-3.4978308026030414E-2</v>
      </c>
      <c r="J44" s="165">
        <f t="shared" si="19"/>
        <v>-129</v>
      </c>
      <c r="K44" s="167">
        <f t="shared" si="18"/>
        <v>8.8551061791672363E-3</v>
      </c>
    </row>
    <row r="45" spans="2:11" x14ac:dyDescent="0.25">
      <c r="B45" s="165" t="s">
        <v>125</v>
      </c>
      <c r="C45" s="166">
        <v>5044</v>
      </c>
      <c r="D45" s="166">
        <v>471</v>
      </c>
      <c r="E45" s="166">
        <v>9708</v>
      </c>
      <c r="F45" s="166">
        <v>8002</v>
      </c>
      <c r="G45" s="166">
        <v>8164</v>
      </c>
      <c r="H45" s="166">
        <v>8245</v>
      </c>
      <c r="I45" s="181">
        <f t="shared" si="20"/>
        <v>9.9216070553649338E-3</v>
      </c>
      <c r="J45" s="165">
        <f t="shared" si="19"/>
        <v>81</v>
      </c>
      <c r="K45" s="167">
        <f t="shared" si="18"/>
        <v>2.0514287846932808E-2</v>
      </c>
    </row>
    <row r="46" spans="2:11" x14ac:dyDescent="0.25">
      <c r="B46" s="165" t="s">
        <v>121</v>
      </c>
      <c r="C46" s="166">
        <v>1457</v>
      </c>
      <c r="D46" s="166">
        <v>398</v>
      </c>
      <c r="E46" s="166">
        <v>2738</v>
      </c>
      <c r="F46" s="166">
        <v>2669</v>
      </c>
      <c r="G46" s="166">
        <v>3525</v>
      </c>
      <c r="H46" s="166">
        <v>3011</v>
      </c>
      <c r="I46" s="181">
        <f t="shared" si="20"/>
        <v>-0.14581560283687944</v>
      </c>
      <c r="J46" s="165">
        <f t="shared" si="19"/>
        <v>-514</v>
      </c>
      <c r="K46" s="167">
        <f t="shared" si="18"/>
        <v>7.4916338031673366E-3</v>
      </c>
    </row>
    <row r="47" spans="2:11" x14ac:dyDescent="0.25">
      <c r="B47" s="165" t="s">
        <v>130</v>
      </c>
      <c r="C47" s="166">
        <v>6272</v>
      </c>
      <c r="D47" s="166">
        <v>72</v>
      </c>
      <c r="E47" s="166">
        <v>7403</v>
      </c>
      <c r="F47" s="166">
        <v>7828</v>
      </c>
      <c r="G47" s="166">
        <v>7538</v>
      </c>
      <c r="H47" s="166">
        <v>6875</v>
      </c>
      <c r="I47" s="181">
        <f t="shared" si="20"/>
        <v>-8.7954364552931819E-2</v>
      </c>
      <c r="J47" s="165">
        <f t="shared" si="19"/>
        <v>-663</v>
      </c>
      <c r="K47" s="167">
        <f t="shared" si="18"/>
        <v>1.7105606906933059E-2</v>
      </c>
    </row>
    <row r="48" spans="2:11" x14ac:dyDescent="0.25">
      <c r="B48" s="165" t="s">
        <v>133</v>
      </c>
      <c r="C48" s="166">
        <v>10629</v>
      </c>
      <c r="D48" s="166">
        <v>866</v>
      </c>
      <c r="E48" s="166">
        <v>7444</v>
      </c>
      <c r="F48" s="166">
        <v>8159</v>
      </c>
      <c r="G48" s="166">
        <v>9310</v>
      </c>
      <c r="H48" s="166">
        <v>6804</v>
      </c>
      <c r="I48" s="181">
        <f t="shared" si="20"/>
        <v>-0.26917293233082706</v>
      </c>
      <c r="J48" s="165">
        <f t="shared" si="19"/>
        <v>-2506</v>
      </c>
      <c r="K48" s="167">
        <f t="shared" si="18"/>
        <v>1.6928952639239641E-2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14380</v>
      </c>
      <c r="E49" s="171">
        <f t="shared" si="22"/>
        <v>50846</v>
      </c>
      <c r="F49" s="171">
        <f t="shared" si="22"/>
        <v>50221</v>
      </c>
      <c r="G49" s="171">
        <f t="shared" si="22"/>
        <v>50250</v>
      </c>
      <c r="H49" s="171">
        <f t="shared" si="22"/>
        <v>53625</v>
      </c>
      <c r="I49" s="182">
        <f t="shared" si="20"/>
        <v>6.7164179104477695E-2</v>
      </c>
      <c r="J49" s="170">
        <f>H49-G49</f>
        <v>3375</v>
      </c>
      <c r="K49" s="172">
        <f t="shared" si="18"/>
        <v>0.13342373387407785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300</v>
      </c>
      <c r="D66" s="162" t="s">
        <v>300</v>
      </c>
      <c r="E66" s="162" t="s">
        <v>300</v>
      </c>
      <c r="F66" s="162" t="s">
        <v>300</v>
      </c>
      <c r="G66" s="162" t="s">
        <v>300</v>
      </c>
      <c r="H66" s="162" t="s">
        <v>300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300</v>
      </c>
      <c r="D67" s="166" t="s">
        <v>300</v>
      </c>
      <c r="E67" s="166" t="s">
        <v>300</v>
      </c>
      <c r="F67" s="166" t="s">
        <v>300</v>
      </c>
      <c r="G67" s="166" t="s">
        <v>300</v>
      </c>
      <c r="H67" s="166" t="s">
        <v>300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300</v>
      </c>
      <c r="D68" s="166" t="s">
        <v>300</v>
      </c>
      <c r="E68" s="166" t="s">
        <v>300</v>
      </c>
      <c r="F68" s="166" t="s">
        <v>300</v>
      </c>
      <c r="G68" s="166" t="s">
        <v>300</v>
      </c>
      <c r="H68" s="166" t="s">
        <v>300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300</v>
      </c>
      <c r="D69" s="162" t="s">
        <v>300</v>
      </c>
      <c r="E69" s="162" t="s">
        <v>300</v>
      </c>
      <c r="F69" s="162" t="s">
        <v>300</v>
      </c>
      <c r="G69" s="162" t="s">
        <v>300</v>
      </c>
      <c r="H69" s="162" t="s">
        <v>300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300</v>
      </c>
      <c r="D70" s="166" t="s">
        <v>300</v>
      </c>
      <c r="E70" s="166" t="s">
        <v>300</v>
      </c>
      <c r="F70" s="166" t="s">
        <v>300</v>
      </c>
      <c r="G70" s="166" t="s">
        <v>300</v>
      </c>
      <c r="H70" s="166" t="s">
        <v>300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300</v>
      </c>
      <c r="D71" s="166" t="s">
        <v>300</v>
      </c>
      <c r="E71" s="166" t="s">
        <v>300</v>
      </c>
      <c r="F71" s="166" t="s">
        <v>300</v>
      </c>
      <c r="G71" s="166" t="s">
        <v>300</v>
      </c>
      <c r="H71" s="166" t="s">
        <v>300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300</v>
      </c>
      <c r="D72" s="166" t="s">
        <v>300</v>
      </c>
      <c r="E72" s="166" t="s">
        <v>300</v>
      </c>
      <c r="F72" s="166" t="s">
        <v>300</v>
      </c>
      <c r="G72" s="166" t="s">
        <v>300</v>
      </c>
      <c r="H72" s="166" t="s">
        <v>300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300</v>
      </c>
      <c r="D73" s="166" t="s">
        <v>300</v>
      </c>
      <c r="E73" s="166" t="s">
        <v>300</v>
      </c>
      <c r="F73" s="166" t="s">
        <v>300</v>
      </c>
      <c r="G73" s="166" t="s">
        <v>300</v>
      </c>
      <c r="H73" s="166" t="s">
        <v>300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300</v>
      </c>
      <c r="D74" s="166" t="s">
        <v>300</v>
      </c>
      <c r="E74" s="166" t="s">
        <v>300</v>
      </c>
      <c r="F74" s="166" t="s">
        <v>300</v>
      </c>
      <c r="G74" s="166" t="s">
        <v>300</v>
      </c>
      <c r="H74" s="166" t="s">
        <v>300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300</v>
      </c>
      <c r="D75" s="166" t="s">
        <v>300</v>
      </c>
      <c r="E75" s="166" t="s">
        <v>300</v>
      </c>
      <c r="F75" s="166" t="s">
        <v>300</v>
      </c>
      <c r="G75" s="166" t="s">
        <v>300</v>
      </c>
      <c r="H75" s="166" t="s">
        <v>300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300</v>
      </c>
      <c r="D76" s="166" t="s">
        <v>300</v>
      </c>
      <c r="E76" s="166" t="s">
        <v>300</v>
      </c>
      <c r="F76" s="166" t="s">
        <v>300</v>
      </c>
      <c r="G76" s="166" t="s">
        <v>300</v>
      </c>
      <c r="H76" s="166" t="s">
        <v>300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7712</v>
      </c>
      <c r="E79" s="178">
        <f t="shared" si="33"/>
        <v>38303</v>
      </c>
      <c r="F79" s="178">
        <f t="shared" si="33"/>
        <v>46541</v>
      </c>
      <c r="G79" s="178">
        <f t="shared" si="33"/>
        <v>48826</v>
      </c>
      <c r="H79" s="178">
        <f t="shared" si="33"/>
        <v>56027</v>
      </c>
      <c r="I79" s="179">
        <f>IFERROR(H79/G79-1,"-")</f>
        <v>0.14748289845574081</v>
      </c>
      <c r="J79" s="178">
        <f>IFERROR(H79-G79,"-")</f>
        <v>7201</v>
      </c>
      <c r="K79" s="179">
        <f>IFERROR(H79/H$9,"-")</f>
        <v>0.13940012191632559</v>
      </c>
    </row>
    <row r="80" spans="2:11" x14ac:dyDescent="0.25">
      <c r="B80" s="161" t="s">
        <v>99</v>
      </c>
      <c r="C80" s="162">
        <v>6348</v>
      </c>
      <c r="D80" s="162">
        <v>3040</v>
      </c>
      <c r="E80" s="162">
        <v>13265</v>
      </c>
      <c r="F80" s="162">
        <v>14699</v>
      </c>
      <c r="G80" s="162">
        <v>15813</v>
      </c>
      <c r="H80" s="162">
        <v>18459</v>
      </c>
      <c r="I80" s="180">
        <f>IFERROR(H80/G80-1,"-")</f>
        <v>0.16733067729083673</v>
      </c>
      <c r="J80" s="183">
        <f t="shared" ref="J80:J91" si="34">IFERROR(H80-G80,"-")</f>
        <v>2646</v>
      </c>
      <c r="K80" s="163">
        <f t="shared" ref="K80:K91" si="35">IFERROR(H80/H$9,"-")</f>
        <v>4.5927621512011248E-2</v>
      </c>
    </row>
    <row r="81" spans="2:11" x14ac:dyDescent="0.25">
      <c r="B81" s="165" t="s">
        <v>105</v>
      </c>
      <c r="C81" s="166">
        <v>1948</v>
      </c>
      <c r="D81" s="166">
        <v>1777</v>
      </c>
      <c r="E81" s="166">
        <v>6457</v>
      </c>
      <c r="F81" s="166">
        <v>7580</v>
      </c>
      <c r="G81" s="166">
        <v>5510</v>
      </c>
      <c r="H81" s="166">
        <v>5847</v>
      </c>
      <c r="I81" s="181">
        <f>IFERROR(H81/G81-1,"-")</f>
        <v>6.1161524500907394E-2</v>
      </c>
      <c r="J81" s="184">
        <f t="shared" si="34"/>
        <v>337</v>
      </c>
      <c r="K81" s="167">
        <f t="shared" si="35"/>
        <v>1.4547852157794559E-2</v>
      </c>
    </row>
    <row r="82" spans="2:11" x14ac:dyDescent="0.25">
      <c r="B82" s="165" t="s">
        <v>102</v>
      </c>
      <c r="C82" s="166">
        <v>4400</v>
      </c>
      <c r="D82" s="166">
        <v>1263</v>
      </c>
      <c r="E82" s="166">
        <v>6808</v>
      </c>
      <c r="F82" s="166">
        <v>7119</v>
      </c>
      <c r="G82" s="166">
        <v>10303</v>
      </c>
      <c r="H82" s="166">
        <v>12612</v>
      </c>
      <c r="I82" s="181">
        <f>IFERROR(H82/G82-1,"-")</f>
        <v>0.22410948267494901</v>
      </c>
      <c r="J82" s="184">
        <f t="shared" si="34"/>
        <v>2309</v>
      </c>
      <c r="K82" s="167">
        <f t="shared" si="35"/>
        <v>3.1379769354216686E-2</v>
      </c>
    </row>
    <row r="83" spans="2:11" x14ac:dyDescent="0.25">
      <c r="B83" s="161" t="s">
        <v>109</v>
      </c>
      <c r="C83" s="162">
        <v>19675</v>
      </c>
      <c r="D83" s="162">
        <v>4672</v>
      </c>
      <c r="E83" s="162">
        <v>25038</v>
      </c>
      <c r="F83" s="162">
        <v>31842</v>
      </c>
      <c r="G83" s="162">
        <v>33013</v>
      </c>
      <c r="H83" s="162">
        <v>37568</v>
      </c>
      <c r="I83" s="180">
        <f>IFERROR(H83/G83-1,"-")</f>
        <v>0.13797594886862741</v>
      </c>
      <c r="J83" s="183">
        <f t="shared" si="34"/>
        <v>4555</v>
      </c>
      <c r="K83" s="163">
        <f t="shared" si="35"/>
        <v>9.3472500404314346E-2</v>
      </c>
    </row>
    <row r="84" spans="2:11" x14ac:dyDescent="0.25">
      <c r="B84" s="165" t="s">
        <v>112</v>
      </c>
      <c r="C84" s="166">
        <v>1812</v>
      </c>
      <c r="D84" s="166">
        <v>225</v>
      </c>
      <c r="E84" s="166">
        <v>2687</v>
      </c>
      <c r="F84" s="166">
        <v>3742</v>
      </c>
      <c r="G84" s="166">
        <v>4559</v>
      </c>
      <c r="H84" s="166">
        <v>4211</v>
      </c>
      <c r="I84" s="181">
        <f t="shared" ref="I84:I91" si="36">IFERROR(H84/G84-1,"-")</f>
        <v>-7.6332529063391052E-2</v>
      </c>
      <c r="J84" s="184">
        <f t="shared" si="34"/>
        <v>-348</v>
      </c>
      <c r="K84" s="167">
        <f t="shared" si="35"/>
        <v>1.0477339736013834E-2</v>
      </c>
    </row>
    <row r="85" spans="2:11" x14ac:dyDescent="0.25">
      <c r="B85" s="165" t="s">
        <v>115</v>
      </c>
      <c r="C85" s="166">
        <v>4471</v>
      </c>
      <c r="D85" s="166">
        <v>976</v>
      </c>
      <c r="E85" s="166">
        <v>5813</v>
      </c>
      <c r="F85" s="166">
        <v>6642</v>
      </c>
      <c r="G85" s="166">
        <v>7146</v>
      </c>
      <c r="H85" s="166">
        <v>8708</v>
      </c>
      <c r="I85" s="181">
        <f t="shared" si="36"/>
        <v>0.21858382311782809</v>
      </c>
      <c r="J85" s="184">
        <f t="shared" si="34"/>
        <v>1562</v>
      </c>
      <c r="K85" s="167">
        <f t="shared" si="35"/>
        <v>2.1666272719356082E-2</v>
      </c>
    </row>
    <row r="86" spans="2:11" x14ac:dyDescent="0.25">
      <c r="B86" s="165" t="s">
        <v>118</v>
      </c>
      <c r="C86" s="166">
        <v>798</v>
      </c>
      <c r="D86" s="166">
        <v>829</v>
      </c>
      <c r="E86" s="166">
        <v>1741</v>
      </c>
      <c r="F86" s="166">
        <v>1615</v>
      </c>
      <c r="G86" s="166">
        <v>1619</v>
      </c>
      <c r="H86" s="166">
        <v>3850</v>
      </c>
      <c r="I86" s="181">
        <f t="shared" si="36"/>
        <v>1.378011117974058</v>
      </c>
      <c r="J86" s="184">
        <f t="shared" si="34"/>
        <v>2231</v>
      </c>
      <c r="K86" s="167">
        <f t="shared" si="35"/>
        <v>9.5791398678825128E-3</v>
      </c>
    </row>
    <row r="87" spans="2:11" x14ac:dyDescent="0.25">
      <c r="B87" s="165" t="s">
        <v>125</v>
      </c>
      <c r="C87" s="166">
        <v>290</v>
      </c>
      <c r="D87" s="166">
        <v>79</v>
      </c>
      <c r="E87" s="166">
        <v>1441</v>
      </c>
      <c r="F87" s="166">
        <v>1269</v>
      </c>
      <c r="G87" s="166">
        <v>1547</v>
      </c>
      <c r="H87" s="166">
        <v>1234</v>
      </c>
      <c r="I87" s="181">
        <f t="shared" si="36"/>
        <v>-0.2023270846800258</v>
      </c>
      <c r="J87" s="184">
        <f t="shared" si="34"/>
        <v>-313</v>
      </c>
      <c r="K87" s="167">
        <f t="shared" si="35"/>
        <v>3.070300934277148E-3</v>
      </c>
    </row>
    <row r="88" spans="2:11" x14ac:dyDescent="0.25">
      <c r="B88" s="165" t="s">
        <v>121</v>
      </c>
      <c r="C88" s="166">
        <v>94</v>
      </c>
      <c r="D88" s="166">
        <v>73</v>
      </c>
      <c r="E88" s="166">
        <v>275</v>
      </c>
      <c r="F88" s="166">
        <v>216</v>
      </c>
      <c r="G88" s="166">
        <v>261</v>
      </c>
      <c r="H88" s="166">
        <v>321</v>
      </c>
      <c r="I88" s="181">
        <f t="shared" si="36"/>
        <v>0.22988505747126431</v>
      </c>
      <c r="J88" s="184">
        <f t="shared" si="34"/>
        <v>60</v>
      </c>
      <c r="K88" s="167">
        <f t="shared" si="35"/>
        <v>7.9867633703643805E-4</v>
      </c>
    </row>
    <row r="89" spans="2:11" x14ac:dyDescent="0.25">
      <c r="B89" s="165" t="s">
        <v>130</v>
      </c>
      <c r="C89" s="166">
        <v>1314</v>
      </c>
      <c r="D89" s="166">
        <v>36</v>
      </c>
      <c r="E89" s="166">
        <v>1575</v>
      </c>
      <c r="F89" s="166">
        <v>2466</v>
      </c>
      <c r="G89" s="166">
        <v>1740</v>
      </c>
      <c r="H89" s="166">
        <v>1832</v>
      </c>
      <c r="I89" s="181">
        <f t="shared" si="36"/>
        <v>5.2873563218390762E-2</v>
      </c>
      <c r="J89" s="184">
        <f t="shared" si="34"/>
        <v>92</v>
      </c>
      <c r="K89" s="167">
        <f t="shared" si="35"/>
        <v>4.5581777241456524E-3</v>
      </c>
    </row>
    <row r="90" spans="2:11" x14ac:dyDescent="0.25">
      <c r="B90" s="165" t="s">
        <v>133</v>
      </c>
      <c r="C90" s="166">
        <v>2383</v>
      </c>
      <c r="D90" s="166">
        <v>151</v>
      </c>
      <c r="E90" s="166">
        <v>1683</v>
      </c>
      <c r="F90" s="166">
        <v>2999</v>
      </c>
      <c r="G90" s="166">
        <v>2921</v>
      </c>
      <c r="H90" s="166">
        <v>1905</v>
      </c>
      <c r="I90" s="181">
        <f t="shared" si="36"/>
        <v>-0.34782608695652173</v>
      </c>
      <c r="J90" s="184">
        <f t="shared" si="34"/>
        <v>-1016</v>
      </c>
      <c r="K90" s="167">
        <f t="shared" si="35"/>
        <v>4.7398081683938144E-3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2303</v>
      </c>
      <c r="E91" s="171">
        <f t="shared" si="37"/>
        <v>9823</v>
      </c>
      <c r="F91" s="171">
        <f t="shared" si="37"/>
        <v>12893</v>
      </c>
      <c r="G91" s="171">
        <f t="shared" si="37"/>
        <v>13220</v>
      </c>
      <c r="H91" s="171">
        <f t="shared" si="37"/>
        <v>15507</v>
      </c>
      <c r="I91" s="182">
        <f t="shared" si="36"/>
        <v>0.17299546142208766</v>
      </c>
      <c r="J91" s="185">
        <f t="shared" si="34"/>
        <v>2287</v>
      </c>
      <c r="K91" s="172">
        <f t="shared" si="35"/>
        <v>3.8582784917208859E-2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300</v>
      </c>
      <c r="D94" s="162" t="s">
        <v>300</v>
      </c>
      <c r="E94" s="162" t="s">
        <v>300</v>
      </c>
      <c r="F94" s="162" t="s">
        <v>300</v>
      </c>
      <c r="G94" s="162" t="s">
        <v>300</v>
      </c>
      <c r="H94" s="162" t="s">
        <v>300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300</v>
      </c>
      <c r="D95" s="166" t="s">
        <v>300</v>
      </c>
      <c r="E95" s="166" t="s">
        <v>300</v>
      </c>
      <c r="F95" s="166" t="s">
        <v>300</v>
      </c>
      <c r="G95" s="166" t="s">
        <v>300</v>
      </c>
      <c r="H95" s="166" t="s">
        <v>300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300</v>
      </c>
      <c r="D96" s="166" t="s">
        <v>300</v>
      </c>
      <c r="E96" s="166" t="s">
        <v>300</v>
      </c>
      <c r="F96" s="166" t="s">
        <v>300</v>
      </c>
      <c r="G96" s="166" t="s">
        <v>300</v>
      </c>
      <c r="H96" s="166" t="s">
        <v>300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300</v>
      </c>
      <c r="D97" s="162" t="s">
        <v>300</v>
      </c>
      <c r="E97" s="162" t="s">
        <v>300</v>
      </c>
      <c r="F97" s="162" t="s">
        <v>300</v>
      </c>
      <c r="G97" s="162" t="s">
        <v>300</v>
      </c>
      <c r="H97" s="162" t="s">
        <v>300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300</v>
      </c>
      <c r="D98" s="166" t="s">
        <v>300</v>
      </c>
      <c r="E98" s="166" t="s">
        <v>300</v>
      </c>
      <c r="F98" s="166" t="s">
        <v>300</v>
      </c>
      <c r="G98" s="166" t="s">
        <v>300</v>
      </c>
      <c r="H98" s="166" t="s">
        <v>300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300</v>
      </c>
      <c r="D99" s="166" t="s">
        <v>300</v>
      </c>
      <c r="E99" s="166" t="s">
        <v>300</v>
      </c>
      <c r="F99" s="166" t="s">
        <v>300</v>
      </c>
      <c r="G99" s="166" t="s">
        <v>300</v>
      </c>
      <c r="H99" s="166" t="s">
        <v>300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300</v>
      </c>
      <c r="D100" s="166" t="s">
        <v>300</v>
      </c>
      <c r="E100" s="166" t="s">
        <v>300</v>
      </c>
      <c r="F100" s="166" t="s">
        <v>300</v>
      </c>
      <c r="G100" s="166" t="s">
        <v>300</v>
      </c>
      <c r="H100" s="166" t="s">
        <v>300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300</v>
      </c>
      <c r="D101" s="166" t="s">
        <v>300</v>
      </c>
      <c r="E101" s="166" t="s">
        <v>300</v>
      </c>
      <c r="F101" s="166" t="s">
        <v>300</v>
      </c>
      <c r="G101" s="166" t="s">
        <v>300</v>
      </c>
      <c r="H101" s="166" t="s">
        <v>300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300</v>
      </c>
      <c r="D102" s="166" t="s">
        <v>300</v>
      </c>
      <c r="E102" s="166" t="s">
        <v>300</v>
      </c>
      <c r="F102" s="166" t="s">
        <v>300</v>
      </c>
      <c r="G102" s="166" t="s">
        <v>300</v>
      </c>
      <c r="H102" s="166" t="s">
        <v>300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300</v>
      </c>
      <c r="D103" s="166" t="s">
        <v>300</v>
      </c>
      <c r="E103" s="166" t="s">
        <v>300</v>
      </c>
      <c r="F103" s="166" t="s">
        <v>300</v>
      </c>
      <c r="G103" s="166" t="s">
        <v>300</v>
      </c>
      <c r="H103" s="166" t="s">
        <v>300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300</v>
      </c>
      <c r="D104" s="166" t="s">
        <v>300</v>
      </c>
      <c r="E104" s="166" t="s">
        <v>300</v>
      </c>
      <c r="F104" s="166" t="s">
        <v>300</v>
      </c>
      <c r="G104" s="166" t="s">
        <v>300</v>
      </c>
      <c r="H104" s="166" t="s">
        <v>300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25</v>
      </c>
      <c r="E107" s="178">
        <f t="shared" si="43"/>
        <v>8166</v>
      </c>
      <c r="F107" s="178">
        <f t="shared" si="43"/>
        <v>9341</v>
      </c>
      <c r="G107" s="178">
        <f t="shared" si="43"/>
        <v>9383</v>
      </c>
      <c r="H107" s="178">
        <f t="shared" si="43"/>
        <v>10117</v>
      </c>
      <c r="I107" s="179">
        <f>IFERROR(H107/G107-1,"-")</f>
        <v>7.8226579985079425E-2</v>
      </c>
      <c r="J107" s="178">
        <f>IFERROR(H107-G107,"-")</f>
        <v>734</v>
      </c>
      <c r="K107" s="179">
        <f>IFERROR(H107/H$9,"-")</f>
        <v>2.5171989102173345E-2</v>
      </c>
    </row>
    <row r="108" spans="2:11" x14ac:dyDescent="0.25">
      <c r="B108" s="161" t="s">
        <v>99</v>
      </c>
      <c r="C108" s="162">
        <v>1767</v>
      </c>
      <c r="D108" s="162">
        <v>24</v>
      </c>
      <c r="E108" s="162">
        <v>1456</v>
      </c>
      <c r="F108" s="162">
        <v>1249</v>
      </c>
      <c r="G108" s="162">
        <v>873</v>
      </c>
      <c r="H108" s="162">
        <v>1243</v>
      </c>
      <c r="I108" s="180">
        <f>IFERROR(H108/G108-1,"-")</f>
        <v>0.42382588774341357</v>
      </c>
      <c r="J108" s="183">
        <f t="shared" ref="J108:J119" si="44">IFERROR(H108-G108,"-")</f>
        <v>370</v>
      </c>
      <c r="K108" s="163">
        <f t="shared" ref="K108:K119" si="45">IFERROR(H108/H$9,"-")</f>
        <v>3.0926937287734969E-3</v>
      </c>
    </row>
    <row r="109" spans="2:11" x14ac:dyDescent="0.25">
      <c r="B109" s="165" t="s">
        <v>105</v>
      </c>
      <c r="C109" s="166">
        <v>1178</v>
      </c>
      <c r="D109" s="166">
        <v>18</v>
      </c>
      <c r="E109" s="166">
        <v>959</v>
      </c>
      <c r="F109" s="166">
        <v>782</v>
      </c>
      <c r="G109" s="166">
        <v>347</v>
      </c>
      <c r="H109" s="166">
        <v>586</v>
      </c>
      <c r="I109" s="181">
        <f>IFERROR(H109/G109-1,"-")</f>
        <v>0.6887608069164266</v>
      </c>
      <c r="J109" s="184">
        <f t="shared" si="44"/>
        <v>239</v>
      </c>
      <c r="K109" s="167">
        <f t="shared" si="45"/>
        <v>1.4580197305400396E-3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497</v>
      </c>
      <c r="F110" s="166">
        <v>467</v>
      </c>
      <c r="G110" s="166">
        <v>526</v>
      </c>
      <c r="H110" s="166">
        <v>657</v>
      </c>
      <c r="I110" s="181">
        <f>IFERROR(H110/G110-1,"-")</f>
        <v>0.24904942965779475</v>
      </c>
      <c r="J110" s="184">
        <f t="shared" si="44"/>
        <v>131</v>
      </c>
      <c r="K110" s="167">
        <f t="shared" si="45"/>
        <v>1.6346739982334574E-3</v>
      </c>
    </row>
    <row r="111" spans="2:11" x14ac:dyDescent="0.25">
      <c r="B111" s="161" t="s">
        <v>109</v>
      </c>
      <c r="C111" s="162">
        <v>11615</v>
      </c>
      <c r="D111" s="162">
        <v>1</v>
      </c>
      <c r="E111" s="162">
        <v>6710</v>
      </c>
      <c r="F111" s="162">
        <v>8092</v>
      </c>
      <c r="G111" s="162">
        <v>8510</v>
      </c>
      <c r="H111" s="162">
        <v>8874</v>
      </c>
      <c r="I111" s="180">
        <f>IFERROR(H111/G111-1,"-")</f>
        <v>4.277320799059936E-2</v>
      </c>
      <c r="J111" s="183">
        <f t="shared" si="44"/>
        <v>364</v>
      </c>
      <c r="K111" s="163">
        <f t="shared" si="45"/>
        <v>2.2079295373399848E-2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4009</v>
      </c>
      <c r="F112" s="166">
        <v>4685</v>
      </c>
      <c r="G112" s="166">
        <v>4618</v>
      </c>
      <c r="H112" s="166">
        <v>4670</v>
      </c>
      <c r="I112" s="181">
        <f t="shared" ref="I112:I119" si="46">IFERROR(H112/G112-1,"-")</f>
        <v>1.1260285838025075E-2</v>
      </c>
      <c r="J112" s="184">
        <f t="shared" si="44"/>
        <v>52</v>
      </c>
      <c r="K112" s="167">
        <f t="shared" si="45"/>
        <v>1.1619372255327619E-2</v>
      </c>
    </row>
    <row r="113" spans="2:11" x14ac:dyDescent="0.25">
      <c r="B113" s="165" t="s">
        <v>115</v>
      </c>
      <c r="C113" s="166">
        <v>474</v>
      </c>
      <c r="D113" s="166">
        <v>0</v>
      </c>
      <c r="E113" s="166">
        <v>315</v>
      </c>
      <c r="F113" s="166">
        <v>512</v>
      </c>
      <c r="G113" s="166">
        <v>472</v>
      </c>
      <c r="H113" s="166">
        <v>491</v>
      </c>
      <c r="I113" s="181">
        <f t="shared" si="46"/>
        <v>4.0254237288135597E-2</v>
      </c>
      <c r="J113" s="184">
        <f t="shared" si="44"/>
        <v>19</v>
      </c>
      <c r="K113" s="167">
        <f t="shared" si="45"/>
        <v>1.2216513441896918E-3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300</v>
      </c>
      <c r="F114" s="166">
        <v>424</v>
      </c>
      <c r="G114" s="166">
        <v>389</v>
      </c>
      <c r="H114" s="166">
        <v>417</v>
      </c>
      <c r="I114" s="181">
        <f t="shared" si="46"/>
        <v>7.1979434447300816E-2</v>
      </c>
      <c r="J114" s="184">
        <f t="shared" si="44"/>
        <v>28</v>
      </c>
      <c r="K114" s="167">
        <f t="shared" si="45"/>
        <v>1.0375328116641578E-3</v>
      </c>
    </row>
    <row r="115" spans="2:11" x14ac:dyDescent="0.25">
      <c r="B115" s="165" t="s">
        <v>125</v>
      </c>
      <c r="C115" s="166">
        <v>157</v>
      </c>
      <c r="D115" s="166">
        <v>0</v>
      </c>
      <c r="E115" s="166">
        <v>169</v>
      </c>
      <c r="F115" s="166">
        <v>176</v>
      </c>
      <c r="G115" s="166">
        <v>178</v>
      </c>
      <c r="H115" s="166">
        <v>241</v>
      </c>
      <c r="I115" s="181">
        <f t="shared" si="46"/>
        <v>0.35393258426966301</v>
      </c>
      <c r="J115" s="184">
        <f t="shared" si="44"/>
        <v>63</v>
      </c>
      <c r="K115" s="167">
        <f t="shared" si="45"/>
        <v>5.9962927484667153E-4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131</v>
      </c>
      <c r="F116" s="166">
        <v>153</v>
      </c>
      <c r="G116" s="166">
        <v>137</v>
      </c>
      <c r="H116" s="166">
        <v>143</v>
      </c>
      <c r="I116" s="181">
        <f t="shared" si="46"/>
        <v>4.3795620437956151E-2</v>
      </c>
      <c r="J116" s="184">
        <f t="shared" si="44"/>
        <v>6</v>
      </c>
      <c r="K116" s="167">
        <f t="shared" si="45"/>
        <v>3.5579662366420759E-4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102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1.3684485525546446E-4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67</v>
      </c>
      <c r="F118" s="166">
        <v>58</v>
      </c>
      <c r="G118" s="166">
        <v>62</v>
      </c>
      <c r="H118" s="166">
        <v>49</v>
      </c>
      <c r="I118" s="181">
        <f t="shared" si="46"/>
        <v>-0.20967741935483875</v>
      </c>
      <c r="J118" s="184">
        <f t="shared" si="44"/>
        <v>-13</v>
      </c>
      <c r="K118" s="167">
        <f t="shared" si="45"/>
        <v>1.2191632559123197E-4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1667</v>
      </c>
      <c r="F119" s="171">
        <f t="shared" si="47"/>
        <v>1982</v>
      </c>
      <c r="G119" s="171">
        <f t="shared" si="47"/>
        <v>2589</v>
      </c>
      <c r="H119" s="171">
        <f t="shared" si="47"/>
        <v>2808</v>
      </c>
      <c r="I119" s="182">
        <f t="shared" si="46"/>
        <v>8.4588644264194768E-2</v>
      </c>
      <c r="J119" s="185">
        <f t="shared" si="44"/>
        <v>219</v>
      </c>
      <c r="K119" s="172">
        <f t="shared" si="45"/>
        <v>6.9865518828608041E-3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300</v>
      </c>
      <c r="D122" s="162" t="s">
        <v>300</v>
      </c>
      <c r="E122" s="162" t="s">
        <v>300</v>
      </c>
      <c r="F122" s="162" t="s">
        <v>300</v>
      </c>
      <c r="G122" s="162" t="s">
        <v>300</v>
      </c>
      <c r="H122" s="162" t="s">
        <v>300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300</v>
      </c>
      <c r="D123" s="166" t="s">
        <v>300</v>
      </c>
      <c r="E123" s="166" t="s">
        <v>300</v>
      </c>
      <c r="F123" s="166" t="s">
        <v>300</v>
      </c>
      <c r="G123" s="166" t="s">
        <v>300</v>
      </c>
      <c r="H123" s="166" t="s">
        <v>300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300</v>
      </c>
      <c r="D124" s="166" t="s">
        <v>300</v>
      </c>
      <c r="E124" s="166" t="s">
        <v>300</v>
      </c>
      <c r="F124" s="166" t="s">
        <v>300</v>
      </c>
      <c r="G124" s="166" t="s">
        <v>300</v>
      </c>
      <c r="H124" s="166" t="s">
        <v>300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300</v>
      </c>
      <c r="D125" s="162" t="s">
        <v>300</v>
      </c>
      <c r="E125" s="162" t="s">
        <v>300</v>
      </c>
      <c r="F125" s="162" t="s">
        <v>300</v>
      </c>
      <c r="G125" s="162" t="s">
        <v>300</v>
      </c>
      <c r="H125" s="162" t="s">
        <v>300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300</v>
      </c>
      <c r="D126" s="166" t="s">
        <v>300</v>
      </c>
      <c r="E126" s="166" t="s">
        <v>300</v>
      </c>
      <c r="F126" s="166" t="s">
        <v>300</v>
      </c>
      <c r="G126" s="166" t="s">
        <v>300</v>
      </c>
      <c r="H126" s="166" t="s">
        <v>300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300</v>
      </c>
      <c r="D127" s="166" t="s">
        <v>300</v>
      </c>
      <c r="E127" s="166" t="s">
        <v>300</v>
      </c>
      <c r="F127" s="166" t="s">
        <v>300</v>
      </c>
      <c r="G127" s="166" t="s">
        <v>300</v>
      </c>
      <c r="H127" s="166" t="s">
        <v>300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300</v>
      </c>
      <c r="D128" s="166" t="s">
        <v>300</v>
      </c>
      <c r="E128" s="166" t="s">
        <v>300</v>
      </c>
      <c r="F128" s="166" t="s">
        <v>300</v>
      </c>
      <c r="G128" s="166" t="s">
        <v>300</v>
      </c>
      <c r="H128" s="166" t="s">
        <v>300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300</v>
      </c>
      <c r="D129" s="166" t="s">
        <v>300</v>
      </c>
      <c r="E129" s="166" t="s">
        <v>300</v>
      </c>
      <c r="F129" s="166" t="s">
        <v>300</v>
      </c>
      <c r="G129" s="166" t="s">
        <v>300</v>
      </c>
      <c r="H129" s="166" t="s">
        <v>300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300</v>
      </c>
      <c r="D130" s="166" t="s">
        <v>300</v>
      </c>
      <c r="E130" s="166" t="s">
        <v>300</v>
      </c>
      <c r="F130" s="166" t="s">
        <v>300</v>
      </c>
      <c r="G130" s="166" t="s">
        <v>300</v>
      </c>
      <c r="H130" s="166" t="s">
        <v>300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300</v>
      </c>
      <c r="D131" s="166" t="s">
        <v>300</v>
      </c>
      <c r="E131" s="166" t="s">
        <v>300</v>
      </c>
      <c r="F131" s="166" t="s">
        <v>300</v>
      </c>
      <c r="G131" s="166" t="s">
        <v>300</v>
      </c>
      <c r="H131" s="166" t="s">
        <v>300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300</v>
      </c>
      <c r="D132" s="166" t="s">
        <v>300</v>
      </c>
      <c r="E132" s="166" t="s">
        <v>300</v>
      </c>
      <c r="F132" s="166" t="s">
        <v>300</v>
      </c>
      <c r="G132" s="166" t="s">
        <v>300</v>
      </c>
      <c r="H132" s="166" t="s">
        <v>300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3291</v>
      </c>
      <c r="E135" s="178">
        <f t="shared" si="53"/>
        <v>15796</v>
      </c>
      <c r="F135" s="178">
        <f t="shared" si="53"/>
        <v>16653</v>
      </c>
      <c r="G135" s="178">
        <f t="shared" si="53"/>
        <v>17056</v>
      </c>
      <c r="H135" s="178">
        <f t="shared" si="53"/>
        <v>17345</v>
      </c>
      <c r="I135" s="179">
        <f>IFERROR(H135/G135-1,"-")</f>
        <v>1.6944183864915585E-2</v>
      </c>
      <c r="J135" s="178">
        <f>IFERROR(H135-G135,"-")</f>
        <v>289</v>
      </c>
      <c r="K135" s="179">
        <f>IFERROR(H135/H$9,"-")</f>
        <v>4.315589117101875E-2</v>
      </c>
    </row>
    <row r="136" spans="2:11" x14ac:dyDescent="0.25">
      <c r="B136" s="161" t="s">
        <v>99</v>
      </c>
      <c r="C136" s="162">
        <v>742</v>
      </c>
      <c r="D136" s="162">
        <v>1364</v>
      </c>
      <c r="E136" s="162">
        <v>1214</v>
      </c>
      <c r="F136" s="162">
        <v>2178</v>
      </c>
      <c r="G136" s="162">
        <v>1502</v>
      </c>
      <c r="H136" s="162">
        <v>1199</v>
      </c>
      <c r="I136" s="180">
        <f>IFERROR(H136/G136-1,"-")</f>
        <v>-0.20173102529960052</v>
      </c>
      <c r="J136" s="183">
        <f t="shared" ref="J136:J147" si="54">IFERROR(H136-G136,"-")</f>
        <v>-303</v>
      </c>
      <c r="K136" s="163">
        <f t="shared" ref="K136:K147" si="55">IFERROR(H136/H$9,"-")</f>
        <v>2.9832178445691254E-3</v>
      </c>
    </row>
    <row r="137" spans="2:11" x14ac:dyDescent="0.25">
      <c r="B137" s="165" t="s">
        <v>105</v>
      </c>
      <c r="C137" s="166">
        <v>617</v>
      </c>
      <c r="D137" s="166">
        <v>1090</v>
      </c>
      <c r="E137" s="166">
        <v>775</v>
      </c>
      <c r="F137" s="166">
        <v>1447</v>
      </c>
      <c r="G137" s="166">
        <v>1059</v>
      </c>
      <c r="H137" s="166">
        <v>656</v>
      </c>
      <c r="I137" s="181">
        <f>IFERROR(H137/G137-1,"-")</f>
        <v>-0.38054768649669501</v>
      </c>
      <c r="J137" s="184">
        <f t="shared" si="54"/>
        <v>-403</v>
      </c>
      <c r="K137" s="167">
        <f t="shared" si="55"/>
        <v>1.6321859099560853E-3</v>
      </c>
    </row>
    <row r="138" spans="2:11" x14ac:dyDescent="0.25">
      <c r="B138" s="165" t="s">
        <v>102</v>
      </c>
      <c r="C138" s="166">
        <v>125</v>
      </c>
      <c r="D138" s="166">
        <v>274</v>
      </c>
      <c r="E138" s="166">
        <v>439</v>
      </c>
      <c r="F138" s="166">
        <v>731</v>
      </c>
      <c r="G138" s="166">
        <v>443</v>
      </c>
      <c r="H138" s="166">
        <v>543</v>
      </c>
      <c r="I138" s="181">
        <f>IFERROR(H138/G138-1,"-")</f>
        <v>0.22573363431151239</v>
      </c>
      <c r="J138" s="184">
        <f t="shared" si="54"/>
        <v>100</v>
      </c>
      <c r="K138" s="167">
        <f t="shared" si="55"/>
        <v>1.3510319346130401E-3</v>
      </c>
    </row>
    <row r="139" spans="2:11" x14ac:dyDescent="0.25">
      <c r="B139" s="161" t="s">
        <v>109</v>
      </c>
      <c r="C139" s="162">
        <v>12270</v>
      </c>
      <c r="D139" s="162">
        <v>1927</v>
      </c>
      <c r="E139" s="162">
        <v>14582</v>
      </c>
      <c r="F139" s="162">
        <v>14475</v>
      </c>
      <c r="G139" s="162">
        <v>15554</v>
      </c>
      <c r="H139" s="162">
        <v>16146</v>
      </c>
      <c r="I139" s="180">
        <f>IFERROR(H139/G139-1,"-")</f>
        <v>3.8060948952038043E-2</v>
      </c>
      <c r="J139" s="183">
        <f t="shared" si="54"/>
        <v>592</v>
      </c>
      <c r="K139" s="163">
        <f t="shared" si="55"/>
        <v>4.0172673326449623E-2</v>
      </c>
    </row>
    <row r="140" spans="2:11" x14ac:dyDescent="0.25">
      <c r="B140" s="165" t="s">
        <v>112</v>
      </c>
      <c r="C140" s="166">
        <v>6096</v>
      </c>
      <c r="D140" s="166">
        <v>67</v>
      </c>
      <c r="E140" s="166">
        <v>5025</v>
      </c>
      <c r="F140" s="166">
        <v>5503</v>
      </c>
      <c r="G140" s="166">
        <v>6655</v>
      </c>
      <c r="H140" s="166">
        <v>6578</v>
      </c>
      <c r="I140" s="181">
        <f t="shared" ref="I140:I147" si="56">IFERROR(H140/G140-1,"-")</f>
        <v>-1.1570247933884281E-2</v>
      </c>
      <c r="J140" s="184">
        <f t="shared" si="54"/>
        <v>-77</v>
      </c>
      <c r="K140" s="167">
        <f t="shared" si="55"/>
        <v>1.6366644688553551E-2</v>
      </c>
    </row>
    <row r="141" spans="2:11" x14ac:dyDescent="0.25">
      <c r="B141" s="165" t="s">
        <v>115</v>
      </c>
      <c r="C141" s="166">
        <v>664</v>
      </c>
      <c r="D141" s="166">
        <v>166</v>
      </c>
      <c r="E141" s="166">
        <v>1436</v>
      </c>
      <c r="F141" s="166">
        <v>1030</v>
      </c>
      <c r="G141" s="166">
        <v>1161</v>
      </c>
      <c r="H141" s="166">
        <v>1176</v>
      </c>
      <c r="I141" s="181">
        <f t="shared" si="56"/>
        <v>1.2919896640826822E-2</v>
      </c>
      <c r="J141" s="184">
        <f t="shared" si="54"/>
        <v>15</v>
      </c>
      <c r="K141" s="167">
        <f t="shared" si="55"/>
        <v>2.9259918141895675E-3</v>
      </c>
    </row>
    <row r="142" spans="2:11" x14ac:dyDescent="0.25">
      <c r="B142" s="165" t="s">
        <v>118</v>
      </c>
      <c r="C142" s="166">
        <v>466</v>
      </c>
      <c r="D142" s="166">
        <v>477</v>
      </c>
      <c r="E142" s="166">
        <v>1508</v>
      </c>
      <c r="F142" s="166">
        <v>1311</v>
      </c>
      <c r="G142" s="166">
        <v>1186</v>
      </c>
      <c r="H142" s="166">
        <v>1319</v>
      </c>
      <c r="I142" s="181">
        <f t="shared" si="56"/>
        <v>0.11214165261382791</v>
      </c>
      <c r="J142" s="184">
        <f t="shared" si="54"/>
        <v>133</v>
      </c>
      <c r="K142" s="167">
        <f t="shared" si="55"/>
        <v>3.2817884378537753E-3</v>
      </c>
    </row>
    <row r="143" spans="2:11" x14ac:dyDescent="0.25">
      <c r="B143" s="165" t="s">
        <v>125</v>
      </c>
      <c r="C143" s="166">
        <v>359</v>
      </c>
      <c r="D143" s="166">
        <v>29</v>
      </c>
      <c r="E143" s="166">
        <v>717</v>
      </c>
      <c r="F143" s="166">
        <v>467</v>
      </c>
      <c r="G143" s="166">
        <v>499</v>
      </c>
      <c r="H143" s="166">
        <v>540</v>
      </c>
      <c r="I143" s="181">
        <f t="shared" si="56"/>
        <v>8.21643286573146E-2</v>
      </c>
      <c r="J143" s="184">
        <f t="shared" si="54"/>
        <v>41</v>
      </c>
      <c r="K143" s="167">
        <f t="shared" si="55"/>
        <v>1.3435676697809238E-3</v>
      </c>
    </row>
    <row r="144" spans="2:11" x14ac:dyDescent="0.25">
      <c r="B144" s="165" t="s">
        <v>121</v>
      </c>
      <c r="C144" s="166">
        <v>190</v>
      </c>
      <c r="D144" s="166">
        <v>11</v>
      </c>
      <c r="E144" s="166">
        <v>449</v>
      </c>
      <c r="F144" s="166">
        <v>244</v>
      </c>
      <c r="G144" s="166">
        <v>336</v>
      </c>
      <c r="H144" s="166">
        <v>342</v>
      </c>
      <c r="I144" s="181">
        <f t="shared" si="56"/>
        <v>1.7857142857142794E-2</v>
      </c>
      <c r="J144" s="184">
        <f t="shared" si="54"/>
        <v>6</v>
      </c>
      <c r="K144" s="167">
        <f t="shared" si="55"/>
        <v>8.5092619086125172E-4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245</v>
      </c>
      <c r="I145" s="181">
        <f t="shared" si="56"/>
        <v>0.34615384615384626</v>
      </c>
      <c r="J145" s="184">
        <f t="shared" si="54"/>
        <v>63</v>
      </c>
      <c r="K145" s="167">
        <f t="shared" si="55"/>
        <v>6.0958162795615993E-4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282</v>
      </c>
      <c r="G146" s="166">
        <v>305</v>
      </c>
      <c r="H146" s="166">
        <v>269</v>
      </c>
      <c r="I146" s="181">
        <f t="shared" si="56"/>
        <v>-0.11803278688524588</v>
      </c>
      <c r="J146" s="184">
        <f t="shared" si="54"/>
        <v>-36</v>
      </c>
      <c r="K146" s="167">
        <f t="shared" si="55"/>
        <v>6.692957466130898E-4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1158</v>
      </c>
      <c r="E147" s="171">
        <f t="shared" si="57"/>
        <v>5065</v>
      </c>
      <c r="F147" s="171">
        <f t="shared" si="57"/>
        <v>5344</v>
      </c>
      <c r="G147" s="171">
        <f t="shared" si="57"/>
        <v>5230</v>
      </c>
      <c r="H147" s="171">
        <f t="shared" si="57"/>
        <v>5677</v>
      </c>
      <c r="I147" s="182">
        <f t="shared" si="56"/>
        <v>8.5468451242829868E-2</v>
      </c>
      <c r="J147" s="185">
        <f t="shared" si="54"/>
        <v>447</v>
      </c>
      <c r="K147" s="172">
        <f t="shared" si="55"/>
        <v>1.4124877150641304E-2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327</v>
      </c>
      <c r="E149" s="178">
        <f t="shared" si="58"/>
        <v>5051</v>
      </c>
      <c r="F149" s="178">
        <f t="shared" si="58"/>
        <v>5926</v>
      </c>
      <c r="G149" s="178">
        <f t="shared" si="58"/>
        <v>16998</v>
      </c>
      <c r="H149" s="178">
        <f t="shared" si="58"/>
        <v>16891</v>
      </c>
      <c r="I149" s="179">
        <f>IFERROR(H149/G149-1,"-")</f>
        <v>-6.2948582186139745E-3</v>
      </c>
      <c r="J149" s="178">
        <f>IFERROR(H149-G149,"-")</f>
        <v>-107</v>
      </c>
      <c r="K149" s="179">
        <f>IFERROR(H149/H$9,"-")</f>
        <v>4.2026299093091822E-2</v>
      </c>
    </row>
    <row r="150" spans="2:11" x14ac:dyDescent="0.25">
      <c r="B150" s="161" t="s">
        <v>99</v>
      </c>
      <c r="C150" s="162">
        <v>287</v>
      </c>
      <c r="D150" s="162">
        <v>126</v>
      </c>
      <c r="E150" s="162">
        <v>558</v>
      </c>
      <c r="F150" s="162">
        <v>798</v>
      </c>
      <c r="G150" s="162">
        <v>1339</v>
      </c>
      <c r="H150" s="162">
        <v>1225</v>
      </c>
      <c r="I150" s="180">
        <f>IFERROR(H150/G150-1,"-")</f>
        <v>-8.5138162808065743E-2</v>
      </c>
      <c r="J150" s="183">
        <f t="shared" ref="J150:J161" si="59">IFERROR(H150-G150,"-")</f>
        <v>-114</v>
      </c>
      <c r="K150" s="163">
        <f t="shared" ref="K150:K161" si="60">IFERROR(H150/H$9,"-")</f>
        <v>3.0479081397807996E-3</v>
      </c>
    </row>
    <row r="151" spans="2:11" x14ac:dyDescent="0.25">
      <c r="B151" s="165" t="s">
        <v>105</v>
      </c>
      <c r="C151" s="166">
        <v>245</v>
      </c>
      <c r="D151" s="166">
        <v>38</v>
      </c>
      <c r="E151" s="166">
        <v>291</v>
      </c>
      <c r="F151" s="166">
        <v>270</v>
      </c>
      <c r="G151" s="166">
        <v>1048</v>
      </c>
      <c r="H151" s="166">
        <v>774</v>
      </c>
      <c r="I151" s="181">
        <f>IFERROR(H151/G151-1,"-")</f>
        <v>-0.26145038167938928</v>
      </c>
      <c r="J151" s="184">
        <f t="shared" si="59"/>
        <v>-274</v>
      </c>
      <c r="K151" s="167">
        <f t="shared" si="60"/>
        <v>1.9257803266859907E-3</v>
      </c>
    </row>
    <row r="152" spans="2:11" x14ac:dyDescent="0.25">
      <c r="B152" s="165" t="s">
        <v>102</v>
      </c>
      <c r="C152" s="166">
        <v>42</v>
      </c>
      <c r="D152" s="166">
        <v>88</v>
      </c>
      <c r="E152" s="166">
        <v>267</v>
      </c>
      <c r="F152" s="166">
        <v>528</v>
      </c>
      <c r="G152" s="166">
        <v>291</v>
      </c>
      <c r="H152" s="166">
        <v>451</v>
      </c>
      <c r="I152" s="181">
        <f>IFERROR(H152/G152-1,"-")</f>
        <v>0.54982817869415812</v>
      </c>
      <c r="J152" s="184">
        <f t="shared" si="59"/>
        <v>160</v>
      </c>
      <c r="K152" s="167">
        <f t="shared" si="60"/>
        <v>1.1221278130948086E-3</v>
      </c>
    </row>
    <row r="153" spans="2:11" x14ac:dyDescent="0.25">
      <c r="B153" s="161" t="s">
        <v>109</v>
      </c>
      <c r="C153" s="162">
        <v>1626</v>
      </c>
      <c r="D153" s="162">
        <v>201</v>
      </c>
      <c r="E153" s="162">
        <v>4493</v>
      </c>
      <c r="F153" s="162">
        <v>5128</v>
      </c>
      <c r="G153" s="162">
        <v>15659</v>
      </c>
      <c r="H153" s="162">
        <v>15666</v>
      </c>
      <c r="I153" s="180">
        <f>IFERROR(H153/G153-1,"-")</f>
        <v>4.4702726866341358E-4</v>
      </c>
      <c r="J153" s="183">
        <f t="shared" si="59"/>
        <v>7</v>
      </c>
      <c r="K153" s="163">
        <f t="shared" si="60"/>
        <v>3.8978390953311022E-2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1821</v>
      </c>
      <c r="F154" s="166">
        <v>1052</v>
      </c>
      <c r="G154" s="166">
        <v>7783</v>
      </c>
      <c r="H154" s="166">
        <v>8552</v>
      </c>
      <c r="I154" s="181">
        <f t="shared" ref="I154:I161" si="61">IFERROR(H154/G154-1,"-")</f>
        <v>9.8805088012334563E-2</v>
      </c>
      <c r="J154" s="184">
        <f t="shared" si="59"/>
        <v>769</v>
      </c>
      <c r="K154" s="167">
        <f t="shared" si="60"/>
        <v>2.1278130948086039E-2</v>
      </c>
    </row>
    <row r="155" spans="2:11" x14ac:dyDescent="0.25">
      <c r="B155" s="165" t="s">
        <v>115</v>
      </c>
      <c r="C155" s="166">
        <v>422</v>
      </c>
      <c r="D155" s="166">
        <v>65</v>
      </c>
      <c r="E155" s="166">
        <v>650</v>
      </c>
      <c r="F155" s="166">
        <v>1190</v>
      </c>
      <c r="G155" s="166">
        <v>1642</v>
      </c>
      <c r="H155" s="166">
        <v>1258</v>
      </c>
      <c r="I155" s="181">
        <f t="shared" si="61"/>
        <v>-0.23386114494518884</v>
      </c>
      <c r="J155" s="184">
        <f t="shared" si="59"/>
        <v>-384</v>
      </c>
      <c r="K155" s="167">
        <f t="shared" si="60"/>
        <v>3.130015052934078E-3</v>
      </c>
    </row>
    <row r="156" spans="2:11" x14ac:dyDescent="0.25">
      <c r="B156" s="165" t="s">
        <v>118</v>
      </c>
      <c r="C156" s="166">
        <v>56</v>
      </c>
      <c r="D156" s="166">
        <v>30</v>
      </c>
      <c r="E156" s="166">
        <v>156</v>
      </c>
      <c r="F156" s="166">
        <v>462</v>
      </c>
      <c r="G156" s="166">
        <v>247</v>
      </c>
      <c r="H156" s="166">
        <v>426</v>
      </c>
      <c r="I156" s="181">
        <f t="shared" si="61"/>
        <v>0.72469635627530371</v>
      </c>
      <c r="J156" s="184">
        <f t="shared" si="59"/>
        <v>179</v>
      </c>
      <c r="K156" s="167">
        <f t="shared" si="60"/>
        <v>1.0599256061605065E-3</v>
      </c>
    </row>
    <row r="157" spans="2:11" x14ac:dyDescent="0.25">
      <c r="B157" s="165" t="s">
        <v>125</v>
      </c>
      <c r="C157" s="166">
        <v>28</v>
      </c>
      <c r="D157" s="166">
        <v>2</v>
      </c>
      <c r="E157" s="166">
        <v>690</v>
      </c>
      <c r="F157" s="166">
        <v>316</v>
      </c>
      <c r="G157" s="166">
        <v>1048</v>
      </c>
      <c r="H157" s="166">
        <v>1272</v>
      </c>
      <c r="I157" s="181">
        <f t="shared" si="61"/>
        <v>0.21374045801526709</v>
      </c>
      <c r="J157" s="184">
        <f t="shared" si="59"/>
        <v>224</v>
      </c>
      <c r="K157" s="167">
        <f t="shared" si="60"/>
        <v>3.1648482888172874E-3</v>
      </c>
    </row>
    <row r="158" spans="2:11" x14ac:dyDescent="0.25">
      <c r="B158" s="165" t="s">
        <v>121</v>
      </c>
      <c r="C158" s="166">
        <v>37</v>
      </c>
      <c r="D158" s="166">
        <v>6</v>
      </c>
      <c r="E158" s="166">
        <v>111</v>
      </c>
      <c r="F158" s="166">
        <v>290</v>
      </c>
      <c r="G158" s="166">
        <v>330</v>
      </c>
      <c r="H158" s="166">
        <v>38</v>
      </c>
      <c r="I158" s="181">
        <f t="shared" si="61"/>
        <v>-0.88484848484848488</v>
      </c>
      <c r="J158" s="184">
        <f t="shared" si="59"/>
        <v>-292</v>
      </c>
      <c r="K158" s="167">
        <f t="shared" si="60"/>
        <v>9.4547354540139083E-5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162</v>
      </c>
      <c r="F159" s="166">
        <v>160</v>
      </c>
      <c r="G159" s="166">
        <v>593</v>
      </c>
      <c r="H159" s="166">
        <v>734</v>
      </c>
      <c r="I159" s="181">
        <f t="shared" si="61"/>
        <v>0.23777403035413158</v>
      </c>
      <c r="J159" s="184">
        <f t="shared" si="59"/>
        <v>141</v>
      </c>
      <c r="K159" s="167">
        <f t="shared" si="60"/>
        <v>1.8262567955911076E-3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138</v>
      </c>
      <c r="F160" s="166">
        <v>55</v>
      </c>
      <c r="G160" s="166">
        <v>1524</v>
      </c>
      <c r="H160" s="166">
        <v>1375</v>
      </c>
      <c r="I160" s="181">
        <f t="shared" si="61"/>
        <v>-9.776902887139105E-2</v>
      </c>
      <c r="J160" s="184">
        <f t="shared" si="59"/>
        <v>-149</v>
      </c>
      <c r="K160" s="167">
        <f t="shared" si="60"/>
        <v>3.4211213813866116E-3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91</v>
      </c>
      <c r="E161" s="171">
        <f t="shared" si="62"/>
        <v>765</v>
      </c>
      <c r="F161" s="171">
        <f t="shared" si="62"/>
        <v>1603</v>
      </c>
      <c r="G161" s="171">
        <f t="shared" si="62"/>
        <v>2492</v>
      </c>
      <c r="H161" s="171">
        <f t="shared" si="62"/>
        <v>2011</v>
      </c>
      <c r="I161" s="182">
        <f t="shared" si="61"/>
        <v>-0.1930176565008026</v>
      </c>
      <c r="J161" s="185">
        <f t="shared" si="59"/>
        <v>-481</v>
      </c>
      <c r="K161" s="172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20088-22F2-4859-81B8-41AC0AF1CF5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09" t="s">
        <v>64</v>
      </c>
      <c r="D5" s="310"/>
      <c r="E5" s="310"/>
      <c r="F5" s="310"/>
      <c r="G5" s="310"/>
      <c r="H5" s="310"/>
      <c r="I5" s="310"/>
      <c r="J5" s="310"/>
      <c r="K5" s="309" t="s">
        <v>63</v>
      </c>
      <c r="L5" s="310"/>
      <c r="M5" s="310"/>
      <c r="N5" s="310"/>
      <c r="O5" s="310"/>
      <c r="P5" s="310"/>
      <c r="Q5" s="310"/>
      <c r="R5" s="310"/>
      <c r="S5" s="309" t="s">
        <v>139</v>
      </c>
      <c r="T5" s="310"/>
      <c r="U5" s="310"/>
      <c r="V5" s="310"/>
      <c r="W5" s="310"/>
      <c r="X5" s="310"/>
      <c r="Y5" s="310"/>
    </row>
    <row r="6" spans="1:25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253</v>
      </c>
      <c r="L6" s="174" t="s">
        <v>254</v>
      </c>
      <c r="M6" s="174" t="s">
        <v>255</v>
      </c>
      <c r="N6" s="174" t="s">
        <v>256</v>
      </c>
      <c r="O6" s="174" t="s">
        <v>257</v>
      </c>
      <c r="P6" s="174" t="s">
        <v>258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253</v>
      </c>
      <c r="T6" s="174" t="s">
        <v>255</v>
      </c>
      <c r="U6" s="174" t="s">
        <v>256</v>
      </c>
      <c r="V6" s="174" t="s">
        <v>257</v>
      </c>
      <c r="W6" s="174" t="s">
        <v>258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44559</v>
      </c>
      <c r="E8" s="178">
        <f t="shared" si="0"/>
        <v>210898</v>
      </c>
      <c r="F8" s="178">
        <f t="shared" si="0"/>
        <v>258067</v>
      </c>
      <c r="G8" s="178">
        <f t="shared" si="0"/>
        <v>252025</v>
      </c>
      <c r="H8" s="178">
        <f t="shared" si="0"/>
        <v>251900</v>
      </c>
      <c r="I8" s="179">
        <f>IFERROR(H8/G8-1,"-")</f>
        <v>-4.9598254141458575E-4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155801</v>
      </c>
      <c r="M8" s="178">
        <f t="shared" si="2"/>
        <v>933260</v>
      </c>
      <c r="N8" s="178">
        <f t="shared" si="2"/>
        <v>1084680</v>
      </c>
      <c r="O8" s="178">
        <f t="shared" si="2"/>
        <v>1145697</v>
      </c>
      <c r="P8" s="178">
        <f t="shared" si="2"/>
        <v>1129689</v>
      </c>
      <c r="Q8" s="179">
        <f>IFERROR(P8/O8-1,"-")</f>
        <v>-1.3972280629171552E-2</v>
      </c>
      <c r="R8" s="179">
        <f t="shared" ref="R8:R20" si="3">P8/P$8</f>
        <v>1</v>
      </c>
      <c r="S8" s="178">
        <f>S9+S12</f>
        <v>724591</v>
      </c>
      <c r="T8" s="178">
        <f>T9+T12</f>
        <v>1144158</v>
      </c>
      <c r="U8" s="178">
        <f>U9+U12</f>
        <v>1342747</v>
      </c>
      <c r="V8" s="178">
        <f>V9+V12</f>
        <v>1397722</v>
      </c>
      <c r="W8" s="178">
        <f>W9+W12</f>
        <v>1381589</v>
      </c>
      <c r="X8" s="179">
        <f>IFERROR(W8/V8-1,"-")</f>
        <v>-1.1542352484971929E-2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22092</v>
      </c>
      <c r="E9" s="162">
        <v>47086</v>
      </c>
      <c r="F9" s="162">
        <v>65902</v>
      </c>
      <c r="G9" s="162">
        <v>59268</v>
      </c>
      <c r="H9" s="162">
        <v>54310</v>
      </c>
      <c r="I9" s="163">
        <f>IFERROR(H9/G9-1,"-")</f>
        <v>-8.3653911048120366E-2</v>
      </c>
      <c r="J9" s="163">
        <f t="shared" si="1"/>
        <v>0.21560142913854705</v>
      </c>
      <c r="K9" s="162">
        <v>91967</v>
      </c>
      <c r="L9" s="162">
        <v>82473</v>
      </c>
      <c r="M9" s="162">
        <v>171740</v>
      </c>
      <c r="N9" s="162">
        <v>180632</v>
      </c>
      <c r="O9" s="162">
        <v>166659</v>
      </c>
      <c r="P9" s="162">
        <v>174679</v>
      </c>
      <c r="Q9" s="163">
        <f>IFERROR(P9/O9-1,"-")</f>
        <v>4.8122213621826671E-2</v>
      </c>
      <c r="R9" s="163">
        <f t="shared" si="3"/>
        <v>0.15462574212902844</v>
      </c>
      <c r="S9" s="162">
        <v>122859</v>
      </c>
      <c r="T9" s="162">
        <v>218826</v>
      </c>
      <c r="U9" s="162">
        <v>246534</v>
      </c>
      <c r="V9" s="162">
        <v>225927</v>
      </c>
      <c r="W9" s="162">
        <v>228989</v>
      </c>
      <c r="X9" s="163">
        <f>IFERROR(W9/V9-1,"-")</f>
        <v>1.3553050321563953E-2</v>
      </c>
      <c r="Y9" s="163">
        <f>W9/W$8</f>
        <v>0.16574321306843062</v>
      </c>
    </row>
    <row r="10" spans="1:25" x14ac:dyDescent="0.25">
      <c r="A10" s="164"/>
      <c r="B10" s="165" t="s">
        <v>105</v>
      </c>
      <c r="C10" s="166">
        <v>14381</v>
      </c>
      <c r="D10" s="166">
        <v>16688</v>
      </c>
      <c r="E10" s="166">
        <v>25957</v>
      </c>
      <c r="F10" s="166">
        <v>36205</v>
      </c>
      <c r="G10" s="166">
        <v>31918</v>
      </c>
      <c r="H10" s="166">
        <v>27089</v>
      </c>
      <c r="I10" s="167">
        <f>IFERROR(H10/G10-1,"-")</f>
        <v>-0.15129394072310298</v>
      </c>
      <c r="J10" s="167">
        <f t="shared" si="1"/>
        <v>0.10753870583564906</v>
      </c>
      <c r="K10" s="166">
        <v>26759</v>
      </c>
      <c r="L10" s="166">
        <v>54648</v>
      </c>
      <c r="M10" s="166">
        <v>62419</v>
      </c>
      <c r="N10" s="166">
        <v>55283</v>
      </c>
      <c r="O10" s="166">
        <v>46644</v>
      </c>
      <c r="P10" s="166">
        <v>50494</v>
      </c>
      <c r="Q10" s="167">
        <f>IFERROR(P10/O10-1,"-")</f>
        <v>8.2540090901294993E-2</v>
      </c>
      <c r="R10" s="167">
        <f t="shared" si="3"/>
        <v>4.4697257386767511E-2</v>
      </c>
      <c r="S10" s="166">
        <v>41140</v>
      </c>
      <c r="T10" s="166">
        <v>88376</v>
      </c>
      <c r="U10" s="166">
        <v>91488</v>
      </c>
      <c r="V10" s="166">
        <v>78562</v>
      </c>
      <c r="W10" s="166">
        <v>77583</v>
      </c>
      <c r="X10" s="167">
        <f>IFERROR(W10/V10-1,"-")</f>
        <v>-1.246149537944552E-2</v>
      </c>
      <c r="Y10" s="167">
        <f>W10/W$8</f>
        <v>5.6154905691924301E-2</v>
      </c>
    </row>
    <row r="11" spans="1:25" x14ac:dyDescent="0.25">
      <c r="A11" s="164"/>
      <c r="B11" s="165" t="s">
        <v>102</v>
      </c>
      <c r="C11" s="166">
        <v>16511</v>
      </c>
      <c r="D11" s="166">
        <v>5404</v>
      </c>
      <c r="E11" s="166">
        <v>21129</v>
      </c>
      <c r="F11" s="166">
        <v>29697</v>
      </c>
      <c r="G11" s="166">
        <v>27350</v>
      </c>
      <c r="H11" s="166">
        <v>27221</v>
      </c>
      <c r="I11" s="167">
        <f>IFERROR(H11/G11-1,"-")</f>
        <v>-4.7166361974405602E-3</v>
      </c>
      <c r="J11" s="167">
        <f t="shared" si="1"/>
        <v>0.10806272330289797</v>
      </c>
      <c r="K11" s="166">
        <v>65208</v>
      </c>
      <c r="L11" s="166">
        <v>27825</v>
      </c>
      <c r="M11" s="166">
        <v>109321</v>
      </c>
      <c r="N11" s="166">
        <v>125349</v>
      </c>
      <c r="O11" s="166">
        <v>120015</v>
      </c>
      <c r="P11" s="166">
        <v>124185</v>
      </c>
      <c r="Q11" s="167">
        <f>IFERROR(P11/O11-1,"-")</f>
        <v>3.4745656792900981E-2</v>
      </c>
      <c r="R11" s="167">
        <f t="shared" si="3"/>
        <v>0.10992848474226093</v>
      </c>
      <c r="S11" s="166">
        <v>81719</v>
      </c>
      <c r="T11" s="166">
        <v>130450</v>
      </c>
      <c r="U11" s="166">
        <v>155046</v>
      </c>
      <c r="V11" s="166">
        <v>147365</v>
      </c>
      <c r="W11" s="166">
        <v>151406</v>
      </c>
      <c r="X11" s="167">
        <f>IFERROR(W11/V11-1,"-")</f>
        <v>2.7421708003935841E-2</v>
      </c>
      <c r="Y11" s="167">
        <f>W11/W$8</f>
        <v>0.10958830737650632</v>
      </c>
    </row>
    <row r="12" spans="1:25" x14ac:dyDescent="0.25">
      <c r="A12" s="1"/>
      <c r="B12" s="161" t="s">
        <v>109</v>
      </c>
      <c r="C12" s="162">
        <v>117799</v>
      </c>
      <c r="D12" s="162">
        <v>22467</v>
      </c>
      <c r="E12" s="162">
        <v>163812</v>
      </c>
      <c r="F12" s="162">
        <v>192165</v>
      </c>
      <c r="G12" s="162">
        <v>192757</v>
      </c>
      <c r="H12" s="162">
        <v>197590</v>
      </c>
      <c r="I12" s="163">
        <f>IFERROR(H12/G12-1,"-")</f>
        <v>2.5073019397479746E-2</v>
      </c>
      <c r="J12" s="163">
        <f t="shared" si="1"/>
        <v>0.78439857086145293</v>
      </c>
      <c r="K12" s="162">
        <v>483933</v>
      </c>
      <c r="L12" s="162">
        <v>73328</v>
      </c>
      <c r="M12" s="162">
        <v>761520</v>
      </c>
      <c r="N12" s="162">
        <v>904048</v>
      </c>
      <c r="O12" s="162">
        <v>979038</v>
      </c>
      <c r="P12" s="162">
        <v>955010</v>
      </c>
      <c r="Q12" s="163">
        <f>IFERROR(P12/O12-1,"-")</f>
        <v>-2.454245902610519E-2</v>
      </c>
      <c r="R12" s="163">
        <f t="shared" si="3"/>
        <v>0.84537425787097153</v>
      </c>
      <c r="S12" s="162">
        <v>601732</v>
      </c>
      <c r="T12" s="162">
        <v>925332</v>
      </c>
      <c r="U12" s="162">
        <v>1096213</v>
      </c>
      <c r="V12" s="162">
        <v>1171795</v>
      </c>
      <c r="W12" s="162">
        <v>1152600</v>
      </c>
      <c r="X12" s="163">
        <f>IFERROR(W12/V12-1,"-")</f>
        <v>-1.6380851599469226E-2</v>
      </c>
      <c r="Y12" s="163">
        <f>W12/W$8</f>
        <v>0.83425678693156935</v>
      </c>
    </row>
    <row r="13" spans="1:25" s="57" customFormat="1" x14ac:dyDescent="0.25">
      <c r="B13" s="165" t="s">
        <v>112</v>
      </c>
      <c r="C13" s="166">
        <v>39547</v>
      </c>
      <c r="D13" s="166">
        <v>1417</v>
      </c>
      <c r="E13" s="166">
        <v>53527</v>
      </c>
      <c r="F13" s="166">
        <v>68980</v>
      </c>
      <c r="G13" s="166">
        <v>66014</v>
      </c>
      <c r="H13" s="166">
        <v>65639</v>
      </c>
      <c r="I13" s="167">
        <f t="shared" ref="I13:I20" si="4">IFERROR(H13/G13-1,"-")</f>
        <v>-5.6806132032599654E-3</v>
      </c>
      <c r="J13" s="167">
        <f t="shared" si="1"/>
        <v>0.26057562524811434</v>
      </c>
      <c r="K13" s="166">
        <v>200754</v>
      </c>
      <c r="L13" s="166">
        <v>3387</v>
      </c>
      <c r="M13" s="166">
        <v>323077</v>
      </c>
      <c r="N13" s="166">
        <v>379170</v>
      </c>
      <c r="O13" s="166">
        <v>413412</v>
      </c>
      <c r="P13" s="166">
        <v>409458</v>
      </c>
      <c r="Q13" s="167">
        <f t="shared" ref="Q13:Q20" si="5">IFERROR(P13/O13-1,"-")</f>
        <v>-9.5643087283387995E-3</v>
      </c>
      <c r="R13" s="167">
        <f t="shared" si="3"/>
        <v>0.36245196686875769</v>
      </c>
      <c r="S13" s="166">
        <v>240301</v>
      </c>
      <c r="T13" s="166">
        <v>376604</v>
      </c>
      <c r="U13" s="166">
        <v>448150</v>
      </c>
      <c r="V13" s="166">
        <v>479426</v>
      </c>
      <c r="W13" s="166">
        <v>475097</v>
      </c>
      <c r="X13" s="167">
        <f t="shared" ref="X13:X20" si="6">IFERROR(W13/V13-1,"-")</f>
        <v>-9.0295478342851121E-3</v>
      </c>
      <c r="Y13" s="167">
        <f t="shared" ref="Y13:Y20" si="7">W13/W$8</f>
        <v>0.34387723121709857</v>
      </c>
    </row>
    <row r="14" spans="1:25" s="57" customFormat="1" x14ac:dyDescent="0.25">
      <c r="B14" s="165" t="s">
        <v>115</v>
      </c>
      <c r="C14" s="166">
        <v>18311</v>
      </c>
      <c r="D14" s="166">
        <v>3791</v>
      </c>
      <c r="E14" s="166">
        <v>22853</v>
      </c>
      <c r="F14" s="166">
        <v>28385</v>
      </c>
      <c r="G14" s="166">
        <v>28876</v>
      </c>
      <c r="H14" s="166">
        <v>28896</v>
      </c>
      <c r="I14" s="167">
        <f t="shared" si="4"/>
        <v>6.9261670591491686E-4</v>
      </c>
      <c r="J14" s="167">
        <f t="shared" si="1"/>
        <v>0.11471218737594284</v>
      </c>
      <c r="K14" s="166">
        <v>68786</v>
      </c>
      <c r="L14" s="166">
        <v>11407</v>
      </c>
      <c r="M14" s="166">
        <v>90318</v>
      </c>
      <c r="N14" s="166">
        <v>111710</v>
      </c>
      <c r="O14" s="166">
        <v>121886</v>
      </c>
      <c r="P14" s="166">
        <v>115312</v>
      </c>
      <c r="Q14" s="167">
        <f t="shared" si="5"/>
        <v>-5.3935644782829861E-2</v>
      </c>
      <c r="R14" s="167">
        <f t="shared" si="3"/>
        <v>0.10207411066231503</v>
      </c>
      <c r="S14" s="166">
        <v>87097</v>
      </c>
      <c r="T14" s="166">
        <v>113171</v>
      </c>
      <c r="U14" s="166">
        <v>140095</v>
      </c>
      <c r="V14" s="166">
        <v>150762</v>
      </c>
      <c r="W14" s="166">
        <v>144208</v>
      </c>
      <c r="X14" s="167">
        <f t="shared" si="6"/>
        <v>-4.347249306854517E-2</v>
      </c>
      <c r="Y14" s="167">
        <f t="shared" si="7"/>
        <v>0.10437836433266333</v>
      </c>
    </row>
    <row r="15" spans="1:25" x14ac:dyDescent="0.25">
      <c r="A15" s="1"/>
      <c r="B15" s="165" t="s">
        <v>118</v>
      </c>
      <c r="C15" s="166">
        <v>7641</v>
      </c>
      <c r="D15" s="166">
        <v>5212</v>
      </c>
      <c r="E15" s="166">
        <v>11029</v>
      </c>
      <c r="F15" s="166">
        <v>13759</v>
      </c>
      <c r="G15" s="166">
        <v>11470</v>
      </c>
      <c r="H15" s="166">
        <v>11880</v>
      </c>
      <c r="I15" s="167">
        <f t="shared" si="4"/>
        <v>3.574542284219695E-2</v>
      </c>
      <c r="J15" s="167">
        <f t="shared" si="1"/>
        <v>4.7161572052401748E-2</v>
      </c>
      <c r="K15" s="166">
        <v>24259</v>
      </c>
      <c r="L15" s="166">
        <v>14881</v>
      </c>
      <c r="M15" s="166">
        <v>44833</v>
      </c>
      <c r="N15" s="166">
        <v>53793</v>
      </c>
      <c r="O15" s="166">
        <v>57281</v>
      </c>
      <c r="P15" s="166">
        <v>52323</v>
      </c>
      <c r="Q15" s="167">
        <f t="shared" si="5"/>
        <v>-8.6555751470819287E-2</v>
      </c>
      <c r="R15" s="167">
        <f t="shared" si="3"/>
        <v>4.6316287048913461E-2</v>
      </c>
      <c r="S15" s="166">
        <v>31900</v>
      </c>
      <c r="T15" s="166">
        <v>55862</v>
      </c>
      <c r="U15" s="166">
        <v>67552</v>
      </c>
      <c r="V15" s="166">
        <v>68751</v>
      </c>
      <c r="W15" s="166">
        <v>64203</v>
      </c>
      <c r="X15" s="167">
        <f t="shared" si="6"/>
        <v>-6.6151765065235457E-2</v>
      </c>
      <c r="Y15" s="167">
        <f t="shared" si="7"/>
        <v>4.647040472962654E-2</v>
      </c>
    </row>
    <row r="16" spans="1:25" x14ac:dyDescent="0.25">
      <c r="A16" s="1"/>
      <c r="B16" s="165" t="s">
        <v>125</v>
      </c>
      <c r="C16" s="166">
        <v>3334</v>
      </c>
      <c r="D16" s="166">
        <v>296</v>
      </c>
      <c r="E16" s="166">
        <v>6812</v>
      </c>
      <c r="F16" s="166">
        <v>5343</v>
      </c>
      <c r="G16" s="166">
        <v>5121</v>
      </c>
      <c r="H16" s="166">
        <v>5379</v>
      </c>
      <c r="I16" s="167">
        <f t="shared" si="4"/>
        <v>5.0380785002929196E-2</v>
      </c>
      <c r="J16" s="167">
        <f t="shared" si="1"/>
        <v>2.1353711790393012E-2</v>
      </c>
      <c r="K16" s="166">
        <v>16002</v>
      </c>
      <c r="L16" s="166">
        <v>992</v>
      </c>
      <c r="M16" s="166">
        <v>36569</v>
      </c>
      <c r="N16" s="166">
        <v>33659</v>
      </c>
      <c r="O16" s="166">
        <v>37308</v>
      </c>
      <c r="P16" s="166">
        <v>35283</v>
      </c>
      <c r="Q16" s="167">
        <f t="shared" si="5"/>
        <v>-5.4277902862656768E-2</v>
      </c>
      <c r="R16" s="167">
        <f t="shared" si="3"/>
        <v>3.1232489649806273E-2</v>
      </c>
      <c r="S16" s="166">
        <v>19336</v>
      </c>
      <c r="T16" s="166">
        <v>43381</v>
      </c>
      <c r="U16" s="166">
        <v>39002</v>
      </c>
      <c r="V16" s="166">
        <v>42429</v>
      </c>
      <c r="W16" s="166">
        <v>40662</v>
      </c>
      <c r="X16" s="167">
        <f t="shared" si="6"/>
        <v>-4.1646043979353786E-2</v>
      </c>
      <c r="Y16" s="167">
        <f t="shared" si="7"/>
        <v>2.94313287091892E-2</v>
      </c>
    </row>
    <row r="17" spans="1:25" x14ac:dyDescent="0.25">
      <c r="A17" s="57"/>
      <c r="B17" s="165" t="s">
        <v>121</v>
      </c>
      <c r="C17" s="166">
        <v>2305</v>
      </c>
      <c r="D17" s="166">
        <v>421</v>
      </c>
      <c r="E17" s="166">
        <v>3717</v>
      </c>
      <c r="F17" s="166">
        <v>3400</v>
      </c>
      <c r="G17" s="166">
        <v>3560</v>
      </c>
      <c r="H17" s="166">
        <v>3536</v>
      </c>
      <c r="I17" s="167">
        <f t="shared" si="4"/>
        <v>-6.741573033707815E-3</v>
      </c>
      <c r="J17" s="167">
        <f t="shared" si="1"/>
        <v>1.4037316395394997E-2</v>
      </c>
      <c r="K17" s="166">
        <v>23899</v>
      </c>
      <c r="L17" s="166">
        <v>2452</v>
      </c>
      <c r="M17" s="166">
        <v>43713</v>
      </c>
      <c r="N17" s="166">
        <v>40303</v>
      </c>
      <c r="O17" s="166">
        <v>44333</v>
      </c>
      <c r="P17" s="166">
        <v>40739</v>
      </c>
      <c r="Q17" s="167">
        <f t="shared" si="5"/>
        <v>-8.1068278708862462E-2</v>
      </c>
      <c r="R17" s="167">
        <f t="shared" si="3"/>
        <v>3.6062137455529795E-2</v>
      </c>
      <c r="S17" s="166">
        <v>26204</v>
      </c>
      <c r="T17" s="166">
        <v>47430</v>
      </c>
      <c r="U17" s="166">
        <v>43703</v>
      </c>
      <c r="V17" s="166">
        <v>47893</v>
      </c>
      <c r="W17" s="166">
        <v>44275</v>
      </c>
      <c r="X17" s="167">
        <f t="shared" si="6"/>
        <v>-7.5543398826550812E-2</v>
      </c>
      <c r="Y17" s="167">
        <f t="shared" si="7"/>
        <v>3.2046433490712505E-2</v>
      </c>
    </row>
    <row r="18" spans="1:25" x14ac:dyDescent="0.25">
      <c r="A18" s="57"/>
      <c r="B18" s="165" t="s">
        <v>130</v>
      </c>
      <c r="C18" s="166">
        <v>3269</v>
      </c>
      <c r="D18" s="166">
        <v>50</v>
      </c>
      <c r="E18" s="166">
        <v>3220</v>
      </c>
      <c r="F18" s="166">
        <v>3864</v>
      </c>
      <c r="G18" s="166">
        <v>3097</v>
      </c>
      <c r="H18" s="166">
        <v>3335</v>
      </c>
      <c r="I18" s="167">
        <f t="shared" si="4"/>
        <v>7.6848563125605507E-2</v>
      </c>
      <c r="J18" s="167">
        <f t="shared" si="1"/>
        <v>1.3239380706629614E-2</v>
      </c>
      <c r="K18" s="166">
        <v>14707</v>
      </c>
      <c r="L18" s="166">
        <v>227</v>
      </c>
      <c r="M18" s="166">
        <v>17031</v>
      </c>
      <c r="N18" s="166">
        <v>23267</v>
      </c>
      <c r="O18" s="166">
        <v>20178</v>
      </c>
      <c r="P18" s="166">
        <v>19046</v>
      </c>
      <c r="Q18" s="167">
        <f t="shared" si="5"/>
        <v>-5.6100703736743029E-2</v>
      </c>
      <c r="R18" s="167">
        <f t="shared" si="3"/>
        <v>1.6859507351138232E-2</v>
      </c>
      <c r="S18" s="166">
        <v>17976</v>
      </c>
      <c r="T18" s="166">
        <v>20251</v>
      </c>
      <c r="U18" s="166">
        <v>27131</v>
      </c>
      <c r="V18" s="166">
        <v>23275</v>
      </c>
      <c r="W18" s="166">
        <v>22381</v>
      </c>
      <c r="X18" s="167">
        <f t="shared" si="6"/>
        <v>-3.8410311493018212E-2</v>
      </c>
      <c r="Y18" s="167">
        <f t="shared" si="7"/>
        <v>1.6199463082001955E-2</v>
      </c>
    </row>
    <row r="19" spans="1:25" x14ac:dyDescent="0.25">
      <c r="A19" s="57"/>
      <c r="B19" s="165" t="s">
        <v>133</v>
      </c>
      <c r="C19" s="166">
        <v>3260</v>
      </c>
      <c r="D19" s="166">
        <v>149</v>
      </c>
      <c r="E19" s="166">
        <v>1850</v>
      </c>
      <c r="F19" s="166">
        <v>2316</v>
      </c>
      <c r="G19" s="166">
        <v>1894</v>
      </c>
      <c r="H19" s="166">
        <v>1757</v>
      </c>
      <c r="I19" s="167">
        <f t="shared" si="4"/>
        <v>-7.2333685322069741E-2</v>
      </c>
      <c r="J19" s="167">
        <f t="shared" si="1"/>
        <v>6.9749900754267563E-3</v>
      </c>
      <c r="K19" s="166">
        <v>20819</v>
      </c>
      <c r="L19" s="166">
        <v>936</v>
      </c>
      <c r="M19" s="166">
        <v>12764</v>
      </c>
      <c r="N19" s="166">
        <v>21407</v>
      </c>
      <c r="O19" s="166">
        <v>21323</v>
      </c>
      <c r="P19" s="166">
        <v>17668</v>
      </c>
      <c r="Q19" s="167">
        <f t="shared" si="5"/>
        <v>-0.17141115227688408</v>
      </c>
      <c r="R19" s="167">
        <f t="shared" si="3"/>
        <v>1.5639702608417006E-2</v>
      </c>
      <c r="S19" s="166">
        <v>24079</v>
      </c>
      <c r="T19" s="166">
        <v>14614</v>
      </c>
      <c r="U19" s="166">
        <v>23723</v>
      </c>
      <c r="V19" s="166">
        <v>23217</v>
      </c>
      <c r="W19" s="166">
        <v>19425</v>
      </c>
      <c r="X19" s="167">
        <f t="shared" si="6"/>
        <v>-0.16332859542576561</v>
      </c>
      <c r="Y19" s="167">
        <f t="shared" si="7"/>
        <v>1.4059897697506277E-2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11131</v>
      </c>
      <c r="E20" s="171">
        <f t="shared" si="9"/>
        <v>60804</v>
      </c>
      <c r="F20" s="171">
        <f t="shared" si="9"/>
        <v>66118</v>
      </c>
      <c r="G20" s="171">
        <f t="shared" si="9"/>
        <v>72725</v>
      </c>
      <c r="H20" s="171">
        <f t="shared" si="9"/>
        <v>77168</v>
      </c>
      <c r="I20" s="172">
        <f t="shared" si="4"/>
        <v>6.109315916122382E-2</v>
      </c>
      <c r="J20" s="172">
        <f t="shared" si="1"/>
        <v>0.30634378721714967</v>
      </c>
      <c r="K20" s="171">
        <f t="shared" ref="K20:P20" si="10">K12-SUM(K13:K19)</f>
        <v>114707</v>
      </c>
      <c r="L20" s="171">
        <f t="shared" si="10"/>
        <v>39046</v>
      </c>
      <c r="M20" s="171">
        <f t="shared" si="10"/>
        <v>193215</v>
      </c>
      <c r="N20" s="171">
        <f t="shared" si="10"/>
        <v>240739</v>
      </c>
      <c r="O20" s="171">
        <f t="shared" si="10"/>
        <v>263317</v>
      </c>
      <c r="P20" s="171">
        <f t="shared" si="10"/>
        <v>265181</v>
      </c>
      <c r="Q20" s="172">
        <f t="shared" si="5"/>
        <v>7.0789200849166178E-3</v>
      </c>
      <c r="R20" s="172">
        <f t="shared" si="3"/>
        <v>0.23473805622609409</v>
      </c>
      <c r="S20" s="171">
        <f>S12-SUM(S13:S19)</f>
        <v>154839</v>
      </c>
      <c r="T20" s="171">
        <f>T12-SUM(T13:T19)</f>
        <v>254019</v>
      </c>
      <c r="U20" s="171">
        <f>U12-SUM(U13:U19)</f>
        <v>306857</v>
      </c>
      <c r="V20" s="171">
        <f>V12-SUM(V13:V19)</f>
        <v>336042</v>
      </c>
      <c r="W20" s="171">
        <f>W12-SUM(W13:W19)</f>
        <v>342349</v>
      </c>
      <c r="X20" s="172">
        <f t="shared" si="6"/>
        <v>1.8768487272424306E-2</v>
      </c>
      <c r="Y20" s="172">
        <f t="shared" si="7"/>
        <v>0.247793663672771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1798</v>
      </c>
      <c r="E22" s="178">
        <f t="shared" si="11"/>
        <v>49778</v>
      </c>
      <c r="F22" s="178">
        <f t="shared" si="11"/>
        <v>55498</v>
      </c>
      <c r="G22" s="178">
        <f t="shared" si="11"/>
        <v>51838</v>
      </c>
      <c r="H22" s="178">
        <f t="shared" si="11"/>
        <v>52151</v>
      </c>
      <c r="I22" s="179">
        <f>IFERROR(H22/G22-1,"-")</f>
        <v>6.0380415911107654E-3</v>
      </c>
      <c r="J22" s="179">
        <f t="shared" ref="J22:J34" si="12">H22/H$8</f>
        <v>0.20703056768558953</v>
      </c>
      <c r="K22" s="178">
        <f t="shared" ref="K22:P22" si="13">K23+K26</f>
        <v>243977</v>
      </c>
      <c r="L22" s="178">
        <f t="shared" si="13"/>
        <v>71173</v>
      </c>
      <c r="M22" s="178">
        <f t="shared" si="13"/>
        <v>414955</v>
      </c>
      <c r="N22" s="178">
        <f t="shared" si="13"/>
        <v>443544</v>
      </c>
      <c r="O22" s="178">
        <f t="shared" si="13"/>
        <v>468200</v>
      </c>
      <c r="P22" s="178">
        <f t="shared" si="13"/>
        <v>443827</v>
      </c>
      <c r="Q22" s="179">
        <f>IFERROR(P22/O22-1,"-")</f>
        <v>-5.2056813327637785E-2</v>
      </c>
      <c r="R22" s="179">
        <f t="shared" ref="R22:R34" si="14">P22/P$8</f>
        <v>0.39287538428717994</v>
      </c>
      <c r="S22" s="178">
        <f>S23+S26</f>
        <v>279824</v>
      </c>
      <c r="T22" s="178">
        <f>T23+T26</f>
        <v>464733</v>
      </c>
      <c r="U22" s="178">
        <f>U23+U26</f>
        <v>499042</v>
      </c>
      <c r="V22" s="178">
        <f>V23+V26</f>
        <v>520038</v>
      </c>
      <c r="W22" s="178">
        <f>W23+W26</f>
        <v>495978</v>
      </c>
      <c r="X22" s="179">
        <f>IFERROR(W22/V22-1,"-")</f>
        <v>-4.6265849803283632E-2</v>
      </c>
      <c r="Y22" s="179">
        <f>W22/W$8</f>
        <v>0.35899098791319273</v>
      </c>
    </row>
    <row r="23" spans="1:25" x14ac:dyDescent="0.25">
      <c r="A23" s="57"/>
      <c r="B23" s="161" t="s">
        <v>99</v>
      </c>
      <c r="C23" s="162">
        <v>1527</v>
      </c>
      <c r="D23" s="162">
        <v>210</v>
      </c>
      <c r="E23" s="162">
        <v>2853</v>
      </c>
      <c r="F23" s="162">
        <v>2966</v>
      </c>
      <c r="G23" s="162">
        <v>1455</v>
      </c>
      <c r="H23" s="162">
        <v>2061</v>
      </c>
      <c r="I23" s="163">
        <f>IFERROR(H23/G23-1,"-")</f>
        <v>0.41649484536082482</v>
      </c>
      <c r="J23" s="163">
        <f t="shared" si="12"/>
        <v>8.1818181818181825E-3</v>
      </c>
      <c r="K23" s="162">
        <v>15120</v>
      </c>
      <c r="L23" s="162">
        <v>34741</v>
      </c>
      <c r="M23" s="162">
        <v>35122</v>
      </c>
      <c r="N23" s="162">
        <v>30268</v>
      </c>
      <c r="O23" s="162">
        <v>24443</v>
      </c>
      <c r="P23" s="162">
        <v>22790</v>
      </c>
      <c r="Q23" s="163">
        <f>IFERROR(P23/O23-1,"-")</f>
        <v>-6.7626723397291699E-2</v>
      </c>
      <c r="R23" s="163">
        <f t="shared" si="14"/>
        <v>2.0173693821927983E-2</v>
      </c>
      <c r="S23" s="162">
        <v>16647</v>
      </c>
      <c r="T23" s="162">
        <v>37975</v>
      </c>
      <c r="U23" s="162">
        <v>33234</v>
      </c>
      <c r="V23" s="162">
        <v>25898</v>
      </c>
      <c r="W23" s="162">
        <v>24851</v>
      </c>
      <c r="X23" s="163">
        <f>IFERROR(W23/V23-1,"-")</f>
        <v>-4.0427832265039765E-2</v>
      </c>
      <c r="Y23" s="163">
        <f>W23/W$8</f>
        <v>1.7987259597463501E-2</v>
      </c>
    </row>
    <row r="24" spans="1:25" x14ac:dyDescent="0.25">
      <c r="A24" s="57"/>
      <c r="B24" s="165" t="s">
        <v>105</v>
      </c>
      <c r="C24" s="166">
        <v>1004</v>
      </c>
      <c r="D24" s="166">
        <v>132</v>
      </c>
      <c r="E24" s="166">
        <v>1734</v>
      </c>
      <c r="F24" s="166">
        <v>1540</v>
      </c>
      <c r="G24" s="166">
        <v>358</v>
      </c>
      <c r="H24" s="166">
        <v>715</v>
      </c>
      <c r="I24" s="167">
        <f>IFERROR(H24/G24-1,"-")</f>
        <v>0.9972067039106145</v>
      </c>
      <c r="J24" s="167">
        <f t="shared" si="12"/>
        <v>2.8384279475982535E-3</v>
      </c>
      <c r="K24" s="166">
        <v>5468</v>
      </c>
      <c r="L24" s="166">
        <v>22369</v>
      </c>
      <c r="M24" s="166">
        <v>14467</v>
      </c>
      <c r="N24" s="166">
        <v>11432</v>
      </c>
      <c r="O24" s="166">
        <v>7670</v>
      </c>
      <c r="P24" s="166">
        <v>8769</v>
      </c>
      <c r="Q24" s="167">
        <f>IFERROR(P24/O24-1,"-")</f>
        <v>0.1432855280312908</v>
      </c>
      <c r="R24" s="167">
        <f t="shared" si="14"/>
        <v>7.7623133446461812E-3</v>
      </c>
      <c r="S24" s="166">
        <v>6472</v>
      </c>
      <c r="T24" s="166">
        <v>16201</v>
      </c>
      <c r="U24" s="166">
        <v>12972</v>
      </c>
      <c r="V24" s="166">
        <v>8028</v>
      </c>
      <c r="W24" s="166">
        <v>9484</v>
      </c>
      <c r="X24" s="167">
        <f>IFERROR(W24/V24-1,"-")</f>
        <v>0.18136522172396607</v>
      </c>
      <c r="Y24" s="167">
        <f>W24/W$8</f>
        <v>6.8645595759665142E-3</v>
      </c>
    </row>
    <row r="25" spans="1:25" x14ac:dyDescent="0.25">
      <c r="A25" s="57"/>
      <c r="B25" s="165" t="s">
        <v>102</v>
      </c>
      <c r="C25" s="166">
        <v>523</v>
      </c>
      <c r="D25" s="166">
        <v>78</v>
      </c>
      <c r="E25" s="166">
        <v>1119</v>
      </c>
      <c r="F25" s="166">
        <v>1426</v>
      </c>
      <c r="G25" s="166">
        <v>1097</v>
      </c>
      <c r="H25" s="166">
        <v>1346</v>
      </c>
      <c r="I25" s="167">
        <f>IFERROR(H25/G25-1,"-")</f>
        <v>0.22698268003646316</v>
      </c>
      <c r="J25" s="167">
        <f t="shared" si="12"/>
        <v>5.3433902342199281E-3</v>
      </c>
      <c r="K25" s="166">
        <v>9652</v>
      </c>
      <c r="L25" s="166">
        <v>12372</v>
      </c>
      <c r="M25" s="166">
        <v>20655</v>
      </c>
      <c r="N25" s="166">
        <v>18836</v>
      </c>
      <c r="O25" s="166">
        <v>16773</v>
      </c>
      <c r="P25" s="166">
        <v>14021</v>
      </c>
      <c r="Q25" s="167">
        <f>IFERROR(P25/O25-1,"-")</f>
        <v>-0.16407321290168719</v>
      </c>
      <c r="R25" s="167">
        <f t="shared" si="14"/>
        <v>1.2411380477281801E-2</v>
      </c>
      <c r="S25" s="166">
        <v>10175</v>
      </c>
      <c r="T25" s="166">
        <v>21774</v>
      </c>
      <c r="U25" s="166">
        <v>20262</v>
      </c>
      <c r="V25" s="166">
        <v>17870</v>
      </c>
      <c r="W25" s="166">
        <v>15367</v>
      </c>
      <c r="X25" s="167">
        <f>IFERROR(W25/V25-1,"-")</f>
        <v>-0.14006715165081141</v>
      </c>
      <c r="Y25" s="167">
        <f>W25/W$8</f>
        <v>1.1122700021496986E-2</v>
      </c>
    </row>
    <row r="26" spans="1:25" x14ac:dyDescent="0.25">
      <c r="A26" s="57"/>
      <c r="B26" s="161" t="s">
        <v>109</v>
      </c>
      <c r="C26" s="162">
        <v>34320</v>
      </c>
      <c r="D26" s="162">
        <v>1588</v>
      </c>
      <c r="E26" s="162">
        <v>46925</v>
      </c>
      <c r="F26" s="162">
        <v>52532</v>
      </c>
      <c r="G26" s="162">
        <v>50383</v>
      </c>
      <c r="H26" s="162">
        <v>50090</v>
      </c>
      <c r="I26" s="163">
        <f>IFERROR(H26/G26-1,"-")</f>
        <v>-5.8154536252307265E-3</v>
      </c>
      <c r="J26" s="163">
        <f t="shared" si="12"/>
        <v>0.19884874950377135</v>
      </c>
      <c r="K26" s="162">
        <v>228857</v>
      </c>
      <c r="L26" s="162">
        <v>36432</v>
      </c>
      <c r="M26" s="162">
        <v>379833</v>
      </c>
      <c r="N26" s="162">
        <v>413276</v>
      </c>
      <c r="O26" s="162">
        <v>443757</v>
      </c>
      <c r="P26" s="162">
        <v>421037</v>
      </c>
      <c r="Q26" s="163">
        <f>IFERROR(P26/O26-1,"-")</f>
        <v>-5.119919235076853E-2</v>
      </c>
      <c r="R26" s="163">
        <f t="shared" si="14"/>
        <v>0.37270169046525192</v>
      </c>
      <c r="S26" s="162">
        <v>263177</v>
      </c>
      <c r="T26" s="162">
        <v>426758</v>
      </c>
      <c r="U26" s="162">
        <v>465808</v>
      </c>
      <c r="V26" s="162">
        <v>494140</v>
      </c>
      <c r="W26" s="162">
        <v>471127</v>
      </c>
      <c r="X26" s="163">
        <f>IFERROR(W26/V26-1,"-")</f>
        <v>-4.6571821750920783E-2</v>
      </c>
      <c r="Y26" s="163">
        <f>W26/W$8</f>
        <v>0.34100372831572923</v>
      </c>
    </row>
    <row r="27" spans="1:25" s="57" customFormat="1" x14ac:dyDescent="0.25">
      <c r="B27" s="165" t="s">
        <v>112</v>
      </c>
      <c r="C27" s="166">
        <v>13636</v>
      </c>
      <c r="D27" s="166">
        <v>1</v>
      </c>
      <c r="E27" s="166">
        <v>18047</v>
      </c>
      <c r="F27" s="166">
        <v>21219</v>
      </c>
      <c r="G27" s="166">
        <v>21426</v>
      </c>
      <c r="H27" s="166">
        <v>20383</v>
      </c>
      <c r="I27" s="167">
        <f t="shared" ref="I27:I34" si="15">IFERROR(H27/G27-1,"-")</f>
        <v>-4.8679174834313499E-2</v>
      </c>
      <c r="J27" s="167">
        <f t="shared" si="12"/>
        <v>8.0917030567685594E-2</v>
      </c>
      <c r="K27" s="166">
        <v>101958</v>
      </c>
      <c r="L27" s="166">
        <v>1534</v>
      </c>
      <c r="M27" s="166">
        <v>177915</v>
      </c>
      <c r="N27" s="166">
        <v>196318</v>
      </c>
      <c r="O27" s="166">
        <v>210587</v>
      </c>
      <c r="P27" s="166">
        <v>204496</v>
      </c>
      <c r="Q27" s="167">
        <f t="shared" ref="Q27:Q34" si="16">IFERROR(P27/O27-1,"-")</f>
        <v>-2.8923912682169317E-2</v>
      </c>
      <c r="R27" s="167">
        <f t="shared" si="14"/>
        <v>0.18101973197933235</v>
      </c>
      <c r="S27" s="166">
        <v>115594</v>
      </c>
      <c r="T27" s="166">
        <v>195962</v>
      </c>
      <c r="U27" s="166">
        <v>217537</v>
      </c>
      <c r="V27" s="166">
        <v>232013</v>
      </c>
      <c r="W27" s="166">
        <v>224879</v>
      </c>
      <c r="X27" s="167">
        <f t="shared" ref="X27:X34" si="17">IFERROR(W27/V27-1,"-")</f>
        <v>-3.0748277036200533E-2</v>
      </c>
      <c r="Y27" s="167">
        <f t="shared" ref="Y27:Y34" si="18">W27/W$8</f>
        <v>0.1627683775710432</v>
      </c>
    </row>
    <row r="28" spans="1:25" s="57" customFormat="1" x14ac:dyDescent="0.25">
      <c r="B28" s="165" t="s">
        <v>115</v>
      </c>
      <c r="C28" s="166">
        <v>5913</v>
      </c>
      <c r="D28" s="166">
        <v>21</v>
      </c>
      <c r="E28" s="166">
        <v>8304</v>
      </c>
      <c r="F28" s="166">
        <v>10326</v>
      </c>
      <c r="G28" s="166">
        <v>9483</v>
      </c>
      <c r="H28" s="166">
        <v>9883</v>
      </c>
      <c r="I28" s="167">
        <f t="shared" si="15"/>
        <v>4.2180744490140309E-2</v>
      </c>
      <c r="J28" s="167">
        <f t="shared" si="12"/>
        <v>3.9233822945613339E-2</v>
      </c>
      <c r="K28" s="166">
        <v>28236</v>
      </c>
      <c r="L28" s="166">
        <v>6056</v>
      </c>
      <c r="M28" s="166">
        <v>40172</v>
      </c>
      <c r="N28" s="166">
        <v>46330</v>
      </c>
      <c r="O28" s="166">
        <v>49246</v>
      </c>
      <c r="P28" s="166">
        <v>43821</v>
      </c>
      <c r="Q28" s="167">
        <f t="shared" si="16"/>
        <v>-0.11016123136904521</v>
      </c>
      <c r="R28" s="167">
        <f t="shared" si="14"/>
        <v>3.8790321938161738E-2</v>
      </c>
      <c r="S28" s="166">
        <v>34149</v>
      </c>
      <c r="T28" s="166">
        <v>48476</v>
      </c>
      <c r="U28" s="166">
        <v>56656</v>
      </c>
      <c r="V28" s="166">
        <v>58729</v>
      </c>
      <c r="W28" s="166">
        <v>53704</v>
      </c>
      <c r="X28" s="167">
        <f t="shared" si="17"/>
        <v>-8.5562498935789821E-2</v>
      </c>
      <c r="Y28" s="167">
        <f t="shared" si="18"/>
        <v>3.8871183832529063E-2</v>
      </c>
    </row>
    <row r="29" spans="1:25" x14ac:dyDescent="0.25">
      <c r="A29" s="57"/>
      <c r="B29" s="165" t="s">
        <v>118</v>
      </c>
      <c r="C29" s="166">
        <v>2029</v>
      </c>
      <c r="D29" s="166">
        <v>1252</v>
      </c>
      <c r="E29" s="166">
        <v>1487</v>
      </c>
      <c r="F29" s="166">
        <v>1303</v>
      </c>
      <c r="G29" s="166">
        <v>1139</v>
      </c>
      <c r="H29" s="166">
        <v>1157</v>
      </c>
      <c r="I29" s="167">
        <f t="shared" si="15"/>
        <v>1.5803336259877065E-2</v>
      </c>
      <c r="J29" s="167">
        <f t="shared" si="12"/>
        <v>4.5930924970226279E-3</v>
      </c>
      <c r="K29" s="166">
        <v>8997</v>
      </c>
      <c r="L29" s="166">
        <v>6287</v>
      </c>
      <c r="M29" s="166">
        <v>16867</v>
      </c>
      <c r="N29" s="166">
        <v>16494</v>
      </c>
      <c r="O29" s="166">
        <v>14594</v>
      </c>
      <c r="P29" s="166">
        <v>13496</v>
      </c>
      <c r="Q29" s="167">
        <f t="shared" si="16"/>
        <v>-7.5236398519939685E-2</v>
      </c>
      <c r="R29" s="167">
        <f t="shared" si="14"/>
        <v>1.1946650803893816E-2</v>
      </c>
      <c r="S29" s="166">
        <v>11026</v>
      </c>
      <c r="T29" s="166">
        <v>18354</v>
      </c>
      <c r="U29" s="166">
        <v>17797</v>
      </c>
      <c r="V29" s="166">
        <v>15733</v>
      </c>
      <c r="W29" s="166">
        <v>14653</v>
      </c>
      <c r="X29" s="167">
        <f t="shared" si="17"/>
        <v>-6.8645522150893035E-2</v>
      </c>
      <c r="Y29" s="167">
        <f t="shared" si="18"/>
        <v>1.0605903781804864E-2</v>
      </c>
    </row>
    <row r="30" spans="1:25" x14ac:dyDescent="0.25">
      <c r="A30" s="57"/>
      <c r="B30" s="165" t="s">
        <v>125</v>
      </c>
      <c r="C30" s="166">
        <v>1607</v>
      </c>
      <c r="D30" s="166">
        <v>4</v>
      </c>
      <c r="E30" s="166">
        <v>2867</v>
      </c>
      <c r="F30" s="166">
        <v>1635</v>
      </c>
      <c r="G30" s="166">
        <v>1198</v>
      </c>
      <c r="H30" s="166">
        <v>1251</v>
      </c>
      <c r="I30" s="167">
        <f t="shared" si="15"/>
        <v>4.4240400667779678E-2</v>
      </c>
      <c r="J30" s="167">
        <f t="shared" si="12"/>
        <v>4.9662564509726078E-3</v>
      </c>
      <c r="K30" s="166">
        <v>8621</v>
      </c>
      <c r="L30" s="166">
        <v>441</v>
      </c>
      <c r="M30" s="166">
        <v>20978</v>
      </c>
      <c r="N30" s="166">
        <v>16903</v>
      </c>
      <c r="O30" s="166">
        <v>18489</v>
      </c>
      <c r="P30" s="166">
        <v>17604</v>
      </c>
      <c r="Q30" s="167">
        <f t="shared" si="16"/>
        <v>-4.7866298880415381E-2</v>
      </c>
      <c r="R30" s="167">
        <f t="shared" si="14"/>
        <v>1.5583049848232567E-2</v>
      </c>
      <c r="S30" s="166">
        <v>10228</v>
      </c>
      <c r="T30" s="166">
        <v>23845</v>
      </c>
      <c r="U30" s="166">
        <v>18538</v>
      </c>
      <c r="V30" s="166">
        <v>19687</v>
      </c>
      <c r="W30" s="166">
        <v>18855</v>
      </c>
      <c r="X30" s="167">
        <f t="shared" si="17"/>
        <v>-4.2261390765479745E-2</v>
      </c>
      <c r="Y30" s="167">
        <f t="shared" si="18"/>
        <v>1.3647329270861305E-2</v>
      </c>
    </row>
    <row r="31" spans="1:25" x14ac:dyDescent="0.25">
      <c r="A31" s="57"/>
      <c r="B31" s="165" t="s">
        <v>121</v>
      </c>
      <c r="C31" s="166">
        <v>1003</v>
      </c>
      <c r="D31" s="166">
        <v>48</v>
      </c>
      <c r="E31" s="166">
        <v>1559</v>
      </c>
      <c r="F31" s="166">
        <v>1224</v>
      </c>
      <c r="G31" s="166">
        <v>893</v>
      </c>
      <c r="H31" s="166">
        <v>935</v>
      </c>
      <c r="I31" s="167">
        <f t="shared" si="15"/>
        <v>4.7032474804031388E-2</v>
      </c>
      <c r="J31" s="167">
        <f t="shared" si="12"/>
        <v>3.7117903930131003E-3</v>
      </c>
      <c r="K31" s="166">
        <v>13673</v>
      </c>
      <c r="L31" s="166">
        <v>1522</v>
      </c>
      <c r="M31" s="166">
        <v>27707</v>
      </c>
      <c r="N31" s="166">
        <v>23446</v>
      </c>
      <c r="O31" s="166">
        <v>25324</v>
      </c>
      <c r="P31" s="166">
        <v>24863</v>
      </c>
      <c r="Q31" s="167">
        <f t="shared" si="16"/>
        <v>-1.8204075185594748E-2</v>
      </c>
      <c r="R31" s="167">
        <f t="shared" si="14"/>
        <v>2.2008712132277113E-2</v>
      </c>
      <c r="S31" s="166">
        <v>14676</v>
      </c>
      <c r="T31" s="166">
        <v>29266</v>
      </c>
      <c r="U31" s="166">
        <v>24670</v>
      </c>
      <c r="V31" s="166">
        <v>26217</v>
      </c>
      <c r="W31" s="166">
        <v>25798</v>
      </c>
      <c r="X31" s="167">
        <f t="shared" si="17"/>
        <v>-1.5981996414540234E-2</v>
      </c>
      <c r="Y31" s="167">
        <f t="shared" si="18"/>
        <v>1.8672702229099971E-2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1066</v>
      </c>
      <c r="F32" s="166">
        <v>1493</v>
      </c>
      <c r="G32" s="166">
        <v>1528</v>
      </c>
      <c r="H32" s="166">
        <v>1317</v>
      </c>
      <c r="I32" s="167">
        <f t="shared" si="15"/>
        <v>-0.13808900523560208</v>
      </c>
      <c r="J32" s="167">
        <f t="shared" si="12"/>
        <v>5.2282651845970626E-3</v>
      </c>
      <c r="K32" s="166">
        <v>8151</v>
      </c>
      <c r="L32" s="166">
        <v>82</v>
      </c>
      <c r="M32" s="166">
        <v>9637</v>
      </c>
      <c r="N32" s="166">
        <v>10624</v>
      </c>
      <c r="O32" s="166">
        <v>9421</v>
      </c>
      <c r="P32" s="166">
        <v>8292</v>
      </c>
      <c r="Q32" s="167">
        <f t="shared" si="16"/>
        <v>-0.11983865831652696</v>
      </c>
      <c r="R32" s="167">
        <f t="shared" si="14"/>
        <v>7.3400732413965259E-3</v>
      </c>
      <c r="S32" s="166">
        <v>9525</v>
      </c>
      <c r="T32" s="166">
        <v>10703</v>
      </c>
      <c r="U32" s="166">
        <v>12117</v>
      </c>
      <c r="V32" s="166">
        <v>10949</v>
      </c>
      <c r="W32" s="166">
        <v>9609</v>
      </c>
      <c r="X32" s="167">
        <f t="shared" si="17"/>
        <v>-0.12238560599141479</v>
      </c>
      <c r="Y32" s="167">
        <f t="shared" si="18"/>
        <v>6.955035108125499E-3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352</v>
      </c>
      <c r="F33" s="166">
        <v>525</v>
      </c>
      <c r="G33" s="166">
        <v>294</v>
      </c>
      <c r="H33" s="166">
        <v>250</v>
      </c>
      <c r="I33" s="167">
        <f t="shared" si="15"/>
        <v>-0.14965986394557829</v>
      </c>
      <c r="J33" s="167">
        <f t="shared" si="12"/>
        <v>9.9245732433505358E-4</v>
      </c>
      <c r="K33" s="166">
        <v>10437</v>
      </c>
      <c r="L33" s="166">
        <v>171</v>
      </c>
      <c r="M33" s="166">
        <v>6286</v>
      </c>
      <c r="N33" s="166">
        <v>10576</v>
      </c>
      <c r="O33" s="166">
        <v>10574</v>
      </c>
      <c r="P33" s="166">
        <v>9044</v>
      </c>
      <c r="Q33" s="167">
        <f t="shared" si="16"/>
        <v>-0.14469453376205788</v>
      </c>
      <c r="R33" s="167">
        <f t="shared" si="14"/>
        <v>8.0057431735636973E-3</v>
      </c>
      <c r="S33" s="166">
        <v>11099</v>
      </c>
      <c r="T33" s="166">
        <v>6638</v>
      </c>
      <c r="U33" s="166">
        <v>11101</v>
      </c>
      <c r="V33" s="166">
        <v>10868</v>
      </c>
      <c r="W33" s="166">
        <v>9294</v>
      </c>
      <c r="X33" s="167">
        <f t="shared" si="17"/>
        <v>-0.14482885535517109</v>
      </c>
      <c r="Y33" s="167">
        <f t="shared" si="18"/>
        <v>6.727036767084857E-3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259</v>
      </c>
      <c r="E34" s="171">
        <f t="shared" si="20"/>
        <v>13243</v>
      </c>
      <c r="F34" s="171">
        <f t="shared" si="20"/>
        <v>14807</v>
      </c>
      <c r="G34" s="171">
        <f t="shared" si="20"/>
        <v>14422</v>
      </c>
      <c r="H34" s="171">
        <f t="shared" si="20"/>
        <v>14914</v>
      </c>
      <c r="I34" s="172">
        <f t="shared" si="15"/>
        <v>3.411454721952567E-2</v>
      </c>
      <c r="J34" s="172">
        <f t="shared" si="12"/>
        <v>5.9206034140531959E-2</v>
      </c>
      <c r="K34" s="171">
        <f t="shared" ref="K34:P34" si="21">K26-SUM(K27:K33)</f>
        <v>48784</v>
      </c>
      <c r="L34" s="171">
        <f t="shared" si="21"/>
        <v>20339</v>
      </c>
      <c r="M34" s="171">
        <f t="shared" si="21"/>
        <v>80271</v>
      </c>
      <c r="N34" s="171">
        <f t="shared" si="21"/>
        <v>92585</v>
      </c>
      <c r="O34" s="171">
        <f t="shared" si="21"/>
        <v>105522</v>
      </c>
      <c r="P34" s="171">
        <f t="shared" si="21"/>
        <v>99421</v>
      </c>
      <c r="Q34" s="172">
        <f t="shared" si="16"/>
        <v>-5.7817327192433821E-2</v>
      </c>
      <c r="R34" s="172">
        <f t="shared" si="14"/>
        <v>8.8007407348394115E-2</v>
      </c>
      <c r="S34" s="171">
        <f>S26-SUM(S27:S33)</f>
        <v>56880</v>
      </c>
      <c r="T34" s="171">
        <f>T26-SUM(T27:T33)</f>
        <v>93514</v>
      </c>
      <c r="U34" s="171">
        <f>U26-SUM(U27:U33)</f>
        <v>107392</v>
      </c>
      <c r="V34" s="171">
        <f>V26-SUM(V27:V33)</f>
        <v>119944</v>
      </c>
      <c r="W34" s="171">
        <f>W26-SUM(W27:W33)</f>
        <v>114335</v>
      </c>
      <c r="X34" s="172">
        <f t="shared" si="17"/>
        <v>-4.6763489628493304E-2</v>
      </c>
      <c r="Y34" s="172">
        <f t="shared" si="18"/>
        <v>8.2756159755180442E-2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2159</v>
      </c>
      <c r="E36" s="178">
        <f t="shared" si="22"/>
        <v>53743</v>
      </c>
      <c r="F36" s="178">
        <f t="shared" si="22"/>
        <v>68161</v>
      </c>
      <c r="G36" s="178">
        <f t="shared" si="22"/>
        <v>66590</v>
      </c>
      <c r="H36" s="178">
        <f t="shared" si="22"/>
        <v>66232</v>
      </c>
      <c r="I36" s="179">
        <f>IFERROR(H36/G36-1,"-")</f>
        <v>-5.3761826100015009E-3</v>
      </c>
      <c r="J36" s="179">
        <f t="shared" ref="J36:J48" si="23">H36/H$8</f>
        <v>0.2629297340214371</v>
      </c>
      <c r="K36" s="178">
        <f t="shared" ref="K36:P36" si="24">K37+K40</f>
        <v>107490</v>
      </c>
      <c r="L36" s="178">
        <f t="shared" si="24"/>
        <v>10159</v>
      </c>
      <c r="M36" s="178">
        <f t="shared" si="24"/>
        <v>164818</v>
      </c>
      <c r="N36" s="178">
        <f t="shared" si="24"/>
        <v>193267</v>
      </c>
      <c r="O36" s="178">
        <f t="shared" si="24"/>
        <v>206850</v>
      </c>
      <c r="P36" s="178">
        <f t="shared" si="24"/>
        <v>217174</v>
      </c>
      <c r="Q36" s="179">
        <f>IFERROR(P36/O36-1,"-")</f>
        <v>4.9910563210055603E-2</v>
      </c>
      <c r="R36" s="179">
        <f t="shared" ref="R36:R48" si="25">P36/P$8</f>
        <v>0.19224228969211882</v>
      </c>
      <c r="S36" s="178">
        <f>S37+S40</f>
        <v>147106</v>
      </c>
      <c r="T36" s="178">
        <f>T37+T40</f>
        <v>218561</v>
      </c>
      <c r="U36" s="178">
        <f>U37+U40</f>
        <v>261428</v>
      </c>
      <c r="V36" s="178">
        <f>V37+V40</f>
        <v>273440</v>
      </c>
      <c r="W36" s="178">
        <f>W37+W40</f>
        <v>283406</v>
      </c>
      <c r="X36" s="179">
        <f>IFERROR(W36/V36-1,"-")</f>
        <v>3.6446752486834377E-2</v>
      </c>
      <c r="Y36" s="179">
        <f>W36/W$8</f>
        <v>0.20513046933639453</v>
      </c>
    </row>
    <row r="37" spans="1:25" x14ac:dyDescent="0.25">
      <c r="A37" s="57"/>
      <c r="B37" s="161" t="s">
        <v>99</v>
      </c>
      <c r="C37" s="162">
        <v>2530</v>
      </c>
      <c r="D37" s="162">
        <v>806</v>
      </c>
      <c r="E37" s="162">
        <v>5789</v>
      </c>
      <c r="F37" s="162">
        <v>7768</v>
      </c>
      <c r="G37" s="162">
        <v>6860</v>
      </c>
      <c r="H37" s="162">
        <v>5863</v>
      </c>
      <c r="I37" s="163">
        <f>IFERROR(H37/G37-1,"-")</f>
        <v>-0.14533527696793003</v>
      </c>
      <c r="J37" s="163">
        <f t="shared" si="23"/>
        <v>2.3275109170305678E-2</v>
      </c>
      <c r="K37" s="162">
        <v>7136</v>
      </c>
      <c r="L37" s="162">
        <v>2599</v>
      </c>
      <c r="M37" s="162">
        <v>14459</v>
      </c>
      <c r="N37" s="162">
        <v>12829</v>
      </c>
      <c r="O37" s="162">
        <v>11993</v>
      </c>
      <c r="P37" s="162">
        <v>15037</v>
      </c>
      <c r="Q37" s="163">
        <f>IFERROR(P37/O37-1,"-")</f>
        <v>0.25381472525639959</v>
      </c>
      <c r="R37" s="163">
        <f t="shared" si="25"/>
        <v>1.3310743045209787E-2</v>
      </c>
      <c r="S37" s="162">
        <v>9666</v>
      </c>
      <c r="T37" s="162">
        <v>20248</v>
      </c>
      <c r="U37" s="162">
        <v>20597</v>
      </c>
      <c r="V37" s="162">
        <v>18853</v>
      </c>
      <c r="W37" s="162">
        <v>20900</v>
      </c>
      <c r="X37" s="163">
        <f>IFERROR(W37/V37-1,"-")</f>
        <v>0.1085768843154935</v>
      </c>
      <c r="Y37" s="163">
        <f>W37/W$8</f>
        <v>1.51275089769823E-2</v>
      </c>
    </row>
    <row r="38" spans="1:25" x14ac:dyDescent="0.25">
      <c r="A38" s="57"/>
      <c r="B38" s="165" t="s">
        <v>105</v>
      </c>
      <c r="C38" s="166">
        <v>1111</v>
      </c>
      <c r="D38" s="166">
        <v>699</v>
      </c>
      <c r="E38" s="166">
        <v>2989</v>
      </c>
      <c r="F38" s="166">
        <v>3715</v>
      </c>
      <c r="G38" s="166">
        <v>4937</v>
      </c>
      <c r="H38" s="166">
        <v>3406</v>
      </c>
      <c r="I38" s="167">
        <f>IFERROR(H38/G38-1,"-")</f>
        <v>-0.31010735264330569</v>
      </c>
      <c r="J38" s="167">
        <f t="shared" si="23"/>
        <v>1.352123858674077E-2</v>
      </c>
      <c r="K38" s="166">
        <v>954</v>
      </c>
      <c r="L38" s="166">
        <v>1034</v>
      </c>
      <c r="M38" s="166">
        <v>2418</v>
      </c>
      <c r="N38" s="166">
        <v>1989</v>
      </c>
      <c r="O38" s="166">
        <v>2158</v>
      </c>
      <c r="P38" s="166">
        <v>4037</v>
      </c>
      <c r="Q38" s="167">
        <f>IFERROR(P38/O38-1,"-")</f>
        <v>0.87071362372567185</v>
      </c>
      <c r="R38" s="167">
        <f t="shared" si="25"/>
        <v>3.5735498885091383E-3</v>
      </c>
      <c r="S38" s="166">
        <v>2065</v>
      </c>
      <c r="T38" s="166">
        <v>5407</v>
      </c>
      <c r="U38" s="166">
        <v>5704</v>
      </c>
      <c r="V38" s="166">
        <v>7095</v>
      </c>
      <c r="W38" s="166">
        <v>7443</v>
      </c>
      <c r="X38" s="167">
        <f>IFERROR(W38/V38-1,"-")</f>
        <v>4.9048625792811773E-2</v>
      </c>
      <c r="Y38" s="167">
        <f>W38/W$8</f>
        <v>5.387275086874606E-3</v>
      </c>
    </row>
    <row r="39" spans="1:25" x14ac:dyDescent="0.25">
      <c r="A39" s="57"/>
      <c r="B39" s="165" t="s">
        <v>102</v>
      </c>
      <c r="C39" s="166">
        <v>1419</v>
      </c>
      <c r="D39" s="166">
        <v>107</v>
      </c>
      <c r="E39" s="166">
        <v>2800</v>
      </c>
      <c r="F39" s="166">
        <v>4053</v>
      </c>
      <c r="G39" s="166">
        <v>1923</v>
      </c>
      <c r="H39" s="166">
        <v>2457</v>
      </c>
      <c r="I39" s="167">
        <f>IFERROR(H39/G39-1,"-")</f>
        <v>0.27769110764430582</v>
      </c>
      <c r="J39" s="167">
        <f t="shared" si="23"/>
        <v>9.753870583564906E-3</v>
      </c>
      <c r="K39" s="166">
        <v>6182</v>
      </c>
      <c r="L39" s="166">
        <v>1565</v>
      </c>
      <c r="M39" s="166">
        <v>12041</v>
      </c>
      <c r="N39" s="166">
        <v>10840</v>
      </c>
      <c r="O39" s="166">
        <v>9835</v>
      </c>
      <c r="P39" s="166">
        <v>11000</v>
      </c>
      <c r="Q39" s="167">
        <f>IFERROR(P39/O39-1,"-")</f>
        <v>0.11845449923741747</v>
      </c>
      <c r="R39" s="167">
        <f t="shared" si="25"/>
        <v>9.7371931567006489E-3</v>
      </c>
      <c r="S39" s="166">
        <v>7601</v>
      </c>
      <c r="T39" s="166">
        <v>14841</v>
      </c>
      <c r="U39" s="166">
        <v>14893</v>
      </c>
      <c r="V39" s="166">
        <v>11758</v>
      </c>
      <c r="W39" s="166">
        <v>13457</v>
      </c>
      <c r="X39" s="167">
        <f>IFERROR(W39/V39-1,"-")</f>
        <v>0.14449736349719333</v>
      </c>
      <c r="Y39" s="167">
        <f>W39/W$8</f>
        <v>9.7402338901076951E-3</v>
      </c>
    </row>
    <row r="40" spans="1:25" x14ac:dyDescent="0.25">
      <c r="A40" s="57"/>
      <c r="B40" s="161" t="s">
        <v>109</v>
      </c>
      <c r="C40" s="162">
        <v>37086</v>
      </c>
      <c r="D40" s="162">
        <v>1353</v>
      </c>
      <c r="E40" s="162">
        <v>47954</v>
      </c>
      <c r="F40" s="162">
        <v>60393</v>
      </c>
      <c r="G40" s="162">
        <v>59730</v>
      </c>
      <c r="H40" s="162">
        <v>60369</v>
      </c>
      <c r="I40" s="163">
        <f>IFERROR(H40/G40-1,"-")</f>
        <v>1.0698141637368153E-2</v>
      </c>
      <c r="J40" s="163">
        <f t="shared" si="23"/>
        <v>0.2396546248511314</v>
      </c>
      <c r="K40" s="162">
        <v>100354</v>
      </c>
      <c r="L40" s="162">
        <v>7560</v>
      </c>
      <c r="M40" s="162">
        <v>150359</v>
      </c>
      <c r="N40" s="162">
        <v>180438</v>
      </c>
      <c r="O40" s="162">
        <v>194857</v>
      </c>
      <c r="P40" s="162">
        <v>202137</v>
      </c>
      <c r="Q40" s="163">
        <f>IFERROR(P40/O40-1,"-")</f>
        <v>3.736073120288208E-2</v>
      </c>
      <c r="R40" s="163">
        <f t="shared" si="25"/>
        <v>0.17893154664690902</v>
      </c>
      <c r="S40" s="162">
        <v>137440</v>
      </c>
      <c r="T40" s="162">
        <v>198313</v>
      </c>
      <c r="U40" s="162">
        <v>240831</v>
      </c>
      <c r="V40" s="162">
        <v>254587</v>
      </c>
      <c r="W40" s="162">
        <v>262506</v>
      </c>
      <c r="X40" s="163">
        <f>IFERROR(W40/V40-1,"-")</f>
        <v>3.1105280316748196E-2</v>
      </c>
      <c r="Y40" s="163">
        <f>W40/W$8</f>
        <v>0.19000296035941225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20438</v>
      </c>
      <c r="F41" s="166">
        <v>23712</v>
      </c>
      <c r="G41" s="166">
        <v>22889</v>
      </c>
      <c r="H41" s="166">
        <v>21912</v>
      </c>
      <c r="I41" s="167">
        <f t="shared" ref="I41:I48" si="26">IFERROR(H41/G41-1,"-")</f>
        <v>-4.268425881427762E-2</v>
      </c>
      <c r="J41" s="167">
        <f t="shared" si="23"/>
        <v>8.6986899563318773E-2</v>
      </c>
      <c r="K41" s="166">
        <v>48199</v>
      </c>
      <c r="L41" s="166">
        <v>276</v>
      </c>
      <c r="M41" s="166">
        <v>68247</v>
      </c>
      <c r="N41" s="166">
        <v>82622</v>
      </c>
      <c r="O41" s="166">
        <v>95713</v>
      </c>
      <c r="P41" s="166">
        <v>98613</v>
      </c>
      <c r="Q41" s="167">
        <f t="shared" ref="Q41:Q48" si="27">IFERROR(P41/O41-1,"-")</f>
        <v>3.0298914463030124E-2</v>
      </c>
      <c r="R41" s="167">
        <f t="shared" si="25"/>
        <v>8.7292166251065562E-2</v>
      </c>
      <c r="S41" s="166">
        <v>66259</v>
      </c>
      <c r="T41" s="166">
        <v>88685</v>
      </c>
      <c r="U41" s="166">
        <v>106334</v>
      </c>
      <c r="V41" s="166">
        <v>118602</v>
      </c>
      <c r="W41" s="166">
        <v>120525</v>
      </c>
      <c r="X41" s="167">
        <f t="shared" ref="X41:X48" si="28">IFERROR(W41/V41-1,"-")</f>
        <v>1.6213891839935268E-2</v>
      </c>
      <c r="Y41" s="167">
        <f t="shared" ref="Y41:Y48" si="29">W41/W$8</f>
        <v>8.7236508107693386E-2</v>
      </c>
    </row>
    <row r="42" spans="1:25" s="57" customFormat="1" x14ac:dyDescent="0.25">
      <c r="B42" s="165" t="s">
        <v>115</v>
      </c>
      <c r="C42" s="166">
        <v>2861</v>
      </c>
      <c r="D42" s="166">
        <v>69</v>
      </c>
      <c r="E42" s="166">
        <v>2327</v>
      </c>
      <c r="F42" s="166">
        <v>4190</v>
      </c>
      <c r="G42" s="166">
        <v>4306</v>
      </c>
      <c r="H42" s="166">
        <v>4682</v>
      </c>
      <c r="I42" s="167">
        <f t="shared" si="26"/>
        <v>8.7320018578727288E-2</v>
      </c>
      <c r="J42" s="167">
        <f t="shared" si="23"/>
        <v>1.8586740770146885E-2</v>
      </c>
      <c r="K42" s="166">
        <v>5618</v>
      </c>
      <c r="L42" s="166">
        <v>787</v>
      </c>
      <c r="M42" s="166">
        <v>7209</v>
      </c>
      <c r="N42" s="166">
        <v>9285</v>
      </c>
      <c r="O42" s="166">
        <v>8228</v>
      </c>
      <c r="P42" s="166">
        <v>7780</v>
      </c>
      <c r="Q42" s="167">
        <f t="shared" si="27"/>
        <v>-5.4448225571220199E-2</v>
      </c>
      <c r="R42" s="167">
        <f t="shared" si="25"/>
        <v>6.8868511599210046E-3</v>
      </c>
      <c r="S42" s="166">
        <v>8479</v>
      </c>
      <c r="T42" s="166">
        <v>9536</v>
      </c>
      <c r="U42" s="166">
        <v>13475</v>
      </c>
      <c r="V42" s="166">
        <v>12534</v>
      </c>
      <c r="W42" s="166">
        <v>12462</v>
      </c>
      <c r="X42" s="167">
        <f t="shared" si="28"/>
        <v>-5.7443752991862551E-3</v>
      </c>
      <c r="Y42" s="167">
        <f t="shared" si="29"/>
        <v>9.0200486541221741E-3</v>
      </c>
    </row>
    <row r="43" spans="1:25" x14ac:dyDescent="0.25">
      <c r="A43" s="57"/>
      <c r="B43" s="165" t="s">
        <v>118</v>
      </c>
      <c r="C43" s="166">
        <v>1616</v>
      </c>
      <c r="D43" s="166">
        <v>69</v>
      </c>
      <c r="E43" s="166">
        <v>1573</v>
      </c>
      <c r="F43" s="166">
        <v>2601</v>
      </c>
      <c r="G43" s="166">
        <v>2541</v>
      </c>
      <c r="H43" s="166">
        <v>2597</v>
      </c>
      <c r="I43" s="167">
        <f t="shared" si="26"/>
        <v>2.2038567493112948E-2</v>
      </c>
      <c r="J43" s="167">
        <f t="shared" si="23"/>
        <v>1.0309646685192537E-2</v>
      </c>
      <c r="K43" s="166">
        <v>2576</v>
      </c>
      <c r="L43" s="166">
        <v>1215</v>
      </c>
      <c r="M43" s="166">
        <v>4253</v>
      </c>
      <c r="N43" s="166">
        <v>4850</v>
      </c>
      <c r="O43" s="166">
        <v>4162</v>
      </c>
      <c r="P43" s="166">
        <v>4765</v>
      </c>
      <c r="Q43" s="167">
        <f t="shared" si="27"/>
        <v>0.14488226814031724</v>
      </c>
      <c r="R43" s="167">
        <f t="shared" si="25"/>
        <v>4.2179750356071454E-3</v>
      </c>
      <c r="S43" s="166">
        <v>4192</v>
      </c>
      <c r="T43" s="166">
        <v>5826</v>
      </c>
      <c r="U43" s="166">
        <v>7451</v>
      </c>
      <c r="V43" s="166">
        <v>6703</v>
      </c>
      <c r="W43" s="166">
        <v>7362</v>
      </c>
      <c r="X43" s="167">
        <f t="shared" si="28"/>
        <v>9.8314187677159381E-2</v>
      </c>
      <c r="Y43" s="167">
        <f t="shared" si="29"/>
        <v>5.3286469420355835E-3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1042</v>
      </c>
      <c r="F44" s="166">
        <v>1305</v>
      </c>
      <c r="G44" s="166">
        <v>1226</v>
      </c>
      <c r="H44" s="166">
        <v>1162</v>
      </c>
      <c r="I44" s="167">
        <f t="shared" si="26"/>
        <v>-5.2202283849918429E-2</v>
      </c>
      <c r="J44" s="167">
        <f t="shared" si="23"/>
        <v>4.6129416435093289E-3</v>
      </c>
      <c r="K44" s="166">
        <v>4692</v>
      </c>
      <c r="L44" s="166">
        <v>94</v>
      </c>
      <c r="M44" s="166">
        <v>8605</v>
      </c>
      <c r="N44" s="166">
        <v>8555</v>
      </c>
      <c r="O44" s="166">
        <v>9296</v>
      </c>
      <c r="P44" s="166">
        <v>8143</v>
      </c>
      <c r="Q44" s="167">
        <f t="shared" si="27"/>
        <v>-0.12403184165232362</v>
      </c>
      <c r="R44" s="167">
        <f t="shared" si="25"/>
        <v>7.2081785340921264E-3</v>
      </c>
      <c r="S44" s="166">
        <v>5403</v>
      </c>
      <c r="T44" s="166">
        <v>9647</v>
      </c>
      <c r="U44" s="166">
        <v>9860</v>
      </c>
      <c r="V44" s="166">
        <v>10522</v>
      </c>
      <c r="W44" s="166">
        <v>9305</v>
      </c>
      <c r="X44" s="167">
        <f t="shared" si="28"/>
        <v>-0.11566242159285312</v>
      </c>
      <c r="Y44" s="167">
        <f t="shared" si="29"/>
        <v>6.7349986139148476E-3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591</v>
      </c>
      <c r="F45" s="166">
        <v>831</v>
      </c>
      <c r="G45" s="166">
        <v>862</v>
      </c>
      <c r="H45" s="166">
        <v>831</v>
      </c>
      <c r="I45" s="167">
        <f t="shared" si="26"/>
        <v>-3.5962877030162432E-2</v>
      </c>
      <c r="J45" s="167">
        <f t="shared" si="23"/>
        <v>3.298928146089718E-3</v>
      </c>
      <c r="K45" s="166">
        <v>6876</v>
      </c>
      <c r="L45" s="166">
        <v>177</v>
      </c>
      <c r="M45" s="166">
        <v>9265</v>
      </c>
      <c r="N45" s="166">
        <v>10443</v>
      </c>
      <c r="O45" s="166">
        <v>11641</v>
      </c>
      <c r="P45" s="166">
        <v>8419</v>
      </c>
      <c r="Q45" s="167">
        <f t="shared" si="27"/>
        <v>-0.27678034533115714</v>
      </c>
      <c r="R45" s="167">
        <f t="shared" si="25"/>
        <v>7.4524935623875247E-3</v>
      </c>
      <c r="S45" s="166">
        <v>7570</v>
      </c>
      <c r="T45" s="166">
        <v>9856</v>
      </c>
      <c r="U45" s="166">
        <v>11274</v>
      </c>
      <c r="V45" s="166">
        <v>12503</v>
      </c>
      <c r="W45" s="166">
        <v>9250</v>
      </c>
      <c r="X45" s="167">
        <f t="shared" si="28"/>
        <v>-0.26017755738622728</v>
      </c>
      <c r="Y45" s="167">
        <f t="shared" si="29"/>
        <v>6.6951893797648938E-3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1345</v>
      </c>
      <c r="F46" s="166">
        <v>1441</v>
      </c>
      <c r="G46" s="166">
        <v>784</v>
      </c>
      <c r="H46" s="166">
        <v>1137</v>
      </c>
      <c r="I46" s="167">
        <f t="shared" si="26"/>
        <v>0.45025510204081631</v>
      </c>
      <c r="J46" s="167">
        <f t="shared" si="23"/>
        <v>4.513695911075824E-3</v>
      </c>
      <c r="K46" s="166">
        <v>2222</v>
      </c>
      <c r="L46" s="166">
        <v>90</v>
      </c>
      <c r="M46" s="166">
        <v>2871</v>
      </c>
      <c r="N46" s="166">
        <v>4316</v>
      </c>
      <c r="O46" s="166">
        <v>3750</v>
      </c>
      <c r="P46" s="166">
        <v>4607</v>
      </c>
      <c r="Q46" s="167">
        <f t="shared" si="27"/>
        <v>0.22853333333333326</v>
      </c>
      <c r="R46" s="167">
        <f t="shared" si="25"/>
        <v>4.0781135339018086E-3</v>
      </c>
      <c r="S46" s="166">
        <v>3315</v>
      </c>
      <c r="T46" s="166">
        <v>4216</v>
      </c>
      <c r="U46" s="166">
        <v>5757</v>
      </c>
      <c r="V46" s="166">
        <v>4534</v>
      </c>
      <c r="W46" s="166">
        <v>5744</v>
      </c>
      <c r="X46" s="167">
        <f t="shared" si="28"/>
        <v>0.26687251874724316</v>
      </c>
      <c r="Y46" s="167">
        <f t="shared" si="29"/>
        <v>4.1575316537696815E-3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728</v>
      </c>
      <c r="F47" s="166">
        <v>973</v>
      </c>
      <c r="G47" s="166">
        <v>827</v>
      </c>
      <c r="H47" s="166">
        <v>713</v>
      </c>
      <c r="I47" s="167">
        <f t="shared" si="26"/>
        <v>-0.13784764207980649</v>
      </c>
      <c r="J47" s="167">
        <f t="shared" si="23"/>
        <v>2.8304882890035727E-3</v>
      </c>
      <c r="K47" s="166">
        <v>3677</v>
      </c>
      <c r="L47" s="166">
        <v>611</v>
      </c>
      <c r="M47" s="166">
        <v>2953</v>
      </c>
      <c r="N47" s="166">
        <v>4617</v>
      </c>
      <c r="O47" s="166">
        <v>4415</v>
      </c>
      <c r="P47" s="166">
        <v>3747</v>
      </c>
      <c r="Q47" s="167">
        <f t="shared" si="27"/>
        <v>-0.15130237825594561</v>
      </c>
      <c r="R47" s="167">
        <f t="shared" si="25"/>
        <v>3.3168420689233939E-3</v>
      </c>
      <c r="S47" s="166">
        <v>4738</v>
      </c>
      <c r="T47" s="166">
        <v>3681</v>
      </c>
      <c r="U47" s="166">
        <v>5590</v>
      </c>
      <c r="V47" s="166">
        <v>5242</v>
      </c>
      <c r="W47" s="166">
        <v>4460</v>
      </c>
      <c r="X47" s="167">
        <f t="shared" si="28"/>
        <v>-0.14917970240366274</v>
      </c>
      <c r="Y47" s="167">
        <f t="shared" si="29"/>
        <v>3.2281669874325868E-3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1160</v>
      </c>
      <c r="E48" s="171">
        <f t="shared" si="31"/>
        <v>19910</v>
      </c>
      <c r="F48" s="171">
        <f t="shared" si="31"/>
        <v>25340</v>
      </c>
      <c r="G48" s="171">
        <f t="shared" si="31"/>
        <v>26295</v>
      </c>
      <c r="H48" s="171">
        <f t="shared" si="31"/>
        <v>27335</v>
      </c>
      <c r="I48" s="172">
        <f t="shared" si="26"/>
        <v>3.9551245483932407E-2</v>
      </c>
      <c r="J48" s="172">
        <f t="shared" si="23"/>
        <v>0.10851528384279475</v>
      </c>
      <c r="K48" s="171">
        <f t="shared" ref="K48:P48" si="32">K40-SUM(K41:K47)</f>
        <v>26494</v>
      </c>
      <c r="L48" s="171">
        <f t="shared" si="32"/>
        <v>4310</v>
      </c>
      <c r="M48" s="171">
        <f t="shared" si="32"/>
        <v>46956</v>
      </c>
      <c r="N48" s="171">
        <f t="shared" si="32"/>
        <v>55750</v>
      </c>
      <c r="O48" s="171">
        <f t="shared" si="32"/>
        <v>57652</v>
      </c>
      <c r="P48" s="171">
        <f t="shared" si="32"/>
        <v>66063</v>
      </c>
      <c r="Q48" s="172">
        <f t="shared" si="27"/>
        <v>0.1458925969610767</v>
      </c>
      <c r="R48" s="172">
        <f t="shared" si="25"/>
        <v>5.8478926501010456E-2</v>
      </c>
      <c r="S48" s="171">
        <f>S40-SUM(S41:S47)</f>
        <v>37484</v>
      </c>
      <c r="T48" s="171">
        <f>T40-SUM(T41:T47)</f>
        <v>66866</v>
      </c>
      <c r="U48" s="171">
        <f>U40-SUM(U41:U47)</f>
        <v>81090</v>
      </c>
      <c r="V48" s="171">
        <f>V40-SUM(V41:V47)</f>
        <v>83947</v>
      </c>
      <c r="W48" s="171">
        <f>W40-SUM(W41:W47)</f>
        <v>93398</v>
      </c>
      <c r="X48" s="172">
        <f t="shared" si="28"/>
        <v>0.11258293923547003</v>
      </c>
      <c r="Y48" s="172">
        <f t="shared" si="29"/>
        <v>6.7601870020679092E-2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2365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11908</v>
      </c>
      <c r="U50" s="178">
        <f>U51+U54</f>
        <v>20524</v>
      </c>
      <c r="V50" s="178">
        <f>V51+V54</f>
        <v>18751</v>
      </c>
      <c r="W50" s="178">
        <f>W51+W54</f>
        <v>15557</v>
      </c>
      <c r="X50" s="179">
        <f>IFERROR(W50/V50-1,"-")</f>
        <v>-0.17033758199562687</v>
      </c>
      <c r="Y50" s="179">
        <f>W50/W$8</f>
        <v>1.1260222830378643E-2</v>
      </c>
    </row>
    <row r="51" spans="1:25" x14ac:dyDescent="0.25">
      <c r="A51" s="57"/>
      <c r="B51" s="161" t="s">
        <v>99</v>
      </c>
      <c r="C51" s="162">
        <v>0</v>
      </c>
      <c r="D51" s="162">
        <v>461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991</v>
      </c>
      <c r="U51" s="162">
        <v>8538</v>
      </c>
      <c r="V51" s="162">
        <v>4999</v>
      </c>
      <c r="W51" s="162">
        <v>2874</v>
      </c>
      <c r="X51" s="163">
        <f>IFERROR(W51/V51-1,"-")</f>
        <v>-0.42508501700340073</v>
      </c>
      <c r="Y51" s="163">
        <f>W51/W$8</f>
        <v>2.0802134353993845E-3</v>
      </c>
    </row>
    <row r="52" spans="1:25" x14ac:dyDescent="0.25">
      <c r="A52" s="57"/>
      <c r="B52" s="165" t="s">
        <v>105</v>
      </c>
      <c r="C52" s="166">
        <v>0</v>
      </c>
      <c r="D52" s="166">
        <v>181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229</v>
      </c>
      <c r="U52" s="166">
        <v>6255</v>
      </c>
      <c r="V52" s="166">
        <v>3332</v>
      </c>
      <c r="W52" s="166">
        <v>1823</v>
      </c>
      <c r="X52" s="167">
        <f>IFERROR(W52/V52-1,"-")</f>
        <v>-0.45288115246098437</v>
      </c>
      <c r="Y52" s="167">
        <f>W52/W$8</f>
        <v>1.3194951610066381E-3</v>
      </c>
    </row>
    <row r="53" spans="1:25" x14ac:dyDescent="0.25">
      <c r="A53" s="57"/>
      <c r="B53" s="165" t="s">
        <v>102</v>
      </c>
      <c r="C53" s="166">
        <v>0</v>
      </c>
      <c r="D53" s="166">
        <v>280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762</v>
      </c>
      <c r="U53" s="166">
        <v>2283</v>
      </c>
      <c r="V53" s="166">
        <v>1667</v>
      </c>
      <c r="W53" s="166">
        <v>1051</v>
      </c>
      <c r="X53" s="167">
        <f>IFERROR(W53/V53-1,"-")</f>
        <v>-0.36952609478104381</v>
      </c>
      <c r="Y53" s="167">
        <f>W53/W$8</f>
        <v>7.6071827439274633E-4</v>
      </c>
    </row>
    <row r="54" spans="1:25" x14ac:dyDescent="0.25">
      <c r="A54" s="57"/>
      <c r="B54" s="161" t="s">
        <v>109</v>
      </c>
      <c r="C54" s="162">
        <v>0</v>
      </c>
      <c r="D54" s="162">
        <v>1904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10917</v>
      </c>
      <c r="U54" s="162">
        <v>11986</v>
      </c>
      <c r="V54" s="162">
        <v>13752</v>
      </c>
      <c r="W54" s="162">
        <v>12683</v>
      </c>
      <c r="X54" s="163">
        <f>IFERROR(W54/V54-1,"-")</f>
        <v>-7.7734147760325722E-2</v>
      </c>
      <c r="Y54" s="163">
        <f>W54/W$8</f>
        <v>9.1800093949792588E-3</v>
      </c>
    </row>
    <row r="55" spans="1:25" s="57" customFormat="1" x14ac:dyDescent="0.25">
      <c r="B55" s="165" t="s">
        <v>112</v>
      </c>
      <c r="C55" s="166">
        <v>0</v>
      </c>
      <c r="D55" s="166">
        <v>33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3479</v>
      </c>
      <c r="U55" s="166">
        <v>3293</v>
      </c>
      <c r="V55" s="166">
        <v>3704</v>
      </c>
      <c r="W55" s="166">
        <v>4269</v>
      </c>
      <c r="X55" s="167">
        <f t="shared" ref="X55:X62" si="39">IFERROR(W55/V55-1,"-")</f>
        <v>0.15253779697624181</v>
      </c>
      <c r="Y55" s="167">
        <f t="shared" ref="Y55:Y62" si="40">W55/W$8</f>
        <v>3.0899203742936576E-3</v>
      </c>
    </row>
    <row r="56" spans="1:25" s="57" customFormat="1" x14ac:dyDescent="0.25">
      <c r="B56" s="165" t="s">
        <v>115</v>
      </c>
      <c r="C56" s="166">
        <v>0</v>
      </c>
      <c r="D56" s="166">
        <v>800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3013</v>
      </c>
      <c r="U56" s="166">
        <v>2347</v>
      </c>
      <c r="V56" s="166">
        <v>3199</v>
      </c>
      <c r="W56" s="166">
        <v>2841</v>
      </c>
      <c r="X56" s="167">
        <f t="shared" si="39"/>
        <v>-0.11190997186620821</v>
      </c>
      <c r="Y56" s="167">
        <f t="shared" si="40"/>
        <v>2.0563278949094124E-3</v>
      </c>
    </row>
    <row r="57" spans="1:25" x14ac:dyDescent="0.25">
      <c r="A57" s="57"/>
      <c r="B57" s="165" t="s">
        <v>118</v>
      </c>
      <c r="C57" s="166">
        <v>0</v>
      </c>
      <c r="D57" s="166">
        <v>255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830</v>
      </c>
      <c r="U57" s="166">
        <v>1263</v>
      </c>
      <c r="V57" s="166">
        <v>1088</v>
      </c>
      <c r="W57" s="166">
        <v>749</v>
      </c>
      <c r="X57" s="167">
        <f t="shared" si="39"/>
        <v>-0.31158088235294112</v>
      </c>
      <c r="Y57" s="167">
        <f t="shared" si="40"/>
        <v>5.4212938869663849E-4</v>
      </c>
    </row>
    <row r="58" spans="1:25" x14ac:dyDescent="0.25">
      <c r="A58" s="57"/>
      <c r="B58" s="165" t="s">
        <v>125</v>
      </c>
      <c r="C58" s="166">
        <v>0</v>
      </c>
      <c r="D58" s="166">
        <v>33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323</v>
      </c>
      <c r="U58" s="166">
        <v>306</v>
      </c>
      <c r="V58" s="166">
        <v>511</v>
      </c>
      <c r="W58" s="166">
        <v>390</v>
      </c>
      <c r="X58" s="167">
        <f t="shared" si="39"/>
        <v>-0.23679060665362039</v>
      </c>
      <c r="Y58" s="167">
        <f t="shared" si="40"/>
        <v>2.8228366033603334E-4</v>
      </c>
    </row>
    <row r="59" spans="1:25" x14ac:dyDescent="0.25">
      <c r="A59" s="57"/>
      <c r="B59" s="165" t="s">
        <v>121</v>
      </c>
      <c r="C59" s="166">
        <v>0</v>
      </c>
      <c r="D59" s="166">
        <v>47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324</v>
      </c>
      <c r="U59" s="166">
        <v>279</v>
      </c>
      <c r="V59" s="166">
        <v>376</v>
      </c>
      <c r="W59" s="166">
        <v>381</v>
      </c>
      <c r="X59" s="167">
        <f t="shared" si="39"/>
        <v>1.3297872340425565E-2</v>
      </c>
      <c r="Y59" s="167">
        <f t="shared" si="40"/>
        <v>2.7576942202058643E-4</v>
      </c>
    </row>
    <row r="60" spans="1:25" x14ac:dyDescent="0.25">
      <c r="A60" s="57"/>
      <c r="B60" s="165" t="s">
        <v>130</v>
      </c>
      <c r="C60" s="166">
        <v>0</v>
      </c>
      <c r="D60" s="166">
        <v>17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42</v>
      </c>
      <c r="U60" s="166">
        <v>143</v>
      </c>
      <c r="V60" s="166">
        <v>78</v>
      </c>
      <c r="W60" s="166">
        <v>159</v>
      </c>
      <c r="X60" s="167">
        <f t="shared" si="39"/>
        <v>1.0384615384615383</v>
      </c>
      <c r="Y60" s="167">
        <f t="shared" si="40"/>
        <v>1.1508487690622898E-4</v>
      </c>
    </row>
    <row r="61" spans="1:25" x14ac:dyDescent="0.25">
      <c r="A61" s="57"/>
      <c r="B61" s="165" t="s">
        <v>133</v>
      </c>
      <c r="C61" s="166">
        <v>0</v>
      </c>
      <c r="D61" s="166">
        <v>13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86</v>
      </c>
      <c r="U61" s="166">
        <v>132</v>
      </c>
      <c r="V61" s="166">
        <v>83</v>
      </c>
      <c r="W61" s="166">
        <v>109</v>
      </c>
      <c r="X61" s="167">
        <f t="shared" si="39"/>
        <v>0.31325301204819267</v>
      </c>
      <c r="Y61" s="167">
        <f t="shared" si="40"/>
        <v>7.889466404263496E-5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706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2820</v>
      </c>
      <c r="U62" s="171">
        <f>U54-SUM(U55:U61)</f>
        <v>4223</v>
      </c>
      <c r="V62" s="171">
        <f>V54-SUM(V55:V61)</f>
        <v>4713</v>
      </c>
      <c r="W62" s="171">
        <f>W54-SUM(W55:W61)</f>
        <v>3785</v>
      </c>
      <c r="X62" s="172">
        <f t="shared" si="39"/>
        <v>-0.19690218544451521</v>
      </c>
      <c r="Y62" s="172">
        <f t="shared" si="40"/>
        <v>2.7395991137740675E-3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9116</v>
      </c>
      <c r="M64" s="178">
        <f t="shared" si="46"/>
        <v>0</v>
      </c>
      <c r="N64" s="178">
        <f t="shared" si="46"/>
        <v>0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39976</v>
      </c>
      <c r="U64" s="178">
        <f>U65+U68</f>
        <v>61153</v>
      </c>
      <c r="V64" s="178">
        <f>V65+V68</f>
        <v>64832</v>
      </c>
      <c r="W64" s="178">
        <f>W65+W68</f>
        <v>48456</v>
      </c>
      <c r="X64" s="179">
        <f>IFERROR(W64/V64-1,"-")</f>
        <v>-0.25259131293188553</v>
      </c>
      <c r="Y64" s="179">
        <f>W64/W$8</f>
        <v>3.5072659090366234E-2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4267</v>
      </c>
      <c r="M65" s="162">
        <v>0</v>
      </c>
      <c r="N65" s="162">
        <v>0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8941</v>
      </c>
      <c r="U65" s="162">
        <v>5809</v>
      </c>
      <c r="V65" s="162">
        <v>11217</v>
      </c>
      <c r="W65" s="162">
        <v>7564</v>
      </c>
      <c r="X65" s="163">
        <f>IFERROR(W65/V65-1,"-")</f>
        <v>-0.32566639921547647</v>
      </c>
      <c r="Y65" s="163">
        <f>W65/W$8</f>
        <v>5.4748554020045033E-3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4267</v>
      </c>
      <c r="M66" s="166">
        <v>0</v>
      </c>
      <c r="N66" s="166">
        <v>0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5989</v>
      </c>
      <c r="U66" s="166">
        <v>4351</v>
      </c>
      <c r="V66" s="166">
        <v>3807</v>
      </c>
      <c r="W66" s="166">
        <v>1723</v>
      </c>
      <c r="X66" s="167">
        <f>IFERROR(W66/V66-1,"-")</f>
        <v>-0.54741266088783824</v>
      </c>
      <c r="Y66" s="167">
        <f>W66/W$8</f>
        <v>1.2471147352794499E-3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2952</v>
      </c>
      <c r="U67" s="166">
        <v>1458</v>
      </c>
      <c r="V67" s="166">
        <v>7410</v>
      </c>
      <c r="W67" s="166">
        <v>5841</v>
      </c>
      <c r="X67" s="167">
        <f>IFERROR(W67/V67-1,"-")</f>
        <v>-0.21174089068825908</v>
      </c>
      <c r="Y67" s="167">
        <f>W67/W$8</f>
        <v>4.2277406667250534E-3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4849</v>
      </c>
      <c r="M68" s="162">
        <v>0</v>
      </c>
      <c r="N68" s="162">
        <v>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31035</v>
      </c>
      <c r="U68" s="162">
        <v>55344</v>
      </c>
      <c r="V68" s="162">
        <v>53615</v>
      </c>
      <c r="W68" s="162">
        <v>40892</v>
      </c>
      <c r="X68" s="163">
        <f>IFERROR(W68/V68-1,"-")</f>
        <v>-0.23730299356523366</v>
      </c>
      <c r="Y68" s="163">
        <f>W68/W$8</f>
        <v>2.9597803688361735E-2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471</v>
      </c>
      <c r="M69" s="166">
        <v>0</v>
      </c>
      <c r="N69" s="166">
        <v>0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12585</v>
      </c>
      <c r="U69" s="166">
        <v>20086</v>
      </c>
      <c r="V69" s="166">
        <v>17360</v>
      </c>
      <c r="W69" s="166">
        <v>16574</v>
      </c>
      <c r="X69" s="167">
        <f t="shared" ref="X69:X76" si="50">IFERROR(W69/V69-1,"-")</f>
        <v>-4.5276497695852513E-2</v>
      </c>
      <c r="Y69" s="167">
        <f t="shared" ref="Y69:Y76" si="51">W69/W$8</f>
        <v>1.1996331760024147E-2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863</v>
      </c>
      <c r="M70" s="166">
        <v>0</v>
      </c>
      <c r="N70" s="166">
        <v>0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4103</v>
      </c>
      <c r="U70" s="166">
        <v>3129</v>
      </c>
      <c r="V70" s="166">
        <v>4315</v>
      </c>
      <c r="W70" s="166">
        <v>4306</v>
      </c>
      <c r="X70" s="167">
        <f t="shared" si="50"/>
        <v>-2.0857473928157511E-3</v>
      </c>
      <c r="Y70" s="167">
        <f t="shared" si="51"/>
        <v>3.1167011318127169E-3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650</v>
      </c>
      <c r="M71" s="166">
        <v>0</v>
      </c>
      <c r="N71" s="166">
        <v>0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3602</v>
      </c>
      <c r="U71" s="166">
        <v>7485</v>
      </c>
      <c r="V71" s="166">
        <v>8038</v>
      </c>
      <c r="W71" s="166">
        <v>3260</v>
      </c>
      <c r="X71" s="167">
        <f t="shared" si="50"/>
        <v>-0.5944264742473252</v>
      </c>
      <c r="Y71" s="167">
        <f t="shared" si="51"/>
        <v>2.3596018787063302E-3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42</v>
      </c>
      <c r="M72" s="166">
        <v>0</v>
      </c>
      <c r="N72" s="166">
        <v>0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512</v>
      </c>
      <c r="U72" s="166">
        <v>1380</v>
      </c>
      <c r="V72" s="166">
        <v>1737</v>
      </c>
      <c r="W72" s="166">
        <v>1017</v>
      </c>
      <c r="X72" s="167">
        <f t="shared" si="50"/>
        <v>-0.41450777202072542</v>
      </c>
      <c r="Y72" s="167">
        <f t="shared" si="51"/>
        <v>7.3610892964550236E-4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187</v>
      </c>
      <c r="M73" s="166">
        <v>0</v>
      </c>
      <c r="N73" s="166">
        <v>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1182</v>
      </c>
      <c r="U73" s="166">
        <v>936</v>
      </c>
      <c r="V73" s="166">
        <v>1104</v>
      </c>
      <c r="W73" s="166">
        <v>1151</v>
      </c>
      <c r="X73" s="167">
        <f t="shared" si="50"/>
        <v>4.2572463768115965E-2</v>
      </c>
      <c r="Y73" s="167">
        <f t="shared" si="51"/>
        <v>8.3309870011993436E-4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3179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5.7687199304568872E-4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180</v>
      </c>
      <c r="U75" s="166">
        <v>888</v>
      </c>
      <c r="V75" s="166">
        <v>202</v>
      </c>
      <c r="W75" s="166">
        <v>497</v>
      </c>
      <c r="X75" s="167">
        <f t="shared" si="50"/>
        <v>1.4603960396039604</v>
      </c>
      <c r="Y75" s="167">
        <f t="shared" si="51"/>
        <v>3.5973071586412454E-4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2636</v>
      </c>
      <c r="M76" s="171">
        <f t="shared" si="54"/>
        <v>0</v>
      </c>
      <c r="N76" s="171">
        <f t="shared" si="54"/>
        <v>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8027</v>
      </c>
      <c r="U76" s="171">
        <f>U68-SUM(U69:U75)</f>
        <v>18261</v>
      </c>
      <c r="V76" s="171">
        <f>V68-SUM(V69:V75)</f>
        <v>19222</v>
      </c>
      <c r="W76" s="171">
        <f>W68-SUM(W69:W75)</f>
        <v>13290</v>
      </c>
      <c r="X76" s="172">
        <f t="shared" si="50"/>
        <v>-0.30860472375403181</v>
      </c>
      <c r="Y76" s="172">
        <f t="shared" si="51"/>
        <v>9.6193585791432903E-3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7520</v>
      </c>
      <c r="E78" s="178">
        <f t="shared" si="55"/>
        <v>35732</v>
      </c>
      <c r="F78" s="178">
        <f t="shared" si="55"/>
        <v>32695</v>
      </c>
      <c r="G78" s="178">
        <f t="shared" si="55"/>
        <v>35141</v>
      </c>
      <c r="H78" s="178">
        <f t="shared" si="55"/>
        <v>37726</v>
      </c>
      <c r="I78" s="179">
        <f>IFERROR(H78/G78-1,"-")</f>
        <v>7.3560797928345911E-2</v>
      </c>
      <c r="J78" s="179">
        <f t="shared" ref="J78:J90" si="56">H78/H$8</f>
        <v>0.14976578007145694</v>
      </c>
      <c r="K78" s="178">
        <f t="shared" ref="K78:P78" si="57">K79+K82</f>
        <v>93394</v>
      </c>
      <c r="L78" s="178">
        <f t="shared" si="57"/>
        <v>11817</v>
      </c>
      <c r="M78" s="178">
        <f t="shared" si="57"/>
        <v>130495</v>
      </c>
      <c r="N78" s="178">
        <f t="shared" si="57"/>
        <v>170259</v>
      </c>
      <c r="O78" s="178">
        <f t="shared" si="57"/>
        <v>190206</v>
      </c>
      <c r="P78" s="178">
        <f t="shared" si="57"/>
        <v>195903</v>
      </c>
      <c r="Q78" s="179">
        <f>IFERROR(P78/O78-1,"-")</f>
        <v>2.9951736538279539E-2</v>
      </c>
      <c r="R78" s="179">
        <f t="shared" ref="R78:R90" si="58">P78/P$8</f>
        <v>0.17341321372519339</v>
      </c>
      <c r="S78" s="178">
        <f>S79+S82</f>
        <v>116219</v>
      </c>
      <c r="T78" s="178">
        <f>T79+T82</f>
        <v>166227</v>
      </c>
      <c r="U78" s="178">
        <f>U79+U82</f>
        <v>202954</v>
      </c>
      <c r="V78" s="178">
        <f>V79+V82</f>
        <v>225347</v>
      </c>
      <c r="W78" s="178">
        <f>W79+W82</f>
        <v>233629</v>
      </c>
      <c r="X78" s="179">
        <f>IFERROR(W78/V78-1,"-")</f>
        <v>3.6752208815737486E-2</v>
      </c>
      <c r="Y78" s="179">
        <f>W78/W$8</f>
        <v>0.16910166482217215</v>
      </c>
    </row>
    <row r="79" spans="1:25" x14ac:dyDescent="0.25">
      <c r="A79" s="57"/>
      <c r="B79" s="161" t="s">
        <v>99</v>
      </c>
      <c r="C79" s="162">
        <v>7130</v>
      </c>
      <c r="D79" s="162">
        <v>3626</v>
      </c>
      <c r="E79" s="162">
        <v>14891</v>
      </c>
      <c r="F79" s="162">
        <v>12879</v>
      </c>
      <c r="G79" s="162">
        <v>12654</v>
      </c>
      <c r="H79" s="162">
        <v>14779</v>
      </c>
      <c r="I79" s="163">
        <f>IFERROR(H79/G79-1,"-")</f>
        <v>0.16793108898372067</v>
      </c>
      <c r="J79" s="163">
        <f t="shared" si="56"/>
        <v>5.8670107185391028E-2</v>
      </c>
      <c r="K79" s="162">
        <v>33582</v>
      </c>
      <c r="L79" s="162">
        <v>6053</v>
      </c>
      <c r="M79" s="162">
        <v>55806</v>
      </c>
      <c r="N79" s="162">
        <v>64825</v>
      </c>
      <c r="O79" s="162">
        <v>62190</v>
      </c>
      <c r="P79" s="162">
        <v>64828</v>
      </c>
      <c r="Q79" s="163">
        <f>IFERROR(P79/O79-1,"-")</f>
        <v>4.2418395240392259E-2</v>
      </c>
      <c r="R79" s="163">
        <f t="shared" si="58"/>
        <v>5.7385705269326334E-2</v>
      </c>
      <c r="S79" s="162">
        <v>40712</v>
      </c>
      <c r="T79" s="162">
        <v>70697</v>
      </c>
      <c r="U79" s="162">
        <v>77704</v>
      </c>
      <c r="V79" s="162">
        <v>74844</v>
      </c>
      <c r="W79" s="162">
        <v>79607</v>
      </c>
      <c r="X79" s="163">
        <f>IFERROR(W79/V79-1,"-")</f>
        <v>6.3639035861258186E-2</v>
      </c>
      <c r="Y79" s="163">
        <f>W79/W$8</f>
        <v>5.7619885508642582E-2</v>
      </c>
    </row>
    <row r="80" spans="1:25" x14ac:dyDescent="0.25">
      <c r="A80" s="57"/>
      <c r="B80" s="165" t="s">
        <v>105</v>
      </c>
      <c r="C80" s="166">
        <v>2296</v>
      </c>
      <c r="D80" s="166">
        <v>2605</v>
      </c>
      <c r="E80" s="166">
        <v>9476</v>
      </c>
      <c r="F80" s="166">
        <v>7408</v>
      </c>
      <c r="G80" s="166">
        <v>5612</v>
      </c>
      <c r="H80" s="166">
        <v>6598</v>
      </c>
      <c r="I80" s="167">
        <f>IFERROR(H80/G80-1,"-")</f>
        <v>0.17569493941553804</v>
      </c>
      <c r="J80" s="167">
        <f t="shared" si="56"/>
        <v>2.6192933703850733E-2</v>
      </c>
      <c r="K80" s="166">
        <v>4508</v>
      </c>
      <c r="L80" s="166">
        <v>1906</v>
      </c>
      <c r="M80" s="166">
        <v>8452</v>
      </c>
      <c r="N80" s="166">
        <v>5890</v>
      </c>
      <c r="O80" s="166">
        <v>9667</v>
      </c>
      <c r="P80" s="166">
        <v>7821</v>
      </c>
      <c r="Q80" s="167">
        <f>IFERROR(P80/O80-1,"-")</f>
        <v>-0.19095893245060513</v>
      </c>
      <c r="R80" s="167">
        <f t="shared" si="58"/>
        <v>6.9231443344141622E-3</v>
      </c>
      <c r="S80" s="166">
        <v>6804</v>
      </c>
      <c r="T80" s="166">
        <v>17928</v>
      </c>
      <c r="U80" s="166">
        <v>13298</v>
      </c>
      <c r="V80" s="166">
        <v>15279</v>
      </c>
      <c r="W80" s="166">
        <v>14419</v>
      </c>
      <c r="X80" s="167">
        <f>IFERROR(W80/V80-1,"-")</f>
        <v>-5.6286406178414849E-2</v>
      </c>
      <c r="Y80" s="167">
        <f>W80/W$8</f>
        <v>1.0436533585603244E-2</v>
      </c>
    </row>
    <row r="81" spans="1:25" x14ac:dyDescent="0.25">
      <c r="A81" s="57"/>
      <c r="B81" s="165" t="s">
        <v>102</v>
      </c>
      <c r="C81" s="166">
        <v>4834</v>
      </c>
      <c r="D81" s="166">
        <v>1021</v>
      </c>
      <c r="E81" s="166">
        <v>5415</v>
      </c>
      <c r="F81" s="166">
        <v>5471</v>
      </c>
      <c r="G81" s="166">
        <v>7042</v>
      </c>
      <c r="H81" s="166">
        <v>8181</v>
      </c>
      <c r="I81" s="167">
        <f>IFERROR(H81/G81-1,"-")</f>
        <v>0.16174382277762001</v>
      </c>
      <c r="J81" s="167">
        <f t="shared" si="56"/>
        <v>3.2477173481540292E-2</v>
      </c>
      <c r="K81" s="166">
        <v>29074</v>
      </c>
      <c r="L81" s="166">
        <v>4147</v>
      </c>
      <c r="M81" s="166">
        <v>47354</v>
      </c>
      <c r="N81" s="166">
        <v>58935</v>
      </c>
      <c r="O81" s="166">
        <v>52523</v>
      </c>
      <c r="P81" s="166">
        <v>57007</v>
      </c>
      <c r="Q81" s="167">
        <f>IFERROR(P81/O81-1,"-")</f>
        <v>8.5372122689107544E-2</v>
      </c>
      <c r="R81" s="167">
        <f t="shared" si="58"/>
        <v>5.0462560934912172E-2</v>
      </c>
      <c r="S81" s="166">
        <v>33908</v>
      </c>
      <c r="T81" s="166">
        <v>52769</v>
      </c>
      <c r="U81" s="166">
        <v>64406</v>
      </c>
      <c r="V81" s="166">
        <v>59565</v>
      </c>
      <c r="W81" s="166">
        <v>65188</v>
      </c>
      <c r="X81" s="167">
        <f>IFERROR(W81/V81-1,"-")</f>
        <v>9.4401074456476053E-2</v>
      </c>
      <c r="Y81" s="167">
        <f>W81/W$8</f>
        <v>4.7183351923039338E-2</v>
      </c>
    </row>
    <row r="82" spans="1:25" x14ac:dyDescent="0.25">
      <c r="A82" s="57"/>
      <c r="B82" s="161" t="s">
        <v>109</v>
      </c>
      <c r="C82" s="162">
        <v>15695</v>
      </c>
      <c r="D82" s="162">
        <v>3894</v>
      </c>
      <c r="E82" s="162">
        <v>20841</v>
      </c>
      <c r="F82" s="162">
        <v>19816</v>
      </c>
      <c r="G82" s="162">
        <v>22487</v>
      </c>
      <c r="H82" s="162">
        <v>22947</v>
      </c>
      <c r="I82" s="163">
        <f>IFERROR(H82/G82-1,"-")</f>
        <v>2.0456263618979786E-2</v>
      </c>
      <c r="J82" s="163">
        <f t="shared" si="56"/>
        <v>9.1095672886065904E-2</v>
      </c>
      <c r="K82" s="162">
        <v>59812</v>
      </c>
      <c r="L82" s="162">
        <v>5764</v>
      </c>
      <c r="M82" s="162">
        <v>74689</v>
      </c>
      <c r="N82" s="162">
        <v>105434</v>
      </c>
      <c r="O82" s="162">
        <v>128016</v>
      </c>
      <c r="P82" s="162">
        <v>131075</v>
      </c>
      <c r="Q82" s="163">
        <f>IFERROR(P82/O82-1,"-")</f>
        <v>2.3895450568678811E-2</v>
      </c>
      <c r="R82" s="163">
        <f t="shared" si="58"/>
        <v>0.11602750845586705</v>
      </c>
      <c r="S82" s="162">
        <v>75507</v>
      </c>
      <c r="T82" s="162">
        <v>95530</v>
      </c>
      <c r="U82" s="162">
        <v>125250</v>
      </c>
      <c r="V82" s="162">
        <v>150503</v>
      </c>
      <c r="W82" s="162">
        <v>154022</v>
      </c>
      <c r="X82" s="163">
        <f>IFERROR(W82/V82-1,"-")</f>
        <v>2.3381593722384242E-2</v>
      </c>
      <c r="Y82" s="163">
        <f>W82/W$8</f>
        <v>0.11148177931352957</v>
      </c>
    </row>
    <row r="83" spans="1:25" s="57" customFormat="1" x14ac:dyDescent="0.25">
      <c r="B83" s="165" t="s">
        <v>112</v>
      </c>
      <c r="C83" s="166">
        <v>2122</v>
      </c>
      <c r="D83" s="166">
        <v>315</v>
      </c>
      <c r="E83" s="166">
        <v>2001</v>
      </c>
      <c r="F83" s="166">
        <v>2654</v>
      </c>
      <c r="G83" s="166">
        <v>3316</v>
      </c>
      <c r="H83" s="166">
        <v>3115</v>
      </c>
      <c r="I83" s="167">
        <f t="shared" ref="I83:I90" si="59">IFERROR(H83/G83-1,"-")</f>
        <v>-6.0615199034981915E-2</v>
      </c>
      <c r="J83" s="167">
        <f t="shared" si="56"/>
        <v>1.2366018261214768E-2</v>
      </c>
      <c r="K83" s="166">
        <v>12866</v>
      </c>
      <c r="L83" s="166">
        <v>371</v>
      </c>
      <c r="M83" s="166">
        <v>15100</v>
      </c>
      <c r="N83" s="166">
        <v>22235</v>
      </c>
      <c r="O83" s="166">
        <v>26968</v>
      </c>
      <c r="P83" s="166">
        <v>28339</v>
      </c>
      <c r="Q83" s="167">
        <f t="shared" ref="Q83:Q90" si="60">IFERROR(P83/O83-1,"-")</f>
        <v>5.0838030258083755E-2</v>
      </c>
      <c r="R83" s="167">
        <f t="shared" si="58"/>
        <v>2.5085665169794519E-2</v>
      </c>
      <c r="S83" s="166">
        <v>14988</v>
      </c>
      <c r="T83" s="166">
        <v>17101</v>
      </c>
      <c r="U83" s="166">
        <v>24889</v>
      </c>
      <c r="V83" s="166">
        <v>30284</v>
      </c>
      <c r="W83" s="166">
        <v>31454</v>
      </c>
      <c r="X83" s="167">
        <f t="shared" ref="X83:X90" si="61">IFERROR(W83/V83-1,"-")</f>
        <v>3.8634262316734835E-2</v>
      </c>
      <c r="Y83" s="167">
        <f t="shared" ref="Y83:Y90" si="62">W83/W$8</f>
        <v>2.2766539108229726E-2</v>
      </c>
    </row>
    <row r="84" spans="1:25" s="57" customFormat="1" x14ac:dyDescent="0.25">
      <c r="B84" s="165" t="s">
        <v>115</v>
      </c>
      <c r="C84" s="166">
        <v>4630</v>
      </c>
      <c r="D84" s="166">
        <v>908</v>
      </c>
      <c r="E84" s="166">
        <v>5403</v>
      </c>
      <c r="F84" s="166">
        <v>6038</v>
      </c>
      <c r="G84" s="166">
        <v>6345</v>
      </c>
      <c r="H84" s="166">
        <v>5900</v>
      </c>
      <c r="I84" s="167">
        <f t="shared" si="59"/>
        <v>-7.0133963750985018E-2</v>
      </c>
      <c r="J84" s="167">
        <f t="shared" si="56"/>
        <v>2.3421992854307266E-2</v>
      </c>
      <c r="K84" s="166">
        <v>23780</v>
      </c>
      <c r="L84" s="166">
        <v>1017</v>
      </c>
      <c r="M84" s="166">
        <v>26452</v>
      </c>
      <c r="N84" s="166">
        <v>36452</v>
      </c>
      <c r="O84" s="166">
        <v>42473</v>
      </c>
      <c r="P84" s="166">
        <v>41474</v>
      </c>
      <c r="Q84" s="167">
        <f t="shared" si="60"/>
        <v>-2.3520824994702538E-2</v>
      </c>
      <c r="R84" s="167">
        <f t="shared" si="58"/>
        <v>3.6712758998272976E-2</v>
      </c>
      <c r="S84" s="166">
        <v>28410</v>
      </c>
      <c r="T84" s="166">
        <v>31855</v>
      </c>
      <c r="U84" s="166">
        <v>42490</v>
      </c>
      <c r="V84" s="166">
        <v>48818</v>
      </c>
      <c r="W84" s="166">
        <v>47374</v>
      </c>
      <c r="X84" s="167">
        <f t="shared" si="61"/>
        <v>-2.9579253554016915E-2</v>
      </c>
      <c r="Y84" s="167">
        <f t="shared" si="62"/>
        <v>3.4289502883998062E-2</v>
      </c>
    </row>
    <row r="85" spans="1:25" x14ac:dyDescent="0.25">
      <c r="A85" s="57"/>
      <c r="B85" s="165" t="s">
        <v>118</v>
      </c>
      <c r="C85" s="166">
        <v>1312</v>
      </c>
      <c r="D85" s="166">
        <v>1269</v>
      </c>
      <c r="E85" s="166">
        <v>2599</v>
      </c>
      <c r="F85" s="166">
        <v>2249</v>
      </c>
      <c r="G85" s="166">
        <v>1976</v>
      </c>
      <c r="H85" s="166">
        <v>2080</v>
      </c>
      <c r="I85" s="167">
        <f t="shared" si="59"/>
        <v>5.2631578947368363E-2</v>
      </c>
      <c r="J85" s="167">
        <f t="shared" si="56"/>
        <v>8.257244938467646E-3</v>
      </c>
      <c r="K85" s="166">
        <v>3742</v>
      </c>
      <c r="L85" s="166">
        <v>1041</v>
      </c>
      <c r="M85" s="166">
        <v>7033</v>
      </c>
      <c r="N85" s="166">
        <v>10319</v>
      </c>
      <c r="O85" s="166">
        <v>15191</v>
      </c>
      <c r="P85" s="166">
        <v>14012</v>
      </c>
      <c r="Q85" s="167">
        <f t="shared" si="60"/>
        <v>-7.7611743795668486E-2</v>
      </c>
      <c r="R85" s="167">
        <f t="shared" si="58"/>
        <v>1.2403413682880863E-2</v>
      </c>
      <c r="S85" s="166">
        <v>5054</v>
      </c>
      <c r="T85" s="166">
        <v>9632</v>
      </c>
      <c r="U85" s="166">
        <v>12568</v>
      </c>
      <c r="V85" s="166">
        <v>17167</v>
      </c>
      <c r="W85" s="166">
        <v>16092</v>
      </c>
      <c r="X85" s="167">
        <f t="shared" si="61"/>
        <v>-6.2620143298188435E-2</v>
      </c>
      <c r="Y85" s="167">
        <f t="shared" si="62"/>
        <v>1.16474581080191E-2</v>
      </c>
    </row>
    <row r="86" spans="1:25" x14ac:dyDescent="0.25">
      <c r="A86" s="57"/>
      <c r="B86" s="165" t="s">
        <v>125</v>
      </c>
      <c r="C86" s="166">
        <v>223</v>
      </c>
      <c r="D86" s="166">
        <v>29</v>
      </c>
      <c r="E86" s="166">
        <v>566</v>
      </c>
      <c r="F86" s="166">
        <v>429</v>
      </c>
      <c r="G86" s="166">
        <v>581</v>
      </c>
      <c r="H86" s="166">
        <v>596</v>
      </c>
      <c r="I86" s="167">
        <f t="shared" si="59"/>
        <v>2.5817555938037806E-2</v>
      </c>
      <c r="J86" s="167">
        <f t="shared" si="56"/>
        <v>2.3660182612147678E-3</v>
      </c>
      <c r="K86" s="166">
        <v>951</v>
      </c>
      <c r="L86" s="166">
        <v>89</v>
      </c>
      <c r="M86" s="166">
        <v>1624</v>
      </c>
      <c r="N86" s="166">
        <v>1485</v>
      </c>
      <c r="O86" s="166">
        <v>2562</v>
      </c>
      <c r="P86" s="166">
        <v>3560</v>
      </c>
      <c r="Q86" s="167">
        <f t="shared" si="60"/>
        <v>0.38953942232630756</v>
      </c>
      <c r="R86" s="167">
        <f t="shared" si="58"/>
        <v>3.151309785259483E-3</v>
      </c>
      <c r="S86" s="166">
        <v>1174</v>
      </c>
      <c r="T86" s="166">
        <v>2190</v>
      </c>
      <c r="U86" s="166">
        <v>1914</v>
      </c>
      <c r="V86" s="166">
        <v>3143</v>
      </c>
      <c r="W86" s="166">
        <v>4156</v>
      </c>
      <c r="X86" s="167">
        <f t="shared" si="61"/>
        <v>0.32230353165765191</v>
      </c>
      <c r="Y86" s="167">
        <f t="shared" si="62"/>
        <v>3.008130493221935E-3</v>
      </c>
    </row>
    <row r="87" spans="1:25" x14ac:dyDescent="0.25">
      <c r="A87" s="57"/>
      <c r="B87" s="165" t="s">
        <v>121</v>
      </c>
      <c r="C87" s="166">
        <v>139</v>
      </c>
      <c r="D87" s="166">
        <v>56</v>
      </c>
      <c r="E87" s="166">
        <v>397</v>
      </c>
      <c r="F87" s="166">
        <v>301</v>
      </c>
      <c r="G87" s="166">
        <v>258</v>
      </c>
      <c r="H87" s="166">
        <v>288</v>
      </c>
      <c r="I87" s="167">
        <f t="shared" si="59"/>
        <v>0.11627906976744184</v>
      </c>
      <c r="J87" s="167">
        <f t="shared" si="56"/>
        <v>1.1433108376339817E-3</v>
      </c>
      <c r="K87" s="166">
        <v>854</v>
      </c>
      <c r="L87" s="166">
        <v>74</v>
      </c>
      <c r="M87" s="166">
        <v>1511</v>
      </c>
      <c r="N87" s="166">
        <v>1507</v>
      </c>
      <c r="O87" s="166">
        <v>1815</v>
      </c>
      <c r="P87" s="166">
        <v>2138</v>
      </c>
      <c r="Q87" s="167">
        <f t="shared" si="60"/>
        <v>0.17796143250688701</v>
      </c>
      <c r="R87" s="167">
        <f t="shared" si="58"/>
        <v>1.8925562699114535E-3</v>
      </c>
      <c r="S87" s="166">
        <v>993</v>
      </c>
      <c r="T87" s="166">
        <v>1908</v>
      </c>
      <c r="U87" s="166">
        <v>1808</v>
      </c>
      <c r="V87" s="166">
        <v>2073</v>
      </c>
      <c r="W87" s="166">
        <v>2426</v>
      </c>
      <c r="X87" s="167">
        <f t="shared" si="61"/>
        <v>0.17028461167390252</v>
      </c>
      <c r="Y87" s="167">
        <f t="shared" si="62"/>
        <v>1.7559491281415819E-3</v>
      </c>
    </row>
    <row r="88" spans="1:25" x14ac:dyDescent="0.25">
      <c r="A88" s="57"/>
      <c r="B88" s="165" t="s">
        <v>130</v>
      </c>
      <c r="C88" s="166">
        <v>282</v>
      </c>
      <c r="D88" s="166">
        <v>12</v>
      </c>
      <c r="E88" s="166">
        <v>215</v>
      </c>
      <c r="F88" s="166">
        <v>267</v>
      </c>
      <c r="G88" s="166">
        <v>295</v>
      </c>
      <c r="H88" s="166">
        <v>324</v>
      </c>
      <c r="I88" s="167">
        <f t="shared" si="59"/>
        <v>9.8305084745762716E-2</v>
      </c>
      <c r="J88" s="167">
        <f t="shared" si="56"/>
        <v>1.2862246923382294E-3</v>
      </c>
      <c r="K88" s="166">
        <v>1406</v>
      </c>
      <c r="L88" s="166">
        <v>10</v>
      </c>
      <c r="M88" s="166">
        <v>1407</v>
      </c>
      <c r="N88" s="166">
        <v>2130</v>
      </c>
      <c r="O88" s="166">
        <v>2044</v>
      </c>
      <c r="P88" s="166">
        <v>2085</v>
      </c>
      <c r="Q88" s="167">
        <f t="shared" si="60"/>
        <v>2.0058708414872894E-2</v>
      </c>
      <c r="R88" s="167">
        <f t="shared" si="58"/>
        <v>1.8456407028837141E-3</v>
      </c>
      <c r="S88" s="166">
        <v>1688</v>
      </c>
      <c r="T88" s="166">
        <v>1622</v>
      </c>
      <c r="U88" s="166">
        <v>2397</v>
      </c>
      <c r="V88" s="166">
        <v>2339</v>
      </c>
      <c r="W88" s="166">
        <v>2409</v>
      </c>
      <c r="X88" s="167">
        <f t="shared" si="61"/>
        <v>2.9927319367250904E-2</v>
      </c>
      <c r="Y88" s="167">
        <f t="shared" si="62"/>
        <v>1.74364445576796E-3</v>
      </c>
    </row>
    <row r="89" spans="1:25" x14ac:dyDescent="0.25">
      <c r="A89" s="57"/>
      <c r="B89" s="165" t="s">
        <v>133</v>
      </c>
      <c r="C89" s="166">
        <v>378</v>
      </c>
      <c r="D89" s="166">
        <v>65</v>
      </c>
      <c r="E89" s="166">
        <v>371</v>
      </c>
      <c r="F89" s="166">
        <v>347</v>
      </c>
      <c r="G89" s="166">
        <v>331</v>
      </c>
      <c r="H89" s="166">
        <v>404</v>
      </c>
      <c r="I89" s="167">
        <f t="shared" si="59"/>
        <v>0.22054380664652573</v>
      </c>
      <c r="J89" s="167">
        <f t="shared" si="56"/>
        <v>1.6038110361254465E-3</v>
      </c>
      <c r="K89" s="166">
        <v>1875</v>
      </c>
      <c r="L89" s="166">
        <v>39</v>
      </c>
      <c r="M89" s="166">
        <v>987</v>
      </c>
      <c r="N89" s="166">
        <v>2051</v>
      </c>
      <c r="O89" s="166">
        <v>2494</v>
      </c>
      <c r="P89" s="166">
        <v>1593</v>
      </c>
      <c r="Q89" s="167">
        <f t="shared" si="60"/>
        <v>-0.36126704089815553</v>
      </c>
      <c r="R89" s="167">
        <f t="shared" si="58"/>
        <v>1.4101226089658304E-3</v>
      </c>
      <c r="S89" s="166">
        <v>2253</v>
      </c>
      <c r="T89" s="166">
        <v>1358</v>
      </c>
      <c r="U89" s="166">
        <v>2398</v>
      </c>
      <c r="V89" s="166">
        <v>2825</v>
      </c>
      <c r="W89" s="166">
        <v>1997</v>
      </c>
      <c r="X89" s="167">
        <f t="shared" si="61"/>
        <v>-0.29309734513274333</v>
      </c>
      <c r="Y89" s="167">
        <f t="shared" si="62"/>
        <v>1.4454371017719452E-3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1240</v>
      </c>
      <c r="E90" s="171">
        <f t="shared" si="64"/>
        <v>9289</v>
      </c>
      <c r="F90" s="171">
        <f t="shared" si="64"/>
        <v>7531</v>
      </c>
      <c r="G90" s="171">
        <f t="shared" si="64"/>
        <v>9385</v>
      </c>
      <c r="H90" s="171">
        <f t="shared" si="64"/>
        <v>10240</v>
      </c>
      <c r="I90" s="172">
        <f t="shared" si="59"/>
        <v>9.1102823654768184E-2</v>
      </c>
      <c r="J90" s="172">
        <f t="shared" si="56"/>
        <v>4.0651052004763794E-2</v>
      </c>
      <c r="K90" s="171">
        <f t="shared" ref="K90:P90" si="65">K82-SUM(K83:K89)</f>
        <v>14338</v>
      </c>
      <c r="L90" s="171">
        <f t="shared" si="65"/>
        <v>3123</v>
      </c>
      <c r="M90" s="171">
        <f t="shared" si="65"/>
        <v>20575</v>
      </c>
      <c r="N90" s="171">
        <f t="shared" si="65"/>
        <v>29255</v>
      </c>
      <c r="O90" s="171">
        <f t="shared" si="65"/>
        <v>34469</v>
      </c>
      <c r="P90" s="171">
        <f t="shared" si="65"/>
        <v>37874</v>
      </c>
      <c r="Q90" s="172">
        <f t="shared" si="60"/>
        <v>9.8784414981577751E-2</v>
      </c>
      <c r="R90" s="172">
        <f t="shared" si="58"/>
        <v>3.3526041237898221E-2</v>
      </c>
      <c r="S90" s="171">
        <f>S82-SUM(S83:S89)</f>
        <v>20947</v>
      </c>
      <c r="T90" s="171">
        <f>T82-SUM(T83:T89)</f>
        <v>29864</v>
      </c>
      <c r="U90" s="171">
        <f>U82-SUM(U83:U89)</f>
        <v>36786</v>
      </c>
      <c r="V90" s="171">
        <f>V82-SUM(V83:V89)</f>
        <v>43854</v>
      </c>
      <c r="W90" s="171">
        <f>W82-SUM(W83:W89)</f>
        <v>48114</v>
      </c>
      <c r="X90" s="172">
        <f t="shared" si="61"/>
        <v>9.7140511697906717E-2</v>
      </c>
      <c r="Y90" s="172">
        <f t="shared" si="62"/>
        <v>3.4825118034379252E-2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438</v>
      </c>
      <c r="F92" s="178">
        <f t="shared" si="66"/>
        <v>3058</v>
      </c>
      <c r="G92" s="178">
        <f t="shared" si="66"/>
        <v>2938</v>
      </c>
      <c r="H92" s="178">
        <f t="shared" si="66"/>
        <v>3142</v>
      </c>
      <c r="I92" s="179">
        <f>IFERROR(H92/G92-1,"-")</f>
        <v>6.9434989788972112E-2</v>
      </c>
      <c r="J92" s="179">
        <f t="shared" ref="J92:J104" si="67">H92/H$8</f>
        <v>1.2473203652242953E-2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3637</v>
      </c>
      <c r="N92" s="178">
        <f t="shared" si="68"/>
        <v>18431</v>
      </c>
      <c r="O92" s="178">
        <f t="shared" si="68"/>
        <v>17304</v>
      </c>
      <c r="P92" s="178">
        <f t="shared" si="68"/>
        <v>16013</v>
      </c>
      <c r="Q92" s="179">
        <f>IFERROR(P92/O92-1,"-")</f>
        <v>-7.4607027276930138E-2</v>
      </c>
      <c r="R92" s="179">
        <f t="shared" ref="R92:R104" si="69">P92/P$8</f>
        <v>1.4174697638022499E-2</v>
      </c>
      <c r="S92" s="178">
        <f>S93+S96</f>
        <v>12754</v>
      </c>
      <c r="T92" s="178">
        <f>T93+T96</f>
        <v>16519</v>
      </c>
      <c r="U92" s="178">
        <f>U93+U96</f>
        <v>21489</v>
      </c>
      <c r="V92" s="178">
        <f>V93+V96</f>
        <v>20242</v>
      </c>
      <c r="W92" s="178">
        <f>W93+W96</f>
        <v>19155</v>
      </c>
      <c r="X92" s="179">
        <f>IFERROR(W92/V92-1,"-")</f>
        <v>-5.3700227250271682E-2</v>
      </c>
      <c r="Y92" s="179">
        <f>W92/W$8</f>
        <v>1.386447054804287E-2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333</v>
      </c>
      <c r="F93" s="162">
        <v>1958</v>
      </c>
      <c r="G93" s="162">
        <v>1973</v>
      </c>
      <c r="H93" s="162">
        <v>2088</v>
      </c>
      <c r="I93" s="163">
        <f>IFERROR(H93/G93-1,"-")</f>
        <v>5.8286872782564725E-2</v>
      </c>
      <c r="J93" s="163">
        <f t="shared" si="67"/>
        <v>8.2890035728463672E-3</v>
      </c>
      <c r="K93" s="162">
        <v>4723</v>
      </c>
      <c r="L93" s="162">
        <v>0</v>
      </c>
      <c r="M93" s="162">
        <v>2296</v>
      </c>
      <c r="N93" s="162">
        <v>11127</v>
      </c>
      <c r="O93" s="162">
        <v>8279</v>
      </c>
      <c r="P93" s="162">
        <v>7922</v>
      </c>
      <c r="Q93" s="163">
        <f>IFERROR(P93/O93-1,"-")</f>
        <v>-4.3121149897330624E-2</v>
      </c>
      <c r="R93" s="163">
        <f t="shared" si="69"/>
        <v>7.0125494715802313E-3</v>
      </c>
      <c r="S93" s="162">
        <v>7454</v>
      </c>
      <c r="T93" s="162">
        <v>9332</v>
      </c>
      <c r="U93" s="162">
        <v>13085</v>
      </c>
      <c r="V93" s="162">
        <v>10252</v>
      </c>
      <c r="W93" s="162">
        <v>10010</v>
      </c>
      <c r="X93" s="163">
        <f>IFERROR(W93/V93-1,"-")</f>
        <v>-2.3605150214592308E-2</v>
      </c>
      <c r="Y93" s="163">
        <f>W93/W$8</f>
        <v>7.2452806152915232E-3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237</v>
      </c>
      <c r="F94" s="166">
        <v>1384</v>
      </c>
      <c r="G94" s="166">
        <v>1372</v>
      </c>
      <c r="H94" s="166">
        <v>1467</v>
      </c>
      <c r="I94" s="167">
        <f>IFERROR(H94/G94-1,"-")</f>
        <v>6.9241982507288524E-2</v>
      </c>
      <c r="J94" s="167">
        <f t="shared" si="67"/>
        <v>5.8237395791980945E-3</v>
      </c>
      <c r="K94" s="166">
        <v>2176</v>
      </c>
      <c r="L94" s="166">
        <v>0</v>
      </c>
      <c r="M94" s="166">
        <v>1144</v>
      </c>
      <c r="N94" s="166">
        <v>2396</v>
      </c>
      <c r="O94" s="166">
        <v>1143</v>
      </c>
      <c r="P94" s="166">
        <v>1488</v>
      </c>
      <c r="Q94" s="167">
        <f>IFERROR(P94/O94-1,"-")</f>
        <v>0.30183727034120733</v>
      </c>
      <c r="R94" s="167">
        <f t="shared" si="69"/>
        <v>1.3171766742882333E-3</v>
      </c>
      <c r="S94" s="166">
        <v>4239</v>
      </c>
      <c r="T94" s="166">
        <v>4615</v>
      </c>
      <c r="U94" s="166">
        <v>3780</v>
      </c>
      <c r="V94" s="166">
        <v>2515</v>
      </c>
      <c r="W94" s="166">
        <v>2955</v>
      </c>
      <c r="X94" s="167">
        <f>IFERROR(W94/V94-1,"-")</f>
        <v>0.1749502982107356</v>
      </c>
      <c r="Y94" s="167">
        <f>W94/W$8</f>
        <v>2.1388415802384066E-3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96</v>
      </c>
      <c r="F95" s="166">
        <v>574</v>
      </c>
      <c r="G95" s="166">
        <v>601</v>
      </c>
      <c r="H95" s="166">
        <v>621</v>
      </c>
      <c r="I95" s="167">
        <f>IFERROR(H95/G95-1,"-")</f>
        <v>3.3277870216306127E-2</v>
      </c>
      <c r="J95" s="167">
        <f t="shared" si="67"/>
        <v>2.4652639936482731E-3</v>
      </c>
      <c r="K95" s="166">
        <v>2547</v>
      </c>
      <c r="L95" s="166">
        <v>0</v>
      </c>
      <c r="M95" s="166">
        <v>1152</v>
      </c>
      <c r="N95" s="166">
        <v>8731</v>
      </c>
      <c r="O95" s="166">
        <v>7136</v>
      </c>
      <c r="P95" s="166">
        <v>6434</v>
      </c>
      <c r="Q95" s="167">
        <f>IFERROR(P95/O95-1,"-")</f>
        <v>-9.8374439461883401E-2</v>
      </c>
      <c r="R95" s="167">
        <f t="shared" si="69"/>
        <v>5.6953727972919978E-3</v>
      </c>
      <c r="S95" s="166">
        <v>3215</v>
      </c>
      <c r="T95" s="166">
        <v>4717</v>
      </c>
      <c r="U95" s="166">
        <v>9305</v>
      </c>
      <c r="V95" s="166">
        <v>7737</v>
      </c>
      <c r="W95" s="166">
        <v>7055</v>
      </c>
      <c r="X95" s="167">
        <f>IFERROR(W95/V95-1,"-")</f>
        <v>-8.8147860928008304E-2</v>
      </c>
      <c r="Y95" s="167">
        <f>W95/W$8</f>
        <v>5.1064390350531166E-3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105</v>
      </c>
      <c r="F96" s="162">
        <v>1100</v>
      </c>
      <c r="G96" s="162">
        <v>965</v>
      </c>
      <c r="H96" s="162">
        <v>1054</v>
      </c>
      <c r="I96" s="163">
        <f>IFERROR(H96/G96-1,"-")</f>
        <v>9.222797927461146E-2</v>
      </c>
      <c r="J96" s="163">
        <f t="shared" si="67"/>
        <v>4.1842000793965856E-3</v>
      </c>
      <c r="K96" s="162">
        <v>3970</v>
      </c>
      <c r="L96" s="162">
        <v>0</v>
      </c>
      <c r="M96" s="162">
        <v>1341</v>
      </c>
      <c r="N96" s="162">
        <v>7304</v>
      </c>
      <c r="O96" s="162">
        <v>9025</v>
      </c>
      <c r="P96" s="162">
        <v>8091</v>
      </c>
      <c r="Q96" s="163">
        <f>IFERROR(P96/O96-1,"-")</f>
        <v>-0.10349030470914122</v>
      </c>
      <c r="R96" s="163">
        <f t="shared" si="69"/>
        <v>7.1621481664422689E-3</v>
      </c>
      <c r="S96" s="162">
        <v>5300</v>
      </c>
      <c r="T96" s="162">
        <v>7187</v>
      </c>
      <c r="U96" s="162">
        <v>8404</v>
      </c>
      <c r="V96" s="162">
        <v>9990</v>
      </c>
      <c r="W96" s="162">
        <v>9145</v>
      </c>
      <c r="X96" s="163">
        <f>IFERROR(W96/V96-1,"-")</f>
        <v>-8.4584584584584621E-2</v>
      </c>
      <c r="Y96" s="163">
        <f>W96/W$8</f>
        <v>6.6191899327513468E-3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3</v>
      </c>
      <c r="F97" s="166">
        <v>62</v>
      </c>
      <c r="G97" s="166">
        <v>80</v>
      </c>
      <c r="H97" s="166">
        <v>72</v>
      </c>
      <c r="I97" s="167">
        <f t="shared" ref="I97:I104" si="70">IFERROR(H97/G97-1,"-")</f>
        <v>-9.9999999999999978E-2</v>
      </c>
      <c r="J97" s="167">
        <f t="shared" si="67"/>
        <v>2.8582770940849543E-4</v>
      </c>
      <c r="K97" s="166">
        <v>915</v>
      </c>
      <c r="L97" s="166">
        <v>0</v>
      </c>
      <c r="M97" s="166">
        <v>126</v>
      </c>
      <c r="N97" s="166">
        <v>1226</v>
      </c>
      <c r="O97" s="166">
        <v>1532</v>
      </c>
      <c r="P97" s="166">
        <v>1243</v>
      </c>
      <c r="Q97" s="167">
        <f t="shared" ref="Q97:Q104" si="71">IFERROR(P97/O97-1,"-")</f>
        <v>-0.18864229765013052</v>
      </c>
      <c r="R97" s="167">
        <f t="shared" si="69"/>
        <v>1.1003028267071735E-3</v>
      </c>
      <c r="S97" s="166">
        <v>994</v>
      </c>
      <c r="T97" s="166">
        <v>1044</v>
      </c>
      <c r="U97" s="166">
        <v>1288</v>
      </c>
      <c r="V97" s="166">
        <v>1612</v>
      </c>
      <c r="W97" s="166">
        <v>1315</v>
      </c>
      <c r="X97" s="167">
        <f t="shared" ref="X97:X104" si="72">IFERROR(W97/V97-1,"-")</f>
        <v>-0.18424317617866004</v>
      </c>
      <c r="Y97" s="167">
        <f t="shared" ref="Y97:Y104" si="73">W97/W$8</f>
        <v>9.5180259831252275E-4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27</v>
      </c>
      <c r="F98" s="166">
        <v>147</v>
      </c>
      <c r="G98" s="166">
        <v>175</v>
      </c>
      <c r="H98" s="166">
        <v>156</v>
      </c>
      <c r="I98" s="167">
        <f t="shared" si="70"/>
        <v>-0.10857142857142854</v>
      </c>
      <c r="J98" s="167">
        <f t="shared" si="67"/>
        <v>6.1929337038507345E-4</v>
      </c>
      <c r="K98" s="166">
        <v>772</v>
      </c>
      <c r="L98" s="166">
        <v>0</v>
      </c>
      <c r="M98" s="166">
        <v>325</v>
      </c>
      <c r="N98" s="166">
        <v>1561</v>
      </c>
      <c r="O98" s="166">
        <v>1918</v>
      </c>
      <c r="P98" s="166">
        <v>1689</v>
      </c>
      <c r="Q98" s="167">
        <f t="shared" si="71"/>
        <v>-0.1193952033368092</v>
      </c>
      <c r="R98" s="167">
        <f t="shared" si="69"/>
        <v>1.4951017492424907E-3</v>
      </c>
      <c r="S98" s="166">
        <v>1071</v>
      </c>
      <c r="T98" s="166">
        <v>1482</v>
      </c>
      <c r="U98" s="166">
        <v>1708</v>
      </c>
      <c r="V98" s="166">
        <v>2093</v>
      </c>
      <c r="W98" s="166">
        <v>1845</v>
      </c>
      <c r="X98" s="167">
        <f t="shared" si="72"/>
        <v>-0.11849020544672717</v>
      </c>
      <c r="Y98" s="167">
        <f t="shared" si="73"/>
        <v>1.3354188546666195E-3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22</v>
      </c>
      <c r="F99" s="166">
        <v>423</v>
      </c>
      <c r="G99" s="166">
        <v>296</v>
      </c>
      <c r="H99" s="166">
        <v>350</v>
      </c>
      <c r="I99" s="167">
        <f t="shared" si="70"/>
        <v>0.18243243243243246</v>
      </c>
      <c r="J99" s="167">
        <f t="shared" si="67"/>
        <v>1.3894402540690751E-3</v>
      </c>
      <c r="K99" s="166">
        <v>622</v>
      </c>
      <c r="L99" s="166">
        <v>0</v>
      </c>
      <c r="M99" s="166">
        <v>260</v>
      </c>
      <c r="N99" s="166">
        <v>1235</v>
      </c>
      <c r="O99" s="166">
        <v>1374</v>
      </c>
      <c r="P99" s="166">
        <v>1254</v>
      </c>
      <c r="Q99" s="167">
        <f t="shared" si="71"/>
        <v>-8.7336244541484698E-2</v>
      </c>
      <c r="R99" s="167">
        <f t="shared" si="69"/>
        <v>1.1100400198638741E-3</v>
      </c>
      <c r="S99" s="166">
        <v>1161</v>
      </c>
      <c r="T99" s="166">
        <v>1378</v>
      </c>
      <c r="U99" s="166">
        <v>1658</v>
      </c>
      <c r="V99" s="166">
        <v>1670</v>
      </c>
      <c r="W99" s="166">
        <v>1604</v>
      </c>
      <c r="X99" s="167">
        <f t="shared" si="72"/>
        <v>-3.952095808383238E-2</v>
      </c>
      <c r="Y99" s="167">
        <f t="shared" si="73"/>
        <v>1.1609820286640961E-3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3</v>
      </c>
      <c r="F100" s="166">
        <v>15</v>
      </c>
      <c r="G100" s="166">
        <v>55</v>
      </c>
      <c r="H100" s="166">
        <v>39</v>
      </c>
      <c r="I100" s="167">
        <f t="shared" si="70"/>
        <v>-0.29090909090909089</v>
      </c>
      <c r="J100" s="167">
        <f t="shared" si="67"/>
        <v>1.5482334259626836E-4</v>
      </c>
      <c r="K100" s="166">
        <v>210</v>
      </c>
      <c r="L100" s="166">
        <v>0</v>
      </c>
      <c r="M100" s="166">
        <v>101</v>
      </c>
      <c r="N100" s="166">
        <v>445</v>
      </c>
      <c r="O100" s="166">
        <v>465</v>
      </c>
      <c r="P100" s="166">
        <v>434</v>
      </c>
      <c r="Q100" s="167">
        <f t="shared" si="71"/>
        <v>-6.6666666666666652E-2</v>
      </c>
      <c r="R100" s="167">
        <f t="shared" si="69"/>
        <v>3.8417653000073472E-4</v>
      </c>
      <c r="S100" s="166">
        <v>265</v>
      </c>
      <c r="T100" s="166">
        <v>506</v>
      </c>
      <c r="U100" s="166">
        <v>460</v>
      </c>
      <c r="V100" s="166">
        <v>520</v>
      </c>
      <c r="W100" s="166">
        <v>473</v>
      </c>
      <c r="X100" s="167">
        <f t="shared" si="72"/>
        <v>-9.0384615384615397E-2</v>
      </c>
      <c r="Y100" s="167">
        <f t="shared" si="73"/>
        <v>3.4235941368959943E-4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26</v>
      </c>
      <c r="H101" s="166">
        <v>37</v>
      </c>
      <c r="I101" s="167">
        <f t="shared" si="70"/>
        <v>0.42307692307692313</v>
      </c>
      <c r="J101" s="167">
        <f t="shared" si="67"/>
        <v>1.4688368400158792E-4</v>
      </c>
      <c r="K101" s="166">
        <v>102</v>
      </c>
      <c r="L101" s="166">
        <v>0</v>
      </c>
      <c r="M101" s="166">
        <v>60</v>
      </c>
      <c r="N101" s="166">
        <v>173</v>
      </c>
      <c r="O101" s="166">
        <v>420</v>
      </c>
      <c r="P101" s="166">
        <v>391</v>
      </c>
      <c r="Q101" s="167">
        <f t="shared" si="71"/>
        <v>-6.9047619047619024E-2</v>
      </c>
      <c r="R101" s="167">
        <f t="shared" si="69"/>
        <v>3.4611295675181399E-4</v>
      </c>
      <c r="S101" s="166">
        <v>132</v>
      </c>
      <c r="T101" s="166">
        <v>310</v>
      </c>
      <c r="U101" s="166">
        <v>229</v>
      </c>
      <c r="V101" s="166">
        <v>446</v>
      </c>
      <c r="W101" s="166">
        <v>428</v>
      </c>
      <c r="X101" s="167">
        <f t="shared" si="72"/>
        <v>-4.035874439461884E-2</v>
      </c>
      <c r="Y101" s="167">
        <f t="shared" si="73"/>
        <v>3.0978822211236482E-4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4.7637951568082575E-5</v>
      </c>
      <c r="K102" s="166">
        <v>90</v>
      </c>
      <c r="L102" s="166">
        <v>0</v>
      </c>
      <c r="M102" s="166">
        <v>10</v>
      </c>
      <c r="N102" s="166">
        <v>77</v>
      </c>
      <c r="O102" s="166">
        <v>90</v>
      </c>
      <c r="P102" s="166">
        <v>110</v>
      </c>
      <c r="Q102" s="167">
        <f t="shared" si="71"/>
        <v>0.22222222222222232</v>
      </c>
      <c r="R102" s="167">
        <f t="shared" si="69"/>
        <v>9.7371931567006491E-5</v>
      </c>
      <c r="S102" s="166">
        <v>112</v>
      </c>
      <c r="T102" s="166">
        <v>169</v>
      </c>
      <c r="U102" s="166">
        <v>83</v>
      </c>
      <c r="V102" s="166">
        <v>104</v>
      </c>
      <c r="W102" s="166">
        <v>122</v>
      </c>
      <c r="X102" s="167">
        <f t="shared" si="72"/>
        <v>0.17307692307692313</v>
      </c>
      <c r="Y102" s="167">
        <f t="shared" si="73"/>
        <v>8.8304119387169408E-5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3.1758634378721716E-5</v>
      </c>
      <c r="K103" s="166">
        <v>61</v>
      </c>
      <c r="L103" s="166">
        <v>0</v>
      </c>
      <c r="M103" s="166">
        <v>2</v>
      </c>
      <c r="N103" s="166">
        <v>140</v>
      </c>
      <c r="O103" s="166">
        <v>250</v>
      </c>
      <c r="P103" s="166">
        <v>121</v>
      </c>
      <c r="Q103" s="167">
        <f t="shared" si="71"/>
        <v>-0.51600000000000001</v>
      </c>
      <c r="R103" s="167">
        <f t="shared" si="69"/>
        <v>1.0710912472370715E-4</v>
      </c>
      <c r="S103" s="166">
        <v>61</v>
      </c>
      <c r="T103" s="166">
        <v>71</v>
      </c>
      <c r="U103" s="166">
        <v>140</v>
      </c>
      <c r="V103" s="166">
        <v>261</v>
      </c>
      <c r="W103" s="166">
        <v>129</v>
      </c>
      <c r="X103" s="167">
        <f t="shared" si="72"/>
        <v>-0.50574712643678166</v>
      </c>
      <c r="Y103" s="167">
        <f t="shared" si="73"/>
        <v>9.3370749188072578E-5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</v>
      </c>
      <c r="F104" s="171">
        <f t="shared" si="75"/>
        <v>391</v>
      </c>
      <c r="G104" s="171">
        <f t="shared" si="75"/>
        <v>308</v>
      </c>
      <c r="H104" s="171">
        <f t="shared" si="75"/>
        <v>380</v>
      </c>
      <c r="I104" s="172">
        <f t="shared" si="70"/>
        <v>0.23376623376623384</v>
      </c>
      <c r="J104" s="172">
        <f t="shared" si="67"/>
        <v>1.5085351329892816E-3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457</v>
      </c>
      <c r="N104" s="171">
        <f t="shared" si="76"/>
        <v>2447</v>
      </c>
      <c r="O104" s="171">
        <f t="shared" si="76"/>
        <v>2976</v>
      </c>
      <c r="P104" s="171">
        <f t="shared" si="76"/>
        <v>2849</v>
      </c>
      <c r="Q104" s="172">
        <f t="shared" si="71"/>
        <v>-4.2674731182795744E-2</v>
      </c>
      <c r="R104" s="172">
        <f t="shared" si="69"/>
        <v>2.5219330275854683E-3</v>
      </c>
      <c r="S104" s="171">
        <f>S96-SUM(S97:S103)</f>
        <v>1504</v>
      </c>
      <c r="T104" s="171">
        <f>T96-SUM(T97:T103)</f>
        <v>2227</v>
      </c>
      <c r="U104" s="171">
        <f>U96-SUM(U97:U103)</f>
        <v>2838</v>
      </c>
      <c r="V104" s="171">
        <f>V96-SUM(V97:V103)</f>
        <v>3284</v>
      </c>
      <c r="W104" s="171">
        <f>W96-SUM(W97:W103)</f>
        <v>3229</v>
      </c>
      <c r="X104" s="172">
        <f t="shared" si="72"/>
        <v>-1.6747868453105941E-2</v>
      </c>
      <c r="Y104" s="172">
        <f t="shared" si="73"/>
        <v>2.3371639467309017E-3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54359</v>
      </c>
      <c r="U106" s="178">
        <f>U107+U110</f>
        <v>74624</v>
      </c>
      <c r="V106" s="178">
        <f>V107+V110</f>
        <v>67457</v>
      </c>
      <c r="W106" s="178">
        <f>W107+W110</f>
        <v>74992</v>
      </c>
      <c r="X106" s="179">
        <f>IFERROR(W106/V106-1,"-")</f>
        <v>0.11170078716812193</v>
      </c>
      <c r="Y106" s="179">
        <f>W106/W$8</f>
        <v>5.427952886133286E-2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9624</v>
      </c>
      <c r="U107" s="162">
        <v>14057</v>
      </c>
      <c r="V107" s="162">
        <v>10710</v>
      </c>
      <c r="W107" s="162">
        <v>12273</v>
      </c>
      <c r="X107" s="163">
        <f>IFERROR(W107/V107-1,"-")</f>
        <v>0.14593837535013998</v>
      </c>
      <c r="Y107" s="163">
        <f>W107/W$8</f>
        <v>8.8832496494977882E-3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4042</v>
      </c>
      <c r="U108" s="166">
        <v>6053</v>
      </c>
      <c r="V108" s="166">
        <v>2842</v>
      </c>
      <c r="W108" s="166">
        <v>3587</v>
      </c>
      <c r="X108" s="167">
        <f>IFERROR(W108/V108-1,"-")</f>
        <v>0.26213933849401827</v>
      </c>
      <c r="Y108" s="167">
        <f>W108/W$8</f>
        <v>2.5962858708342353E-3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5582</v>
      </c>
      <c r="U109" s="166">
        <v>8004</v>
      </c>
      <c r="V109" s="166">
        <v>7868</v>
      </c>
      <c r="W109" s="166">
        <v>8686</v>
      </c>
      <c r="X109" s="167">
        <f>IFERROR(W109/V109-1,"-")</f>
        <v>0.10396542958820532</v>
      </c>
      <c r="Y109" s="167">
        <f>W109/W$8</f>
        <v>6.2869637786635534E-3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44735</v>
      </c>
      <c r="U110" s="162">
        <v>60567</v>
      </c>
      <c r="V110" s="162">
        <v>56747</v>
      </c>
      <c r="W110" s="162">
        <v>62719</v>
      </c>
      <c r="X110" s="163">
        <f>IFERROR(W110/V110-1,"-")</f>
        <v>0.10523904347366386</v>
      </c>
      <c r="Y110" s="163">
        <f>W110/W$8</f>
        <v>4.5396279211835068E-2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23564</v>
      </c>
      <c r="U111" s="166">
        <v>38196</v>
      </c>
      <c r="V111" s="166">
        <v>33365</v>
      </c>
      <c r="W111" s="166">
        <v>34898</v>
      </c>
      <c r="X111" s="167">
        <f t="shared" ref="X111:X118" si="83">IFERROR(W111/V111-1,"-")</f>
        <v>4.5946350966581839E-2</v>
      </c>
      <c r="Y111" s="167">
        <f t="shared" ref="Y111:Y118" si="84">W111/W$8</f>
        <v>2.5259320970274082E-2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2851</v>
      </c>
      <c r="U112" s="166">
        <v>3327</v>
      </c>
      <c r="V112" s="166">
        <v>2899</v>
      </c>
      <c r="W112" s="166">
        <v>3410</v>
      </c>
      <c r="X112" s="167">
        <f t="shared" si="83"/>
        <v>0.17626767850983094</v>
      </c>
      <c r="Y112" s="167">
        <f t="shared" si="84"/>
        <v>2.4681725172971121E-3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3224</v>
      </c>
      <c r="U113" s="166">
        <v>5830</v>
      </c>
      <c r="V113" s="166">
        <v>3725</v>
      </c>
      <c r="W113" s="166">
        <v>5140</v>
      </c>
      <c r="X113" s="167">
        <f t="shared" si="83"/>
        <v>0.37986577181208059</v>
      </c>
      <c r="Y113" s="167">
        <f t="shared" si="84"/>
        <v>3.7203538823774654E-3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2244</v>
      </c>
      <c r="U114" s="166">
        <v>2331</v>
      </c>
      <c r="V114" s="166">
        <v>2642</v>
      </c>
      <c r="W114" s="166">
        <v>2683</v>
      </c>
      <c r="X114" s="167">
        <f t="shared" si="83"/>
        <v>1.5518546555639556E-2</v>
      </c>
      <c r="Y114" s="167">
        <f t="shared" si="84"/>
        <v>1.9419668222604551E-3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1871</v>
      </c>
      <c r="U115" s="166">
        <v>1556</v>
      </c>
      <c r="V115" s="166">
        <v>1925</v>
      </c>
      <c r="W115" s="166">
        <v>1777</v>
      </c>
      <c r="X115" s="167">
        <f t="shared" si="83"/>
        <v>-7.6883116883116887E-2</v>
      </c>
      <c r="Y115" s="167">
        <f t="shared" si="84"/>
        <v>1.2862001651721315E-3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397</v>
      </c>
      <c r="U116" s="166">
        <v>565</v>
      </c>
      <c r="V116" s="166">
        <v>797</v>
      </c>
      <c r="W116" s="166">
        <v>759</v>
      </c>
      <c r="X116" s="167">
        <f t="shared" si="83"/>
        <v>-4.7678795483061531E-2</v>
      </c>
      <c r="Y116" s="167">
        <f t="shared" si="84"/>
        <v>5.4936743126935729E-4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606</v>
      </c>
      <c r="U117" s="166">
        <v>361</v>
      </c>
      <c r="V117" s="166">
        <v>994</v>
      </c>
      <c r="W117" s="166">
        <v>613</v>
      </c>
      <c r="X117" s="167">
        <f t="shared" si="83"/>
        <v>-0.38329979879275655</v>
      </c>
      <c r="Y117" s="167">
        <f t="shared" si="84"/>
        <v>4.4369200970766271E-4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9978</v>
      </c>
      <c r="U118" s="171">
        <f>U110-SUM(U111:U117)</f>
        <v>8401</v>
      </c>
      <c r="V118" s="171">
        <f>V110-SUM(V111:V117)</f>
        <v>10400</v>
      </c>
      <c r="W118" s="171">
        <f>W110-SUM(W111:W117)</f>
        <v>13439</v>
      </c>
      <c r="X118" s="172">
        <f t="shared" si="83"/>
        <v>0.29221153846153847</v>
      </c>
      <c r="Y118" s="172">
        <f t="shared" si="84"/>
        <v>9.7272054134768006E-3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15431</v>
      </c>
      <c r="E120" s="178">
        <f t="shared" si="88"/>
        <v>25485</v>
      </c>
      <c r="F120" s="178">
        <f t="shared" si="88"/>
        <v>36004</v>
      </c>
      <c r="G120" s="178">
        <f t="shared" si="88"/>
        <v>37298</v>
      </c>
      <c r="H120" s="178">
        <f t="shared" si="88"/>
        <v>35347</v>
      </c>
      <c r="I120" s="179">
        <f>IFERROR(H120/G120-1,"-")</f>
        <v>-5.2308434768620349E-2</v>
      </c>
      <c r="J120" s="179">
        <f t="shared" ref="J120:J132" si="89">H120/H$8</f>
        <v>0.14032155617308456</v>
      </c>
      <c r="K120" s="178">
        <f t="shared" ref="K120:P120" si="90">K121+K124</f>
        <v>26292</v>
      </c>
      <c r="L120" s="178">
        <f t="shared" si="90"/>
        <v>17286</v>
      </c>
      <c r="M120" s="178">
        <f t="shared" si="90"/>
        <v>43114</v>
      </c>
      <c r="N120" s="178">
        <f t="shared" si="90"/>
        <v>54708</v>
      </c>
      <c r="O120" s="178">
        <f t="shared" si="90"/>
        <v>51194</v>
      </c>
      <c r="P120" s="178">
        <f t="shared" si="90"/>
        <v>61921</v>
      </c>
      <c r="Q120" s="179">
        <f>IFERROR(P120/O120-1,"-")</f>
        <v>0.20953627378208384</v>
      </c>
      <c r="R120" s="179">
        <f t="shared" ref="R120:R132" si="91">P120/P$8</f>
        <v>5.4812430677823723E-2</v>
      </c>
      <c r="S120" s="178">
        <f>S121+S124</f>
        <v>52853</v>
      </c>
      <c r="T120" s="178">
        <f>T121+T124</f>
        <v>68599</v>
      </c>
      <c r="U120" s="178">
        <f>U121+U124</f>
        <v>90712</v>
      </c>
      <c r="V120" s="178">
        <f>V121+V124</f>
        <v>88492</v>
      </c>
      <c r="W120" s="178">
        <f>W121+W124</f>
        <v>97268</v>
      </c>
      <c r="X120" s="179">
        <f>IFERROR(W120/V120-1,"-")</f>
        <v>9.9172806581385942E-2</v>
      </c>
      <c r="Y120" s="179">
        <f>W120/W$8</f>
        <v>7.0402992496321259E-2</v>
      </c>
    </row>
    <row r="121" spans="1:25" x14ac:dyDescent="0.25">
      <c r="A121" s="57"/>
      <c r="B121" s="161" t="s">
        <v>99</v>
      </c>
      <c r="C121" s="162">
        <v>12262</v>
      </c>
      <c r="D121" s="162">
        <v>7527</v>
      </c>
      <c r="E121" s="162">
        <v>13381</v>
      </c>
      <c r="F121" s="162">
        <v>20630</v>
      </c>
      <c r="G121" s="162">
        <v>22501</v>
      </c>
      <c r="H121" s="162">
        <v>19441</v>
      </c>
      <c r="I121" s="163">
        <f>IFERROR(H121/G121-1,"-")</f>
        <v>-0.13599395582418561</v>
      </c>
      <c r="J121" s="163">
        <f t="shared" si="89"/>
        <v>7.7177451369591102E-2</v>
      </c>
      <c r="K121" s="162">
        <v>14678</v>
      </c>
      <c r="L121" s="162">
        <v>12544</v>
      </c>
      <c r="M121" s="162">
        <v>24465</v>
      </c>
      <c r="N121" s="162">
        <v>29555</v>
      </c>
      <c r="O121" s="162">
        <v>25914</v>
      </c>
      <c r="P121" s="162">
        <v>34473</v>
      </c>
      <c r="Q121" s="163">
        <f>IFERROR(P121/O121-1,"-")</f>
        <v>0.33028478814540407</v>
      </c>
      <c r="R121" s="163">
        <f t="shared" si="91"/>
        <v>3.0515478153721954E-2</v>
      </c>
      <c r="S121" s="162">
        <v>26940</v>
      </c>
      <c r="T121" s="162">
        <v>37846</v>
      </c>
      <c r="U121" s="162">
        <v>50185</v>
      </c>
      <c r="V121" s="162">
        <v>48415</v>
      </c>
      <c r="W121" s="162">
        <v>53914</v>
      </c>
      <c r="X121" s="163">
        <f>IFERROR(W121/V121-1,"-")</f>
        <v>0.1135805019105649</v>
      </c>
      <c r="Y121" s="163">
        <f>W121/W$8</f>
        <v>3.9023182726556159E-2</v>
      </c>
    </row>
    <row r="122" spans="1:25" x14ac:dyDescent="0.25">
      <c r="A122" s="57"/>
      <c r="B122" s="165" t="s">
        <v>105</v>
      </c>
      <c r="C122" s="166">
        <v>6450</v>
      </c>
      <c r="D122" s="166">
        <v>3921</v>
      </c>
      <c r="E122" s="166">
        <v>6740</v>
      </c>
      <c r="F122" s="166">
        <v>8983</v>
      </c>
      <c r="G122" s="166">
        <v>12579</v>
      </c>
      <c r="H122" s="166">
        <v>10557</v>
      </c>
      <c r="I122" s="167">
        <f>IFERROR(H122/G122-1,"-")</f>
        <v>-0.16074409730503225</v>
      </c>
      <c r="J122" s="167">
        <f t="shared" si="89"/>
        <v>4.190948789202064E-2</v>
      </c>
      <c r="K122" s="166">
        <v>7265</v>
      </c>
      <c r="L122" s="166">
        <v>6685</v>
      </c>
      <c r="M122" s="166">
        <v>11403</v>
      </c>
      <c r="N122" s="166">
        <v>13914</v>
      </c>
      <c r="O122" s="166">
        <v>8531</v>
      </c>
      <c r="P122" s="166">
        <v>15161</v>
      </c>
      <c r="Q122" s="167">
        <f>IFERROR(P122/O122-1,"-")</f>
        <v>0.77716563122728877</v>
      </c>
      <c r="R122" s="167">
        <f t="shared" si="91"/>
        <v>1.3420507768067141E-2</v>
      </c>
      <c r="S122" s="166">
        <v>13715</v>
      </c>
      <c r="T122" s="166">
        <v>18143</v>
      </c>
      <c r="U122" s="166">
        <v>22897</v>
      </c>
      <c r="V122" s="166">
        <v>21110</v>
      </c>
      <c r="W122" s="166">
        <v>25718</v>
      </c>
      <c r="X122" s="167">
        <f>IFERROR(W122/V122-1,"-")</f>
        <v>0.21828517290383709</v>
      </c>
      <c r="Y122" s="167">
        <f>W122/W$8</f>
        <v>1.861479788851822E-2</v>
      </c>
    </row>
    <row r="123" spans="1:25" x14ac:dyDescent="0.25">
      <c r="A123" s="57"/>
      <c r="B123" s="165" t="s">
        <v>102</v>
      </c>
      <c r="C123" s="166">
        <v>5812</v>
      </c>
      <c r="D123" s="166">
        <v>3606</v>
      </c>
      <c r="E123" s="166">
        <v>6641</v>
      </c>
      <c r="F123" s="166">
        <v>11647</v>
      </c>
      <c r="G123" s="166">
        <v>9922</v>
      </c>
      <c r="H123" s="166">
        <v>8884</v>
      </c>
      <c r="I123" s="167">
        <f>IFERROR(H123/G123-1,"-")</f>
        <v>-0.10461600483773437</v>
      </c>
      <c r="J123" s="167">
        <f t="shared" si="89"/>
        <v>3.5267963477570462E-2</v>
      </c>
      <c r="K123" s="166">
        <v>7413</v>
      </c>
      <c r="L123" s="166">
        <v>5859</v>
      </c>
      <c r="M123" s="166">
        <v>13062</v>
      </c>
      <c r="N123" s="166">
        <v>15641</v>
      </c>
      <c r="O123" s="166">
        <v>17383</v>
      </c>
      <c r="P123" s="166">
        <v>19312</v>
      </c>
      <c r="Q123" s="167">
        <f>IFERROR(P123/O123-1,"-")</f>
        <v>0.110970488408215</v>
      </c>
      <c r="R123" s="167">
        <f t="shared" si="91"/>
        <v>1.7094970385654815E-2</v>
      </c>
      <c r="S123" s="166">
        <v>13225</v>
      </c>
      <c r="T123" s="166">
        <v>19703</v>
      </c>
      <c r="U123" s="166">
        <v>27288</v>
      </c>
      <c r="V123" s="166">
        <v>27305</v>
      </c>
      <c r="W123" s="166">
        <v>28196</v>
      </c>
      <c r="X123" s="167">
        <f>IFERROR(W123/V123-1,"-")</f>
        <v>3.2631386193004985E-2</v>
      </c>
      <c r="Y123" s="167">
        <f>W123/W$8</f>
        <v>2.0408384838037939E-2</v>
      </c>
    </row>
    <row r="124" spans="1:25" x14ac:dyDescent="0.25">
      <c r="A124" s="57"/>
      <c r="B124" s="161" t="s">
        <v>109</v>
      </c>
      <c r="C124" s="162">
        <v>14299</v>
      </c>
      <c r="D124" s="162">
        <v>7904</v>
      </c>
      <c r="E124" s="162">
        <v>12104</v>
      </c>
      <c r="F124" s="162">
        <v>15374</v>
      </c>
      <c r="G124" s="162">
        <v>14797</v>
      </c>
      <c r="H124" s="162">
        <v>15906</v>
      </c>
      <c r="I124" s="163">
        <f>IFERROR(H124/G124-1,"-")</f>
        <v>7.4947624518483469E-2</v>
      </c>
      <c r="J124" s="163">
        <f t="shared" si="89"/>
        <v>6.3144104803493445E-2</v>
      </c>
      <c r="K124" s="162">
        <v>11614</v>
      </c>
      <c r="L124" s="162">
        <v>4742</v>
      </c>
      <c r="M124" s="162">
        <v>18649</v>
      </c>
      <c r="N124" s="162">
        <v>25153</v>
      </c>
      <c r="O124" s="162">
        <v>25280</v>
      </c>
      <c r="P124" s="162">
        <v>27448</v>
      </c>
      <c r="Q124" s="163">
        <f>IFERROR(P124/O124-1,"-")</f>
        <v>8.5759493670886089E-2</v>
      </c>
      <c r="R124" s="163">
        <f t="shared" si="91"/>
        <v>2.4296952524101766E-2</v>
      </c>
      <c r="S124" s="162">
        <v>25913</v>
      </c>
      <c r="T124" s="162">
        <v>30753</v>
      </c>
      <c r="U124" s="162">
        <v>40527</v>
      </c>
      <c r="V124" s="162">
        <v>40077</v>
      </c>
      <c r="W124" s="162">
        <v>43354</v>
      </c>
      <c r="X124" s="163">
        <f>IFERROR(W124/V124-1,"-")</f>
        <v>8.1767597375053125E-2</v>
      </c>
      <c r="Y124" s="163">
        <f>W124/W$8</f>
        <v>3.13798097697651E-2</v>
      </c>
    </row>
    <row r="125" spans="1:25" s="57" customFormat="1" x14ac:dyDescent="0.25">
      <c r="B125" s="165" t="s">
        <v>112</v>
      </c>
      <c r="C125" s="166">
        <v>1009</v>
      </c>
      <c r="D125" s="166">
        <v>94</v>
      </c>
      <c r="E125" s="166">
        <v>650</v>
      </c>
      <c r="F125" s="166">
        <v>1178</v>
      </c>
      <c r="G125" s="166">
        <v>1157</v>
      </c>
      <c r="H125" s="166">
        <v>1257</v>
      </c>
      <c r="I125" s="167">
        <f t="shared" ref="I125:I132" si="92">IFERROR(H125/G125-1,"-")</f>
        <v>8.6430423509075149E-2</v>
      </c>
      <c r="J125" s="167">
        <f t="shared" si="89"/>
        <v>4.9900754267566492E-3</v>
      </c>
      <c r="K125" s="166">
        <v>1801</v>
      </c>
      <c r="L125" s="166">
        <v>256</v>
      </c>
      <c r="M125" s="166">
        <v>2437</v>
      </c>
      <c r="N125" s="166">
        <v>3525</v>
      </c>
      <c r="O125" s="166">
        <v>3813</v>
      </c>
      <c r="P125" s="166">
        <v>3397</v>
      </c>
      <c r="Q125" s="167">
        <f t="shared" ref="Q125:Q132" si="93">IFERROR(P125/O125-1,"-")</f>
        <v>-0.10910044584316814</v>
      </c>
      <c r="R125" s="167">
        <f t="shared" si="91"/>
        <v>3.0070222866647369E-3</v>
      </c>
      <c r="S125" s="166">
        <v>2810</v>
      </c>
      <c r="T125" s="166">
        <v>3087</v>
      </c>
      <c r="U125" s="166">
        <v>4703</v>
      </c>
      <c r="V125" s="166">
        <v>4970</v>
      </c>
      <c r="W125" s="166">
        <v>4654</v>
      </c>
      <c r="X125" s="167">
        <f t="shared" ref="X125:X132" si="94">IFERROR(W125/V125-1,"-")</f>
        <v>-6.3581488933601604E-2</v>
      </c>
      <c r="Y125" s="167">
        <f t="shared" ref="Y125:Y132" si="95">W125/W$8</f>
        <v>3.3685850133433315E-3</v>
      </c>
    </row>
    <row r="126" spans="1:25" s="57" customFormat="1" x14ac:dyDescent="0.25">
      <c r="B126" s="165" t="s">
        <v>115</v>
      </c>
      <c r="C126" s="166">
        <v>1174</v>
      </c>
      <c r="D126" s="166">
        <v>760</v>
      </c>
      <c r="E126" s="166">
        <v>1280</v>
      </c>
      <c r="F126" s="166">
        <v>2519</v>
      </c>
      <c r="G126" s="166">
        <v>2486</v>
      </c>
      <c r="H126" s="166">
        <v>2473</v>
      </c>
      <c r="I126" s="167">
        <f t="shared" si="92"/>
        <v>-5.2292839903459454E-3</v>
      </c>
      <c r="J126" s="167">
        <f t="shared" si="89"/>
        <v>9.8173878523223502E-3</v>
      </c>
      <c r="K126" s="166">
        <v>1720</v>
      </c>
      <c r="L126" s="166">
        <v>629</v>
      </c>
      <c r="M126" s="166">
        <v>2561</v>
      </c>
      <c r="N126" s="166">
        <v>4139</v>
      </c>
      <c r="O126" s="166">
        <v>3817</v>
      </c>
      <c r="P126" s="166">
        <v>4708</v>
      </c>
      <c r="Q126" s="167">
        <f t="shared" si="93"/>
        <v>0.23342939481268021</v>
      </c>
      <c r="R126" s="167">
        <f t="shared" si="91"/>
        <v>4.1675186710678777E-3</v>
      </c>
      <c r="S126" s="166">
        <v>2894</v>
      </c>
      <c r="T126" s="166">
        <v>3841</v>
      </c>
      <c r="U126" s="166">
        <v>6658</v>
      </c>
      <c r="V126" s="166">
        <v>6303</v>
      </c>
      <c r="W126" s="166">
        <v>7181</v>
      </c>
      <c r="X126" s="167">
        <f t="shared" si="94"/>
        <v>0.13929874662858954</v>
      </c>
      <c r="Y126" s="167">
        <f t="shared" si="95"/>
        <v>5.1976383714693736E-3</v>
      </c>
    </row>
    <row r="127" spans="1:25" x14ac:dyDescent="0.25">
      <c r="A127" s="57"/>
      <c r="B127" s="165" t="s">
        <v>118</v>
      </c>
      <c r="C127" s="166">
        <v>890</v>
      </c>
      <c r="D127" s="166">
        <v>626</v>
      </c>
      <c r="E127" s="166">
        <v>932</v>
      </c>
      <c r="F127" s="166">
        <v>1253</v>
      </c>
      <c r="G127" s="166">
        <v>1115</v>
      </c>
      <c r="H127" s="166">
        <v>1281</v>
      </c>
      <c r="I127" s="167">
        <f t="shared" si="92"/>
        <v>0.14887892376681622</v>
      </c>
      <c r="J127" s="167">
        <f t="shared" si="89"/>
        <v>5.0853513298928146E-3</v>
      </c>
      <c r="K127" s="166">
        <v>1060</v>
      </c>
      <c r="L127" s="166">
        <v>1073</v>
      </c>
      <c r="M127" s="166">
        <v>2120</v>
      </c>
      <c r="N127" s="166">
        <v>2193</v>
      </c>
      <c r="O127" s="166">
        <v>2026</v>
      </c>
      <c r="P127" s="166">
        <v>2022</v>
      </c>
      <c r="Q127" s="167">
        <f t="shared" si="93"/>
        <v>-1.9743336623889718E-3</v>
      </c>
      <c r="R127" s="167">
        <f t="shared" si="91"/>
        <v>1.7898731420771558E-3</v>
      </c>
      <c r="S127" s="166">
        <v>1950</v>
      </c>
      <c r="T127" s="166">
        <v>3052</v>
      </c>
      <c r="U127" s="166">
        <v>3446</v>
      </c>
      <c r="V127" s="166">
        <v>3141</v>
      </c>
      <c r="W127" s="166">
        <v>3303</v>
      </c>
      <c r="X127" s="167">
        <f t="shared" si="94"/>
        <v>5.1575931232091587E-2</v>
      </c>
      <c r="Y127" s="167">
        <f t="shared" si="95"/>
        <v>2.3907254617690208E-3</v>
      </c>
    </row>
    <row r="128" spans="1:25" x14ac:dyDescent="0.25">
      <c r="A128" s="57"/>
      <c r="B128" s="165" t="s">
        <v>125</v>
      </c>
      <c r="C128" s="166">
        <v>261</v>
      </c>
      <c r="D128" s="166">
        <v>75</v>
      </c>
      <c r="E128" s="166">
        <v>281</v>
      </c>
      <c r="F128" s="166">
        <v>287</v>
      </c>
      <c r="G128" s="166">
        <v>301</v>
      </c>
      <c r="H128" s="166">
        <v>430</v>
      </c>
      <c r="I128" s="167">
        <f t="shared" si="92"/>
        <v>0.4285714285714286</v>
      </c>
      <c r="J128" s="167">
        <f t="shared" si="89"/>
        <v>1.7070265978562922E-3</v>
      </c>
      <c r="K128" s="166">
        <v>266</v>
      </c>
      <c r="L128" s="166">
        <v>102</v>
      </c>
      <c r="M128" s="166">
        <v>628</v>
      </c>
      <c r="N128" s="166">
        <v>680</v>
      </c>
      <c r="O128" s="166">
        <v>699</v>
      </c>
      <c r="P128" s="166">
        <v>634</v>
      </c>
      <c r="Q128" s="167">
        <f t="shared" si="93"/>
        <v>-9.2989985693848309E-2</v>
      </c>
      <c r="R128" s="167">
        <f t="shared" si="91"/>
        <v>5.6121640557711021E-4</v>
      </c>
      <c r="S128" s="166">
        <v>527</v>
      </c>
      <c r="T128" s="166">
        <v>909</v>
      </c>
      <c r="U128" s="166">
        <v>967</v>
      </c>
      <c r="V128" s="166">
        <v>1000</v>
      </c>
      <c r="W128" s="166">
        <v>1064</v>
      </c>
      <c r="X128" s="167">
        <f t="shared" si="94"/>
        <v>6.4000000000000057E-2</v>
      </c>
      <c r="Y128" s="167">
        <f t="shared" si="95"/>
        <v>7.7012772973728081E-4</v>
      </c>
    </row>
    <row r="129" spans="1:25" x14ac:dyDescent="0.25">
      <c r="A129" s="57"/>
      <c r="B129" s="165" t="s">
        <v>121</v>
      </c>
      <c r="C129" s="166">
        <v>170</v>
      </c>
      <c r="D129" s="166">
        <v>61</v>
      </c>
      <c r="E129" s="166">
        <v>197</v>
      </c>
      <c r="F129" s="166">
        <v>238</v>
      </c>
      <c r="G129" s="166">
        <v>253</v>
      </c>
      <c r="H129" s="166">
        <v>237</v>
      </c>
      <c r="I129" s="167">
        <f t="shared" si="92"/>
        <v>-6.3241106719367557E-2</v>
      </c>
      <c r="J129" s="167">
        <f t="shared" si="89"/>
        <v>9.4084954346963085E-4</v>
      </c>
      <c r="K129" s="166">
        <v>285</v>
      </c>
      <c r="L129" s="166">
        <v>82</v>
      </c>
      <c r="M129" s="166">
        <v>467</v>
      </c>
      <c r="N129" s="166">
        <v>526</v>
      </c>
      <c r="O129" s="166">
        <v>510</v>
      </c>
      <c r="P129" s="166">
        <v>626</v>
      </c>
      <c r="Q129" s="167">
        <f t="shared" si="93"/>
        <v>0.22745098039215694</v>
      </c>
      <c r="R129" s="167">
        <f t="shared" si="91"/>
        <v>5.5413481055405515E-4</v>
      </c>
      <c r="S129" s="166">
        <v>455</v>
      </c>
      <c r="T129" s="166">
        <v>664</v>
      </c>
      <c r="U129" s="166">
        <v>764</v>
      </c>
      <c r="V129" s="166">
        <v>763</v>
      </c>
      <c r="W129" s="166">
        <v>863</v>
      </c>
      <c r="X129" s="167">
        <f t="shared" si="94"/>
        <v>0.13106159895150715</v>
      </c>
      <c r="Y129" s="167">
        <f t="shared" si="95"/>
        <v>6.2464307402563277E-4</v>
      </c>
    </row>
    <row r="130" spans="1:25" x14ac:dyDescent="0.25">
      <c r="A130" s="57"/>
      <c r="B130" s="165" t="s">
        <v>130</v>
      </c>
      <c r="C130" s="166">
        <v>169</v>
      </c>
      <c r="D130" s="166">
        <v>7</v>
      </c>
      <c r="E130" s="166">
        <v>135</v>
      </c>
      <c r="F130" s="166">
        <v>125</v>
      </c>
      <c r="G130" s="166">
        <v>156</v>
      </c>
      <c r="H130" s="166">
        <v>187</v>
      </c>
      <c r="I130" s="167">
        <f t="shared" si="92"/>
        <v>0.19871794871794868</v>
      </c>
      <c r="J130" s="167">
        <f t="shared" si="89"/>
        <v>7.4235807860262011E-4</v>
      </c>
      <c r="K130" s="166">
        <v>461</v>
      </c>
      <c r="L130" s="166">
        <v>10</v>
      </c>
      <c r="M130" s="166">
        <v>368</v>
      </c>
      <c r="N130" s="166">
        <v>603</v>
      </c>
      <c r="O130" s="166">
        <v>650</v>
      </c>
      <c r="P130" s="166">
        <v>443</v>
      </c>
      <c r="Q130" s="167">
        <f t="shared" si="93"/>
        <v>-0.31846153846153846</v>
      </c>
      <c r="R130" s="167">
        <f t="shared" si="91"/>
        <v>3.9214332440167161E-4</v>
      </c>
      <c r="S130" s="166">
        <v>630</v>
      </c>
      <c r="T130" s="166">
        <v>503</v>
      </c>
      <c r="U130" s="166">
        <v>728</v>
      </c>
      <c r="V130" s="166">
        <v>806</v>
      </c>
      <c r="W130" s="166">
        <v>630</v>
      </c>
      <c r="X130" s="167">
        <f t="shared" si="94"/>
        <v>-0.21836228287841186</v>
      </c>
      <c r="Y130" s="167">
        <f t="shared" si="95"/>
        <v>4.5599668208128464E-4</v>
      </c>
    </row>
    <row r="131" spans="1:25" x14ac:dyDescent="0.25">
      <c r="A131" s="57"/>
      <c r="B131" s="165" t="s">
        <v>133</v>
      </c>
      <c r="C131" s="166">
        <v>146</v>
      </c>
      <c r="D131" s="166">
        <v>40</v>
      </c>
      <c r="E131" s="166">
        <v>109</v>
      </c>
      <c r="F131" s="166">
        <v>245</v>
      </c>
      <c r="G131" s="166">
        <v>161</v>
      </c>
      <c r="H131" s="166">
        <v>156</v>
      </c>
      <c r="I131" s="167">
        <f t="shared" si="92"/>
        <v>-3.105590062111796E-2</v>
      </c>
      <c r="J131" s="167">
        <f t="shared" si="89"/>
        <v>6.1929337038507345E-4</v>
      </c>
      <c r="K131" s="166">
        <v>824</v>
      </c>
      <c r="L131" s="166">
        <v>49</v>
      </c>
      <c r="M131" s="166">
        <v>818</v>
      </c>
      <c r="N131" s="166">
        <v>1121</v>
      </c>
      <c r="O131" s="166">
        <v>1085</v>
      </c>
      <c r="P131" s="166">
        <v>1140</v>
      </c>
      <c r="Q131" s="167">
        <f t="shared" si="93"/>
        <v>5.0691244239631228E-2</v>
      </c>
      <c r="R131" s="167">
        <f t="shared" si="91"/>
        <v>1.0091272907853401E-3</v>
      </c>
      <c r="S131" s="166">
        <v>970</v>
      </c>
      <c r="T131" s="166">
        <v>927</v>
      </c>
      <c r="U131" s="166">
        <v>1366</v>
      </c>
      <c r="V131" s="166">
        <v>1246</v>
      </c>
      <c r="W131" s="166">
        <v>1296</v>
      </c>
      <c r="X131" s="167">
        <f t="shared" si="94"/>
        <v>4.0128410914927803E-2</v>
      </c>
      <c r="Y131" s="167">
        <f t="shared" si="95"/>
        <v>9.3805031742435704E-4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6241</v>
      </c>
      <c r="E132" s="171">
        <f t="shared" si="97"/>
        <v>8520</v>
      </c>
      <c r="F132" s="171">
        <f t="shared" si="97"/>
        <v>9529</v>
      </c>
      <c r="G132" s="171">
        <f t="shared" si="97"/>
        <v>9168</v>
      </c>
      <c r="H132" s="171">
        <f t="shared" si="97"/>
        <v>9885</v>
      </c>
      <c r="I132" s="172">
        <f t="shared" si="92"/>
        <v>7.8206806282722585E-2</v>
      </c>
      <c r="J132" s="172">
        <f t="shared" si="89"/>
        <v>3.9241762604208016E-2</v>
      </c>
      <c r="K132" s="171">
        <f t="shared" ref="K132:P132" si="98">K124-SUM(K125:K131)</f>
        <v>5197</v>
      </c>
      <c r="L132" s="171">
        <f t="shared" si="98"/>
        <v>2541</v>
      </c>
      <c r="M132" s="171">
        <f t="shared" si="98"/>
        <v>9250</v>
      </c>
      <c r="N132" s="171">
        <f t="shared" si="98"/>
        <v>12366</v>
      </c>
      <c r="O132" s="171">
        <f t="shared" si="98"/>
        <v>12680</v>
      </c>
      <c r="P132" s="171">
        <f t="shared" si="98"/>
        <v>14478</v>
      </c>
      <c r="Q132" s="172">
        <f t="shared" si="93"/>
        <v>0.14179810725552056</v>
      </c>
      <c r="R132" s="172">
        <f t="shared" si="91"/>
        <v>1.2815916592973818E-2</v>
      </c>
      <c r="S132" s="171">
        <f>S124-SUM(S125:S131)</f>
        <v>15677</v>
      </c>
      <c r="T132" s="171">
        <f>T124-SUM(T125:T131)</f>
        <v>17770</v>
      </c>
      <c r="U132" s="171">
        <f>U124-SUM(U125:U131)</f>
        <v>21895</v>
      </c>
      <c r="V132" s="171">
        <f>V124-SUM(V125:V131)</f>
        <v>21848</v>
      </c>
      <c r="W132" s="171">
        <f>W124-SUM(W125:W131)</f>
        <v>24363</v>
      </c>
      <c r="X132" s="172">
        <f t="shared" si="94"/>
        <v>0.11511351153423655</v>
      </c>
      <c r="Y132" s="172">
        <f t="shared" si="95"/>
        <v>1.7634043119914823E-2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14873</v>
      </c>
      <c r="F134" s="178">
        <f t="shared" si="99"/>
        <v>14555</v>
      </c>
      <c r="G134" s="178">
        <f t="shared" si="99"/>
        <v>16669</v>
      </c>
      <c r="H134" s="178">
        <f t="shared" si="99"/>
        <v>15469</v>
      </c>
      <c r="I134" s="179">
        <f>IFERROR(H134/G134-1,"-")</f>
        <v>-7.1989921411002467E-2</v>
      </c>
      <c r="J134" s="179">
        <f t="shared" ref="J134:J146" si="100">H134/H$8</f>
        <v>6.1409289400555775E-2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52720</v>
      </c>
      <c r="N134" s="178">
        <f t="shared" si="101"/>
        <v>59541</v>
      </c>
      <c r="O134" s="178">
        <f t="shared" si="101"/>
        <v>62407</v>
      </c>
      <c r="P134" s="178">
        <f t="shared" si="101"/>
        <v>60556</v>
      </c>
      <c r="Q134" s="179">
        <f>IFERROR(P134/O134-1,"-")</f>
        <v>-2.9660134279808403E-2</v>
      </c>
      <c r="R134" s="179">
        <f t="shared" ref="R134:R146" si="102">P134/P$8</f>
        <v>5.3604133527014958E-2</v>
      </c>
      <c r="S134" s="178">
        <f>S135+S138</f>
        <v>39287</v>
      </c>
      <c r="T134" s="178">
        <f>T135+T138</f>
        <v>67593</v>
      </c>
      <c r="U134" s="178">
        <f>U135+U138</f>
        <v>74096</v>
      </c>
      <c r="V134" s="178">
        <f>V135+V138</f>
        <v>79076</v>
      </c>
      <c r="W134" s="178">
        <f>W135+W138</f>
        <v>76025</v>
      </c>
      <c r="X134" s="179">
        <f>IFERROR(W134/V134-1,"-")</f>
        <v>-3.8583135211695097E-2</v>
      </c>
      <c r="Y134" s="179">
        <f>W134/W$8</f>
        <v>5.5027218659094712E-2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1237</v>
      </c>
      <c r="F135" s="162">
        <v>1856</v>
      </c>
      <c r="G135" s="162">
        <v>2121</v>
      </c>
      <c r="H135" s="162">
        <v>415</v>
      </c>
      <c r="I135" s="163">
        <f>IFERROR(H135/G135-1,"-")</f>
        <v>-0.80433757661480432</v>
      </c>
      <c r="J135" s="163">
        <f t="shared" si="100"/>
        <v>1.647479158396189E-3</v>
      </c>
      <c r="K135" s="162">
        <v>1373</v>
      </c>
      <c r="L135" s="162">
        <v>0</v>
      </c>
      <c r="M135" s="162">
        <v>4210</v>
      </c>
      <c r="N135" s="162">
        <v>4528</v>
      </c>
      <c r="O135" s="162">
        <v>2475</v>
      </c>
      <c r="P135" s="162">
        <v>3086</v>
      </c>
      <c r="Q135" s="163">
        <f>IFERROR(P135/O135-1,"-")</f>
        <v>0.2468686868686869</v>
      </c>
      <c r="R135" s="163">
        <f t="shared" si="102"/>
        <v>2.731725280143473E-3</v>
      </c>
      <c r="S135" s="162">
        <v>1887</v>
      </c>
      <c r="T135" s="162">
        <v>5447</v>
      </c>
      <c r="U135" s="162">
        <v>6384</v>
      </c>
      <c r="V135" s="162">
        <v>4596</v>
      </c>
      <c r="W135" s="162">
        <v>3501</v>
      </c>
      <c r="X135" s="163">
        <f>IFERROR(W135/V135-1,"-")</f>
        <v>-0.23825065274151436</v>
      </c>
      <c r="Y135" s="163">
        <f>W135/W$8</f>
        <v>2.5340387047088535E-3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1166</v>
      </c>
      <c r="F136" s="166">
        <v>1856</v>
      </c>
      <c r="G136" s="166">
        <v>2121</v>
      </c>
      <c r="H136" s="166">
        <v>415</v>
      </c>
      <c r="I136" s="167">
        <f>IFERROR(H136/G136-1,"-")</f>
        <v>-0.80433757661480432</v>
      </c>
      <c r="J136" s="167">
        <f t="shared" si="100"/>
        <v>1.647479158396189E-3</v>
      </c>
      <c r="K136" s="166">
        <v>632</v>
      </c>
      <c r="L136" s="166">
        <v>0</v>
      </c>
      <c r="M136" s="166">
        <v>2461</v>
      </c>
      <c r="N136" s="166">
        <v>2443</v>
      </c>
      <c r="O136" s="166">
        <v>608</v>
      </c>
      <c r="P136" s="166">
        <v>899</v>
      </c>
      <c r="Q136" s="167">
        <f>IFERROR(P136/O136-1,"-")</f>
        <v>0.47861842105263164</v>
      </c>
      <c r="R136" s="167">
        <f t="shared" si="102"/>
        <v>7.9579424071580759E-4</v>
      </c>
      <c r="S136" s="166">
        <v>1146</v>
      </c>
      <c r="T136" s="166">
        <v>3627</v>
      </c>
      <c r="U136" s="166">
        <v>4299</v>
      </c>
      <c r="V136" s="166">
        <v>2729</v>
      </c>
      <c r="W136" s="166">
        <v>1314</v>
      </c>
      <c r="X136" s="167">
        <f>IFERROR(W136/V136-1,"-")</f>
        <v>-0.51850494686698423</v>
      </c>
      <c r="Y136" s="167">
        <f>W136/W$8</f>
        <v>9.5107879405525086E-4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1749</v>
      </c>
      <c r="N137" s="166">
        <v>2085</v>
      </c>
      <c r="O137" s="166">
        <v>1867</v>
      </c>
      <c r="P137" s="166">
        <v>2187</v>
      </c>
      <c r="Q137" s="167">
        <f>IFERROR(P137/O137-1,"-")</f>
        <v>0.1713979646491699</v>
      </c>
      <c r="R137" s="167">
        <f t="shared" si="102"/>
        <v>1.9359310394276655E-3</v>
      </c>
      <c r="S137" s="166">
        <v>741</v>
      </c>
      <c r="T137" s="166">
        <v>1820</v>
      </c>
      <c r="U137" s="166">
        <v>2085</v>
      </c>
      <c r="V137" s="166">
        <v>1867</v>
      </c>
      <c r="W137" s="166">
        <v>2187</v>
      </c>
      <c r="X137" s="167">
        <f>IFERROR(W137/V137-1,"-")</f>
        <v>0.1713979646491699</v>
      </c>
      <c r="Y137" s="167">
        <f>W137/W$8</f>
        <v>1.5829599106536025E-3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13636</v>
      </c>
      <c r="F138" s="162">
        <v>12699</v>
      </c>
      <c r="G138" s="162">
        <v>14548</v>
      </c>
      <c r="H138" s="162">
        <v>15054</v>
      </c>
      <c r="I138" s="163">
        <f>IFERROR(H138/G138-1,"-")</f>
        <v>3.4781413252680693E-2</v>
      </c>
      <c r="J138" s="163">
        <f t="shared" si="100"/>
        <v>5.976181024215959E-2</v>
      </c>
      <c r="K138" s="162">
        <v>31161</v>
      </c>
      <c r="L138" s="162">
        <v>0</v>
      </c>
      <c r="M138" s="162">
        <v>48510</v>
      </c>
      <c r="N138" s="162">
        <v>55013</v>
      </c>
      <c r="O138" s="162">
        <v>59932</v>
      </c>
      <c r="P138" s="162">
        <v>57470</v>
      </c>
      <c r="Q138" s="163">
        <f>IFERROR(P138/O138-1,"-")</f>
        <v>-4.1079890542614961E-2</v>
      </c>
      <c r="R138" s="163">
        <f t="shared" si="102"/>
        <v>5.0872408246871482E-2</v>
      </c>
      <c r="S138" s="162">
        <v>37400</v>
      </c>
      <c r="T138" s="162">
        <v>62146</v>
      </c>
      <c r="U138" s="162">
        <v>67712</v>
      </c>
      <c r="V138" s="162">
        <v>74480</v>
      </c>
      <c r="W138" s="162">
        <v>72524</v>
      </c>
      <c r="X138" s="163">
        <f>IFERROR(W138/V138-1,"-")</f>
        <v>-2.6262083780880796E-2</v>
      </c>
      <c r="Y138" s="163">
        <f>W138/W$8</f>
        <v>5.2493179954385856E-2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6843</v>
      </c>
      <c r="F139" s="166">
        <v>6583</v>
      </c>
      <c r="G139" s="166">
        <v>8093</v>
      </c>
      <c r="H139" s="166">
        <v>8555</v>
      </c>
      <c r="I139" s="167">
        <f t="shared" ref="I139:I146" si="103">IFERROR(H139/G139-1,"-")</f>
        <v>5.7086370937847519E-2</v>
      </c>
      <c r="J139" s="167">
        <f t="shared" si="100"/>
        <v>3.3961889638745531E-2</v>
      </c>
      <c r="K139" s="166">
        <v>12322</v>
      </c>
      <c r="L139" s="166">
        <v>0</v>
      </c>
      <c r="M139" s="166">
        <v>18012</v>
      </c>
      <c r="N139" s="166">
        <v>18603</v>
      </c>
      <c r="O139" s="166">
        <v>21556</v>
      </c>
      <c r="P139" s="166">
        <v>21813</v>
      </c>
      <c r="Q139" s="167">
        <f t="shared" ref="Q139:Q146" si="104">IFERROR(P139/O139-1,"-")</f>
        <v>1.192243458897746E-2</v>
      </c>
      <c r="R139" s="167">
        <f t="shared" si="102"/>
        <v>1.9308854029737386E-2</v>
      </c>
      <c r="S139" s="166">
        <v>15636</v>
      </c>
      <c r="T139" s="166">
        <v>24855</v>
      </c>
      <c r="U139" s="166">
        <v>25186</v>
      </c>
      <c r="V139" s="166">
        <v>29649</v>
      </c>
      <c r="W139" s="166">
        <v>30368</v>
      </c>
      <c r="X139" s="167">
        <f t="shared" ref="X139:X146" si="105">IFERROR(W139/V139-1,"-")</f>
        <v>2.4250396303416633E-2</v>
      </c>
      <c r="Y139" s="167">
        <f t="shared" ref="Y139:Y146" si="106">W139/W$8</f>
        <v>2.1980487684832465E-2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398</v>
      </c>
      <c r="F140" s="166">
        <v>824</v>
      </c>
      <c r="G140" s="166">
        <v>716</v>
      </c>
      <c r="H140" s="166">
        <v>795</v>
      </c>
      <c r="I140" s="167">
        <f t="shared" si="103"/>
        <v>0.11033519553072635</v>
      </c>
      <c r="J140" s="167">
        <f t="shared" si="100"/>
        <v>3.1560142913854704E-3</v>
      </c>
      <c r="K140" s="166">
        <v>1709</v>
      </c>
      <c r="L140" s="166">
        <v>0</v>
      </c>
      <c r="M140" s="166">
        <v>3607</v>
      </c>
      <c r="N140" s="166">
        <v>5384</v>
      </c>
      <c r="O140" s="166">
        <v>6774</v>
      </c>
      <c r="P140" s="166">
        <v>6015</v>
      </c>
      <c r="Q140" s="167">
        <f t="shared" si="104"/>
        <v>-0.1120460584588131</v>
      </c>
      <c r="R140" s="167">
        <f t="shared" si="102"/>
        <v>5.3244742579594915E-3</v>
      </c>
      <c r="S140" s="166">
        <v>2675</v>
      </c>
      <c r="T140" s="166">
        <v>4005</v>
      </c>
      <c r="U140" s="166">
        <v>6208</v>
      </c>
      <c r="V140" s="166">
        <v>7490</v>
      </c>
      <c r="W140" s="166">
        <v>6810</v>
      </c>
      <c r="X140" s="167">
        <f t="shared" si="105"/>
        <v>-9.0787716955941233E-2</v>
      </c>
      <c r="Y140" s="167">
        <f t="shared" si="106"/>
        <v>4.9291069920215057E-3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1603</v>
      </c>
      <c r="F141" s="166">
        <v>1202</v>
      </c>
      <c r="G141" s="166">
        <v>1527</v>
      </c>
      <c r="H141" s="166">
        <v>1517</v>
      </c>
      <c r="I141" s="167">
        <f t="shared" si="103"/>
        <v>-6.5487884741323166E-3</v>
      </c>
      <c r="J141" s="167">
        <f t="shared" si="100"/>
        <v>6.0222310440651051E-3</v>
      </c>
      <c r="K141" s="166">
        <v>3010</v>
      </c>
      <c r="L141" s="166">
        <v>0</v>
      </c>
      <c r="M141" s="166">
        <v>6272</v>
      </c>
      <c r="N141" s="166">
        <v>6072</v>
      </c>
      <c r="O141" s="166">
        <v>6438</v>
      </c>
      <c r="P141" s="166">
        <v>5273</v>
      </c>
      <c r="Q141" s="167">
        <f t="shared" si="104"/>
        <v>-0.18095681888785342</v>
      </c>
      <c r="R141" s="167">
        <f t="shared" si="102"/>
        <v>4.6676563195711387E-3</v>
      </c>
      <c r="S141" s="166">
        <v>3097</v>
      </c>
      <c r="T141" s="166">
        <v>7875</v>
      </c>
      <c r="U141" s="166">
        <v>7274</v>
      </c>
      <c r="V141" s="166">
        <v>7965</v>
      </c>
      <c r="W141" s="166">
        <v>6790</v>
      </c>
      <c r="X141" s="167">
        <f t="shared" si="105"/>
        <v>-0.14752040175768988</v>
      </c>
      <c r="Y141" s="167">
        <f t="shared" si="106"/>
        <v>4.9146309068760679E-3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1339</v>
      </c>
      <c r="F142" s="166">
        <v>1020</v>
      </c>
      <c r="G142" s="166">
        <v>596</v>
      </c>
      <c r="H142" s="166">
        <v>629</v>
      </c>
      <c r="I142" s="167">
        <f t="shared" si="103"/>
        <v>5.5369127516778471E-2</v>
      </c>
      <c r="J142" s="167">
        <f t="shared" si="100"/>
        <v>2.4970226280269948E-3</v>
      </c>
      <c r="K142" s="166">
        <v>312</v>
      </c>
      <c r="L142" s="166">
        <v>0</v>
      </c>
      <c r="M142" s="166">
        <v>1277</v>
      </c>
      <c r="N142" s="166">
        <v>1589</v>
      </c>
      <c r="O142" s="166">
        <v>1191</v>
      </c>
      <c r="P142" s="166">
        <v>1158</v>
      </c>
      <c r="Q142" s="167">
        <f t="shared" si="104"/>
        <v>-2.7707808564231717E-2</v>
      </c>
      <c r="R142" s="167">
        <f t="shared" si="102"/>
        <v>1.0250608795872138E-3</v>
      </c>
      <c r="S142" s="166">
        <v>406</v>
      </c>
      <c r="T142" s="166">
        <v>2616</v>
      </c>
      <c r="U142" s="166">
        <v>2609</v>
      </c>
      <c r="V142" s="166">
        <v>1787</v>
      </c>
      <c r="W142" s="166">
        <v>1787</v>
      </c>
      <c r="X142" s="167">
        <f t="shared" si="105"/>
        <v>0</v>
      </c>
      <c r="Y142" s="167">
        <f t="shared" si="106"/>
        <v>1.2934382077448502E-3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131</v>
      </c>
      <c r="F143" s="166">
        <v>179</v>
      </c>
      <c r="G143" s="166">
        <v>242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1137</v>
      </c>
      <c r="N143" s="166">
        <v>1058</v>
      </c>
      <c r="O143" s="166">
        <v>1253</v>
      </c>
      <c r="P143" s="166">
        <v>1285</v>
      </c>
      <c r="Q143" s="167">
        <f t="shared" si="104"/>
        <v>2.5538707102952918E-2</v>
      </c>
      <c r="R143" s="167">
        <f t="shared" si="102"/>
        <v>1.1374812005782123E-3</v>
      </c>
      <c r="S143" s="166">
        <v>671</v>
      </c>
      <c r="T143" s="166">
        <v>1268</v>
      </c>
      <c r="U143" s="166">
        <v>1237</v>
      </c>
      <c r="V143" s="166">
        <v>1495</v>
      </c>
      <c r="W143" s="166">
        <v>1285</v>
      </c>
      <c r="X143" s="167">
        <f t="shared" si="105"/>
        <v>-0.14046822742474918</v>
      </c>
      <c r="Y143" s="167">
        <f t="shared" si="106"/>
        <v>9.3008847059436635E-4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0</v>
      </c>
      <c r="H144" s="166">
        <v>0</v>
      </c>
      <c r="I144" s="167" t="str">
        <f t="shared" si="103"/>
        <v>-</v>
      </c>
      <c r="J144" s="167">
        <f t="shared" si="100"/>
        <v>0</v>
      </c>
      <c r="K144" s="166">
        <v>1439</v>
      </c>
      <c r="L144" s="166">
        <v>0</v>
      </c>
      <c r="M144" s="166">
        <v>1458</v>
      </c>
      <c r="N144" s="166">
        <v>1796</v>
      </c>
      <c r="O144" s="166">
        <v>1774</v>
      </c>
      <c r="P144" s="166">
        <v>1971</v>
      </c>
      <c r="Q144" s="167">
        <f t="shared" si="104"/>
        <v>0.11104847801578344</v>
      </c>
      <c r="R144" s="167">
        <f t="shared" si="102"/>
        <v>1.7447279738051801E-3</v>
      </c>
      <c r="S144" s="166">
        <v>1581</v>
      </c>
      <c r="T144" s="166">
        <v>1526</v>
      </c>
      <c r="U144" s="166">
        <v>1935</v>
      </c>
      <c r="V144" s="166">
        <v>1774</v>
      </c>
      <c r="W144" s="166">
        <v>1971</v>
      </c>
      <c r="X144" s="167">
        <f t="shared" si="105"/>
        <v>0.11104847801578344</v>
      </c>
      <c r="Y144" s="167">
        <f t="shared" si="106"/>
        <v>1.4266181910828762E-3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51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662</v>
      </c>
      <c r="N145" s="166">
        <v>1202</v>
      </c>
      <c r="O145" s="166">
        <v>1084</v>
      </c>
      <c r="P145" s="166">
        <v>787</v>
      </c>
      <c r="Q145" s="167">
        <f t="shared" si="104"/>
        <v>-0.27398523985239853</v>
      </c>
      <c r="R145" s="167">
        <f t="shared" si="102"/>
        <v>6.9665191039303739E-4</v>
      </c>
      <c r="S145" s="166">
        <v>3277</v>
      </c>
      <c r="T145" s="166">
        <v>711</v>
      </c>
      <c r="U145" s="166">
        <v>1264</v>
      </c>
      <c r="V145" s="166">
        <v>1135</v>
      </c>
      <c r="W145" s="166">
        <v>787</v>
      </c>
      <c r="X145" s="167">
        <f t="shared" si="105"/>
        <v>-0.30660792951541849</v>
      </c>
      <c r="Y145" s="167">
        <f t="shared" si="106"/>
        <v>5.6963395047296991E-4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3205</v>
      </c>
      <c r="F146" s="171">
        <f t="shared" si="108"/>
        <v>2690</v>
      </c>
      <c r="G146" s="171">
        <f t="shared" si="108"/>
        <v>3323</v>
      </c>
      <c r="H146" s="171">
        <f t="shared" si="108"/>
        <v>3558</v>
      </c>
      <c r="I146" s="172">
        <f t="shared" si="103"/>
        <v>7.0719229611796663E-2</v>
      </c>
      <c r="J146" s="172">
        <f t="shared" si="100"/>
        <v>1.4124652639936482E-2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16085</v>
      </c>
      <c r="N146" s="171">
        <f t="shared" si="109"/>
        <v>19309</v>
      </c>
      <c r="O146" s="171">
        <f t="shared" si="109"/>
        <v>19862</v>
      </c>
      <c r="P146" s="171">
        <f t="shared" si="109"/>
        <v>19168</v>
      </c>
      <c r="Q146" s="172">
        <f t="shared" si="104"/>
        <v>-3.4941093545463708E-2</v>
      </c>
      <c r="R146" s="172">
        <f t="shared" si="102"/>
        <v>1.6967501675239822E-2</v>
      </c>
      <c r="S146" s="171">
        <f>S138-SUM(S139:S145)</f>
        <v>10057</v>
      </c>
      <c r="T146" s="171">
        <f>T138-SUM(T139:T145)</f>
        <v>19290</v>
      </c>
      <c r="U146" s="171">
        <f>U138-SUM(U139:U145)</f>
        <v>21999</v>
      </c>
      <c r="V146" s="171">
        <f>V138-SUM(V139:V145)</f>
        <v>23185</v>
      </c>
      <c r="W146" s="171">
        <f>W138-SUM(W139:W145)</f>
        <v>22726</v>
      </c>
      <c r="X146" s="172">
        <f t="shared" si="105"/>
        <v>-1.9797282725900311E-2</v>
      </c>
      <c r="Y146" s="172">
        <f t="shared" si="106"/>
        <v>1.6449175550760753E-2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2132</v>
      </c>
      <c r="E148" s="178">
        <f t="shared" si="110"/>
        <v>9984</v>
      </c>
      <c r="F148" s="178">
        <f t="shared" si="110"/>
        <v>9924</v>
      </c>
      <c r="G148" s="178">
        <f t="shared" si="110"/>
        <v>11605</v>
      </c>
      <c r="H148" s="178">
        <f t="shared" si="110"/>
        <v>11312</v>
      </c>
      <c r="I148" s="179">
        <f>IFERROR(H148/G148-1,"-")</f>
        <v>-2.5247738043946533E-2</v>
      </c>
      <c r="J148" s="179">
        <f t="shared" ref="J148:J160" si="111">H148/H$8</f>
        <v>4.4906709011512502E-2</v>
      </c>
      <c r="K148" s="178">
        <f t="shared" ref="K148:P148" si="112">K149+K152</f>
        <v>16907</v>
      </c>
      <c r="L148" s="178">
        <f t="shared" si="112"/>
        <v>9479</v>
      </c>
      <c r="M148" s="178">
        <f t="shared" si="112"/>
        <v>25699</v>
      </c>
      <c r="N148" s="178">
        <f t="shared" si="112"/>
        <v>26801</v>
      </c>
      <c r="O148" s="178">
        <f t="shared" si="112"/>
        <v>28442</v>
      </c>
      <c r="P148" s="178">
        <f t="shared" si="112"/>
        <v>25811</v>
      </c>
      <c r="Q148" s="179">
        <f>IFERROR(P148/O148-1,"-")</f>
        <v>-9.2504043316222528E-2</v>
      </c>
      <c r="R148" s="179">
        <f t="shared" ref="R148:R160" si="113">P148/P$8</f>
        <v>2.2847881142509133E-2</v>
      </c>
      <c r="S148" s="178">
        <f>S149+S152</f>
        <v>22394</v>
      </c>
      <c r="T148" s="178">
        <f>T149+T152</f>
        <v>35683</v>
      </c>
      <c r="U148" s="178">
        <f>U149+U152</f>
        <v>36725</v>
      </c>
      <c r="V148" s="178">
        <f>V149+V152</f>
        <v>40047</v>
      </c>
      <c r="W148" s="178">
        <f>W149+W152</f>
        <v>37123</v>
      </c>
      <c r="X148" s="179">
        <f>IFERROR(W148/V148-1,"-")</f>
        <v>-7.3014208305241302E-2</v>
      </c>
      <c r="Y148" s="179">
        <f>W148/W$8</f>
        <v>2.6869785442704016E-2</v>
      </c>
    </row>
    <row r="149" spans="1:25" x14ac:dyDescent="0.25">
      <c r="A149" s="57"/>
      <c r="B149" s="161" t="s">
        <v>99</v>
      </c>
      <c r="C149" s="162">
        <v>3443</v>
      </c>
      <c r="D149" s="162">
        <v>1036</v>
      </c>
      <c r="E149" s="162">
        <v>5629</v>
      </c>
      <c r="F149" s="162">
        <v>5883</v>
      </c>
      <c r="G149" s="162">
        <v>5320</v>
      </c>
      <c r="H149" s="162">
        <v>4739</v>
      </c>
      <c r="I149" s="163">
        <f>IFERROR(H149/G149-1,"-")</f>
        <v>-0.10921052631578942</v>
      </c>
      <c r="J149" s="163">
        <f t="shared" si="111"/>
        <v>1.8813021040095277E-2</v>
      </c>
      <c r="K149" s="162">
        <v>4415</v>
      </c>
      <c r="L149" s="162">
        <v>6824</v>
      </c>
      <c r="M149" s="162">
        <v>12096</v>
      </c>
      <c r="N149" s="162">
        <v>11058</v>
      </c>
      <c r="O149" s="162">
        <v>10823</v>
      </c>
      <c r="P149" s="162">
        <v>8756</v>
      </c>
      <c r="Q149" s="163">
        <f>IFERROR(P149/O149-1,"-")</f>
        <v>-0.19098216760602416</v>
      </c>
      <c r="R149" s="163">
        <f t="shared" si="113"/>
        <v>7.7508057527337169E-3</v>
      </c>
      <c r="S149" s="162">
        <v>7858</v>
      </c>
      <c r="T149" s="162">
        <v>17725</v>
      </c>
      <c r="U149" s="162">
        <v>16941</v>
      </c>
      <c r="V149" s="162">
        <v>16143</v>
      </c>
      <c r="W149" s="162">
        <v>13495</v>
      </c>
      <c r="X149" s="163">
        <f>IFERROR(W149/V149-1,"-")</f>
        <v>-0.16403394660224246</v>
      </c>
      <c r="Y149" s="163">
        <f>W149/W$8</f>
        <v>9.7677384518840265E-3</v>
      </c>
    </row>
    <row r="150" spans="1:25" x14ac:dyDescent="0.25">
      <c r="A150" s="57"/>
      <c r="B150" s="165" t="s">
        <v>105</v>
      </c>
      <c r="C150" s="166">
        <v>545</v>
      </c>
      <c r="D150" s="166">
        <v>733</v>
      </c>
      <c r="E150" s="166">
        <v>1372</v>
      </c>
      <c r="F150" s="166">
        <v>1435</v>
      </c>
      <c r="G150" s="166">
        <v>1330</v>
      </c>
      <c r="H150" s="166">
        <v>1419</v>
      </c>
      <c r="I150" s="167">
        <f>IFERROR(H150/G150-1,"-")</f>
        <v>6.6917293233082598E-2</v>
      </c>
      <c r="J150" s="167">
        <f t="shared" si="111"/>
        <v>5.6331877729257638E-3</v>
      </c>
      <c r="K150" s="166">
        <v>3315</v>
      </c>
      <c r="L150" s="166">
        <v>6181</v>
      </c>
      <c r="M150" s="166">
        <v>10823</v>
      </c>
      <c r="N150" s="166">
        <v>10444</v>
      </c>
      <c r="O150" s="166">
        <v>10495</v>
      </c>
      <c r="P150" s="166">
        <v>7698</v>
      </c>
      <c r="Q150" s="167">
        <f>IFERROR(P150/O150-1,"-")</f>
        <v>-0.26650786088613621</v>
      </c>
      <c r="R150" s="167">
        <f t="shared" si="113"/>
        <v>6.8142648109346905E-3</v>
      </c>
      <c r="S150" s="166">
        <v>3860</v>
      </c>
      <c r="T150" s="166">
        <v>12195</v>
      </c>
      <c r="U150" s="166">
        <v>11879</v>
      </c>
      <c r="V150" s="166">
        <v>11825</v>
      </c>
      <c r="W150" s="166">
        <v>9117</v>
      </c>
      <c r="X150" s="167">
        <f>IFERROR(W150/V150-1,"-")</f>
        <v>-0.22900634249471463</v>
      </c>
      <c r="Y150" s="167">
        <f>W150/W$8</f>
        <v>6.5989234135477338E-3</v>
      </c>
    </row>
    <row r="151" spans="1:25" x14ac:dyDescent="0.25">
      <c r="A151" s="57"/>
      <c r="B151" s="165" t="s">
        <v>102</v>
      </c>
      <c r="C151" s="166">
        <v>2898</v>
      </c>
      <c r="D151" s="166">
        <v>303</v>
      </c>
      <c r="E151" s="166">
        <v>4257</v>
      </c>
      <c r="F151" s="166">
        <v>4448</v>
      </c>
      <c r="G151" s="166">
        <v>3990</v>
      </c>
      <c r="H151" s="166">
        <v>3320</v>
      </c>
      <c r="I151" s="167">
        <f>IFERROR(H151/G151-1,"-")</f>
        <v>-0.16791979949874691</v>
      </c>
      <c r="J151" s="167">
        <f t="shared" si="111"/>
        <v>1.3179833267169512E-2</v>
      </c>
      <c r="K151" s="166">
        <v>1100</v>
      </c>
      <c r="L151" s="166">
        <v>643</v>
      </c>
      <c r="M151" s="166">
        <v>1273</v>
      </c>
      <c r="N151" s="166">
        <v>614</v>
      </c>
      <c r="O151" s="166">
        <v>328</v>
      </c>
      <c r="P151" s="166">
        <v>1058</v>
      </c>
      <c r="Q151" s="167">
        <f>IFERROR(P151/O151-1,"-")</f>
        <v>2.225609756097561</v>
      </c>
      <c r="R151" s="167">
        <f t="shared" si="113"/>
        <v>9.3654094179902606E-4</v>
      </c>
      <c r="S151" s="166">
        <v>3998</v>
      </c>
      <c r="T151" s="166">
        <v>5530</v>
      </c>
      <c r="U151" s="166">
        <v>5062</v>
      </c>
      <c r="V151" s="166">
        <v>4318</v>
      </c>
      <c r="W151" s="166">
        <v>4378</v>
      </c>
      <c r="X151" s="167">
        <f>IFERROR(W151/V151-1,"-")</f>
        <v>1.3895321908290903E-2</v>
      </c>
      <c r="Y151" s="167">
        <f>W151/W$8</f>
        <v>3.1688150383362926E-3</v>
      </c>
    </row>
    <row r="152" spans="1:25" x14ac:dyDescent="0.25">
      <c r="A152" s="57"/>
      <c r="B152" s="161" t="s">
        <v>109</v>
      </c>
      <c r="C152" s="162">
        <v>2044</v>
      </c>
      <c r="D152" s="162">
        <v>1096</v>
      </c>
      <c r="E152" s="162">
        <v>4355</v>
      </c>
      <c r="F152" s="162">
        <v>4041</v>
      </c>
      <c r="G152" s="162">
        <v>6285</v>
      </c>
      <c r="H152" s="162">
        <v>6573</v>
      </c>
      <c r="I152" s="163">
        <f>IFERROR(H152/G152-1,"-")</f>
        <v>4.5823389021479644E-2</v>
      </c>
      <c r="J152" s="163">
        <f t="shared" si="111"/>
        <v>2.6093687971417229E-2</v>
      </c>
      <c r="K152" s="162">
        <v>12492</v>
      </c>
      <c r="L152" s="162">
        <v>2655</v>
      </c>
      <c r="M152" s="162">
        <v>13603</v>
      </c>
      <c r="N152" s="162">
        <v>15743</v>
      </c>
      <c r="O152" s="162">
        <v>17619</v>
      </c>
      <c r="P152" s="162">
        <v>17055</v>
      </c>
      <c r="Q152" s="163">
        <f>IFERROR(P152/O152-1,"-")</f>
        <v>-3.2010897326749554E-2</v>
      </c>
      <c r="R152" s="163">
        <f t="shared" si="113"/>
        <v>1.5097075389775417E-2</v>
      </c>
      <c r="S152" s="162">
        <v>14536</v>
      </c>
      <c r="T152" s="162">
        <v>17958</v>
      </c>
      <c r="U152" s="162">
        <v>19784</v>
      </c>
      <c r="V152" s="162">
        <v>23904</v>
      </c>
      <c r="W152" s="162">
        <v>23628</v>
      </c>
      <c r="X152" s="163">
        <f>IFERROR(W152/V152-1,"-")</f>
        <v>-1.1546184738955856E-2</v>
      </c>
      <c r="Y152" s="163">
        <f>W152/W$8</f>
        <v>1.7102046990819991E-2</v>
      </c>
    </row>
    <row r="153" spans="1:25" s="57" customFormat="1" x14ac:dyDescent="0.25">
      <c r="B153" s="165" t="s">
        <v>112</v>
      </c>
      <c r="C153" s="166">
        <v>267</v>
      </c>
      <c r="D153" s="166">
        <v>55</v>
      </c>
      <c r="E153" s="166">
        <v>438</v>
      </c>
      <c r="F153" s="166">
        <v>334</v>
      </c>
      <c r="G153" s="166">
        <v>557</v>
      </c>
      <c r="H153" s="166">
        <v>542</v>
      </c>
      <c r="I153" s="167">
        <f t="shared" ref="I153:I160" si="114">IFERROR(H153/G153-1,"-")</f>
        <v>-2.6929982046678624E-2</v>
      </c>
      <c r="J153" s="167">
        <f t="shared" si="111"/>
        <v>2.1516474791583961E-3</v>
      </c>
      <c r="K153" s="166">
        <v>4639</v>
      </c>
      <c r="L153" s="166">
        <v>97</v>
      </c>
      <c r="M153" s="166">
        <v>5804</v>
      </c>
      <c r="N153" s="166">
        <v>6304</v>
      </c>
      <c r="O153" s="166">
        <v>7310</v>
      </c>
      <c r="P153" s="166">
        <v>5619</v>
      </c>
      <c r="Q153" s="167">
        <f t="shared" ref="Q153:Q160" si="115">IFERROR(P153/O153-1,"-")</f>
        <v>-0.2313269493844049</v>
      </c>
      <c r="R153" s="167">
        <f t="shared" si="113"/>
        <v>4.9739353043182681E-3</v>
      </c>
      <c r="S153" s="166">
        <v>4906</v>
      </c>
      <c r="T153" s="166">
        <v>6242</v>
      </c>
      <c r="U153" s="166">
        <v>6638</v>
      </c>
      <c r="V153" s="166">
        <v>7867</v>
      </c>
      <c r="W153" s="166">
        <v>6161</v>
      </c>
      <c r="X153" s="167">
        <f t="shared" ref="X153:X160" si="116">IFERROR(W153/V153-1,"-")</f>
        <v>-0.21685521799923735</v>
      </c>
      <c r="Y153" s="167">
        <f t="shared" ref="Y153:Y160" si="117">W153/W$8</f>
        <v>4.4593580290520551E-3</v>
      </c>
    </row>
    <row r="154" spans="1:25" s="57" customFormat="1" x14ac:dyDescent="0.25">
      <c r="B154" s="165" t="s">
        <v>115</v>
      </c>
      <c r="C154" s="166">
        <v>395</v>
      </c>
      <c r="D154" s="166">
        <v>169</v>
      </c>
      <c r="E154" s="166">
        <v>881</v>
      </c>
      <c r="F154" s="166">
        <v>930</v>
      </c>
      <c r="G154" s="166">
        <v>1371</v>
      </c>
      <c r="H154" s="166">
        <v>1298</v>
      </c>
      <c r="I154" s="167">
        <f t="shared" si="114"/>
        <v>-5.3245805981035788E-2</v>
      </c>
      <c r="J154" s="167">
        <f t="shared" si="111"/>
        <v>5.1528384279475982E-3</v>
      </c>
      <c r="K154" s="166">
        <v>3440</v>
      </c>
      <c r="L154" s="166">
        <v>574</v>
      </c>
      <c r="M154" s="166">
        <v>3128</v>
      </c>
      <c r="N154" s="166">
        <v>3167</v>
      </c>
      <c r="O154" s="166">
        <v>3011</v>
      </c>
      <c r="P154" s="166">
        <v>2977</v>
      </c>
      <c r="Q154" s="167">
        <f t="shared" si="115"/>
        <v>-1.1291929591497829E-2</v>
      </c>
      <c r="R154" s="167">
        <f t="shared" si="113"/>
        <v>2.6352385479543484E-3</v>
      </c>
      <c r="S154" s="166">
        <v>3835</v>
      </c>
      <c r="T154" s="166">
        <v>4009</v>
      </c>
      <c r="U154" s="166">
        <v>4097</v>
      </c>
      <c r="V154" s="166">
        <v>4382</v>
      </c>
      <c r="W154" s="166">
        <v>4275</v>
      </c>
      <c r="X154" s="167">
        <f t="shared" si="116"/>
        <v>-2.4418073938840656E-2</v>
      </c>
      <c r="Y154" s="167">
        <f t="shared" si="117"/>
        <v>3.094263199837289E-3</v>
      </c>
    </row>
    <row r="155" spans="1:25" x14ac:dyDescent="0.25">
      <c r="A155" s="57"/>
      <c r="B155" s="165" t="s">
        <v>118</v>
      </c>
      <c r="C155" s="166">
        <v>268</v>
      </c>
      <c r="D155" s="166">
        <v>254</v>
      </c>
      <c r="E155" s="166">
        <v>775</v>
      </c>
      <c r="F155" s="166">
        <v>733</v>
      </c>
      <c r="G155" s="166">
        <v>981</v>
      </c>
      <c r="H155" s="166">
        <v>1128</v>
      </c>
      <c r="I155" s="167">
        <f t="shared" si="114"/>
        <v>0.14984709480122316</v>
      </c>
      <c r="J155" s="167">
        <f t="shared" si="111"/>
        <v>4.4779674473997616E-3</v>
      </c>
      <c r="K155" s="166">
        <v>1433</v>
      </c>
      <c r="L155" s="166">
        <v>689</v>
      </c>
      <c r="M155" s="166">
        <v>1314</v>
      </c>
      <c r="N155" s="166">
        <v>2047</v>
      </c>
      <c r="O155" s="166">
        <v>2540</v>
      </c>
      <c r="P155" s="166">
        <v>4122</v>
      </c>
      <c r="Q155" s="167">
        <f t="shared" si="115"/>
        <v>0.62283464566929125</v>
      </c>
      <c r="R155" s="167">
        <f t="shared" si="113"/>
        <v>3.6487918356290978E-3</v>
      </c>
      <c r="S155" s="166">
        <v>1701</v>
      </c>
      <c r="T155" s="166">
        <v>2089</v>
      </c>
      <c r="U155" s="166">
        <v>2780</v>
      </c>
      <c r="V155" s="166">
        <v>3521</v>
      </c>
      <c r="W155" s="166">
        <v>5250</v>
      </c>
      <c r="X155" s="167">
        <f t="shared" si="116"/>
        <v>0.49105367793240551</v>
      </c>
      <c r="Y155" s="167">
        <f t="shared" si="117"/>
        <v>3.7999723506773721E-3</v>
      </c>
    </row>
    <row r="156" spans="1:25" x14ac:dyDescent="0.25">
      <c r="A156" s="57"/>
      <c r="B156" s="165" t="s">
        <v>125</v>
      </c>
      <c r="C156" s="166">
        <v>189</v>
      </c>
      <c r="D156" s="166">
        <v>45</v>
      </c>
      <c r="E156" s="166">
        <v>288</v>
      </c>
      <c r="F156" s="166">
        <v>292</v>
      </c>
      <c r="G156" s="166">
        <v>417</v>
      </c>
      <c r="H156" s="166">
        <v>468</v>
      </c>
      <c r="I156" s="167">
        <f t="shared" si="114"/>
        <v>0.1223021582733812</v>
      </c>
      <c r="J156" s="167">
        <f t="shared" si="111"/>
        <v>1.8578801111552203E-3</v>
      </c>
      <c r="K156" s="166">
        <v>306</v>
      </c>
      <c r="L156" s="166">
        <v>85</v>
      </c>
      <c r="M156" s="166">
        <v>301</v>
      </c>
      <c r="N156" s="166">
        <v>345</v>
      </c>
      <c r="O156" s="166">
        <v>463</v>
      </c>
      <c r="P156" s="166">
        <v>464</v>
      </c>
      <c r="Q156" s="167">
        <f t="shared" si="115"/>
        <v>2.1598272138227959E-3</v>
      </c>
      <c r="R156" s="167">
        <f t="shared" si="113"/>
        <v>4.1073251133719104E-4</v>
      </c>
      <c r="S156" s="166">
        <v>495</v>
      </c>
      <c r="T156" s="166">
        <v>589</v>
      </c>
      <c r="U156" s="166">
        <v>637</v>
      </c>
      <c r="V156" s="166">
        <v>880</v>
      </c>
      <c r="W156" s="166">
        <v>932</v>
      </c>
      <c r="X156" s="167">
        <f t="shared" si="116"/>
        <v>5.9090909090909083E-2</v>
      </c>
      <c r="Y156" s="167">
        <f t="shared" si="117"/>
        <v>6.745855677773926E-4</v>
      </c>
    </row>
    <row r="157" spans="1:25" x14ac:dyDescent="0.25">
      <c r="A157" s="57"/>
      <c r="B157" s="165" t="s">
        <v>121</v>
      </c>
      <c r="C157" s="166">
        <v>114</v>
      </c>
      <c r="D157" s="166">
        <v>68</v>
      </c>
      <c r="E157" s="166">
        <v>197</v>
      </c>
      <c r="F157" s="166">
        <v>216</v>
      </c>
      <c r="G157" s="166">
        <v>292</v>
      </c>
      <c r="H157" s="166">
        <v>322</v>
      </c>
      <c r="I157" s="167">
        <f t="shared" si="114"/>
        <v>0.10273972602739723</v>
      </c>
      <c r="J157" s="167">
        <f t="shared" si="111"/>
        <v>1.2782850337435491E-3</v>
      </c>
      <c r="K157" s="166">
        <v>393</v>
      </c>
      <c r="L157" s="166">
        <v>65</v>
      </c>
      <c r="M157" s="166">
        <v>584</v>
      </c>
      <c r="N157" s="166">
        <v>734</v>
      </c>
      <c r="O157" s="166">
        <v>699</v>
      </c>
      <c r="P157" s="166">
        <v>594</v>
      </c>
      <c r="Q157" s="167">
        <f t="shared" si="115"/>
        <v>-0.15021459227467815</v>
      </c>
      <c r="R157" s="167">
        <f t="shared" si="113"/>
        <v>5.2580843046183502E-4</v>
      </c>
      <c r="S157" s="166">
        <v>507</v>
      </c>
      <c r="T157" s="166">
        <v>781</v>
      </c>
      <c r="U157" s="166">
        <v>950</v>
      </c>
      <c r="V157" s="166">
        <v>991</v>
      </c>
      <c r="W157" s="166">
        <v>916</v>
      </c>
      <c r="X157" s="167">
        <f t="shared" si="116"/>
        <v>-7.5681130171543876E-2</v>
      </c>
      <c r="Y157" s="167">
        <f t="shared" si="117"/>
        <v>6.6300469966104245E-4</v>
      </c>
    </row>
    <row r="158" spans="1:25" x14ac:dyDescent="0.25">
      <c r="A158" s="57"/>
      <c r="B158" s="165" t="s">
        <v>130</v>
      </c>
      <c r="C158" s="166">
        <v>42</v>
      </c>
      <c r="D158" s="166">
        <v>14</v>
      </c>
      <c r="E158" s="166">
        <v>67</v>
      </c>
      <c r="F158" s="166">
        <v>63</v>
      </c>
      <c r="G158" s="166">
        <v>61</v>
      </c>
      <c r="H158" s="166">
        <v>47</v>
      </c>
      <c r="I158" s="167">
        <f t="shared" si="114"/>
        <v>-0.22950819672131151</v>
      </c>
      <c r="J158" s="167">
        <f t="shared" si="111"/>
        <v>1.8658197697499007E-4</v>
      </c>
      <c r="K158" s="166">
        <v>167</v>
      </c>
      <c r="L158" s="166">
        <v>7</v>
      </c>
      <c r="M158" s="166">
        <v>162</v>
      </c>
      <c r="N158" s="166">
        <v>164</v>
      </c>
      <c r="O158" s="166">
        <v>196</v>
      </c>
      <c r="P158" s="166">
        <v>134</v>
      </c>
      <c r="Q158" s="167">
        <f t="shared" si="115"/>
        <v>-0.31632653061224492</v>
      </c>
      <c r="R158" s="167">
        <f t="shared" si="113"/>
        <v>1.1861671663617155E-4</v>
      </c>
      <c r="S158" s="166">
        <v>209</v>
      </c>
      <c r="T158" s="166">
        <v>229</v>
      </c>
      <c r="U158" s="166">
        <v>227</v>
      </c>
      <c r="V158" s="166">
        <v>257</v>
      </c>
      <c r="W158" s="166">
        <v>181</v>
      </c>
      <c r="X158" s="167">
        <f t="shared" si="116"/>
        <v>-0.2957198443579766</v>
      </c>
      <c r="Y158" s="167">
        <f t="shared" si="117"/>
        <v>1.3100857056621036E-4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47</v>
      </c>
      <c r="F159" s="166">
        <v>41</v>
      </c>
      <c r="G159" s="166">
        <v>42</v>
      </c>
      <c r="H159" s="166">
        <v>49</v>
      </c>
      <c r="I159" s="167">
        <f t="shared" si="114"/>
        <v>0.16666666666666674</v>
      </c>
      <c r="J159" s="167">
        <f t="shared" si="111"/>
        <v>1.945216355696705E-4</v>
      </c>
      <c r="K159" s="166">
        <v>221</v>
      </c>
      <c r="L159" s="166">
        <v>14</v>
      </c>
      <c r="M159" s="166">
        <v>309</v>
      </c>
      <c r="N159" s="166">
        <v>442</v>
      </c>
      <c r="O159" s="166">
        <v>319</v>
      </c>
      <c r="P159" s="166">
        <v>194</v>
      </c>
      <c r="Q159" s="167">
        <f t="shared" si="115"/>
        <v>-0.39184952978056431</v>
      </c>
      <c r="R159" s="167">
        <f t="shared" si="113"/>
        <v>1.7172867930908417E-4</v>
      </c>
      <c r="S159" s="166">
        <v>277</v>
      </c>
      <c r="T159" s="166">
        <v>356</v>
      </c>
      <c r="U159" s="166">
        <v>483</v>
      </c>
      <c r="V159" s="166">
        <v>361</v>
      </c>
      <c r="W159" s="166">
        <v>243</v>
      </c>
      <c r="X159" s="167">
        <f t="shared" si="116"/>
        <v>-0.32686980609418281</v>
      </c>
      <c r="Y159" s="167">
        <f t="shared" si="117"/>
        <v>1.7588443451706695E-4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472</v>
      </c>
      <c r="E160" s="171">
        <f t="shared" si="119"/>
        <v>1662</v>
      </c>
      <c r="F160" s="171">
        <f t="shared" si="119"/>
        <v>1432</v>
      </c>
      <c r="G160" s="171">
        <f t="shared" si="119"/>
        <v>2564</v>
      </c>
      <c r="H160" s="171">
        <f t="shared" si="119"/>
        <v>2719</v>
      </c>
      <c r="I160" s="172">
        <f t="shared" si="114"/>
        <v>6.0452418096723859E-2</v>
      </c>
      <c r="J160" s="172">
        <f t="shared" si="111"/>
        <v>1.0793965859468043E-2</v>
      </c>
      <c r="K160" s="171">
        <f t="shared" ref="K160:P160" si="120">K152-SUM(K153:K159)</f>
        <v>1893</v>
      </c>
      <c r="L160" s="171">
        <f t="shared" si="120"/>
        <v>1124</v>
      </c>
      <c r="M160" s="171">
        <f t="shared" si="120"/>
        <v>2001</v>
      </c>
      <c r="N160" s="171">
        <f t="shared" si="120"/>
        <v>2540</v>
      </c>
      <c r="O160" s="171">
        <f t="shared" si="120"/>
        <v>3081</v>
      </c>
      <c r="P160" s="171">
        <f t="shared" si="120"/>
        <v>2951</v>
      </c>
      <c r="Q160" s="172">
        <f t="shared" si="115"/>
        <v>-4.2194092827004259E-2</v>
      </c>
      <c r="R160" s="172">
        <f t="shared" si="113"/>
        <v>2.6122233641294196E-3</v>
      </c>
      <c r="S160" s="171">
        <f>S152-SUM(S153:S159)</f>
        <v>2606</v>
      </c>
      <c r="T160" s="171">
        <f>T152-SUM(T153:T159)</f>
        <v>3663</v>
      </c>
      <c r="U160" s="171">
        <f>U152-SUM(U153:U159)</f>
        <v>3972</v>
      </c>
      <c r="V160" s="171">
        <f>V152-SUM(V153:V159)</f>
        <v>5645</v>
      </c>
      <c r="W160" s="171">
        <f>W152-SUM(W153:W159)</f>
        <v>5670</v>
      </c>
      <c r="X160" s="172">
        <f t="shared" si="116"/>
        <v>4.4286979627989886E-3</v>
      </c>
      <c r="Y160" s="172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BD14-82AA-4D34-BC8E-20B0613C3EF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09" t="s">
        <v>64</v>
      </c>
      <c r="D6" s="310"/>
      <c r="E6" s="310"/>
      <c r="F6" s="310"/>
      <c r="G6" s="310"/>
      <c r="H6" s="310"/>
      <c r="I6" s="310"/>
      <c r="J6" s="310"/>
      <c r="K6" s="309" t="s">
        <v>63</v>
      </c>
      <c r="L6" s="310"/>
      <c r="M6" s="310"/>
      <c r="N6" s="310"/>
      <c r="O6" s="310"/>
      <c r="P6" s="310"/>
      <c r="Q6" s="310"/>
      <c r="R6" s="310"/>
      <c r="S6" s="309" t="s">
        <v>139</v>
      </c>
      <c r="T6" s="310"/>
      <c r="U6" s="310"/>
      <c r="V6" s="310"/>
      <c r="W6" s="310"/>
      <c r="X6" s="310"/>
      <c r="Y6" s="310"/>
      <c r="Z6" s="310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5BD9F-F72F-487B-B03F-0EFB408DA61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9" t="s">
        <v>218</v>
      </c>
      <c r="C4" s="279"/>
      <c r="D4" s="279"/>
      <c r="E4" s="279"/>
      <c r="F4" s="279"/>
      <c r="G4" s="279"/>
      <c r="H4" s="279"/>
      <c r="I4" s="279"/>
      <c r="J4" s="279"/>
      <c r="K4" s="279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2" t="s">
        <v>48</v>
      </c>
      <c r="C7" s="287" t="s">
        <v>8</v>
      </c>
      <c r="D7" s="15" t="s">
        <v>32</v>
      </c>
      <c r="E7" s="16">
        <v>596</v>
      </c>
      <c r="F7" s="16">
        <v>2979</v>
      </c>
      <c r="G7" s="16">
        <v>4452</v>
      </c>
      <c r="H7" s="16">
        <v>3875</v>
      </c>
      <c r="I7" s="16">
        <v>3213</v>
      </c>
      <c r="J7" s="17">
        <f>I7/H7-1</f>
        <v>-0.17083870967741932</v>
      </c>
      <c r="K7" s="16">
        <f>I7-H7</f>
        <v>-662</v>
      </c>
      <c r="L7" s="18">
        <f>I7/$I$7</f>
        <v>1</v>
      </c>
    </row>
    <row r="8" spans="2:12" x14ac:dyDescent="0.25">
      <c r="B8" s="280"/>
      <c r="C8" s="282"/>
      <c r="D8" s="19" t="s">
        <v>33</v>
      </c>
      <c r="E8" s="20">
        <v>596</v>
      </c>
      <c r="F8" s="20">
        <v>2979</v>
      </c>
      <c r="G8" s="20">
        <v>4396</v>
      </c>
      <c r="H8" s="20">
        <v>3828</v>
      </c>
      <c r="I8" s="20">
        <v>3162</v>
      </c>
      <c r="J8" s="21">
        <f t="shared" ref="J8:J20" si="0">I8/H8-1</f>
        <v>-0.1739811912225705</v>
      </c>
      <c r="K8" s="20">
        <f t="shared" ref="K8:K17" si="1">I8-H8</f>
        <v>-666</v>
      </c>
      <c r="L8" s="22">
        <f>I8/$I$7</f>
        <v>0.98412698412698407</v>
      </c>
    </row>
    <row r="9" spans="2:12" x14ac:dyDescent="0.25">
      <c r="B9" s="280"/>
      <c r="C9" s="283"/>
      <c r="D9" s="23" t="s">
        <v>34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80"/>
      <c r="C10" s="284" t="s">
        <v>35</v>
      </c>
      <c r="D10" s="26" t="s">
        <v>32</v>
      </c>
      <c r="E10" s="27">
        <v>736</v>
      </c>
      <c r="F10" s="27">
        <v>3250</v>
      </c>
      <c r="G10" s="27">
        <v>4811</v>
      </c>
      <c r="H10" s="27">
        <v>4200</v>
      </c>
      <c r="I10" s="27">
        <v>3595</v>
      </c>
      <c r="J10" s="28">
        <f t="shared" si="0"/>
        <v>-0.14404761904761909</v>
      </c>
      <c r="K10" s="27">
        <f t="shared" si="1"/>
        <v>-605</v>
      </c>
      <c r="L10" s="18">
        <f>I10/$I$10</f>
        <v>1</v>
      </c>
    </row>
    <row r="11" spans="2:12" x14ac:dyDescent="0.25">
      <c r="B11" s="280"/>
      <c r="C11" s="285"/>
      <c r="D11" s="4" t="s">
        <v>33</v>
      </c>
      <c r="E11" s="29">
        <v>736</v>
      </c>
      <c r="F11" s="29">
        <v>3250</v>
      </c>
      <c r="G11" s="29">
        <v>4744</v>
      </c>
      <c r="H11" s="29">
        <v>4147</v>
      </c>
      <c r="I11" s="29">
        <v>3537</v>
      </c>
      <c r="J11" s="30">
        <f t="shared" si="0"/>
        <v>-0.14709428502531952</v>
      </c>
      <c r="K11" s="29">
        <f t="shared" si="1"/>
        <v>-610</v>
      </c>
      <c r="L11" s="31">
        <f>I11/$I$10</f>
        <v>0.98386648122392206</v>
      </c>
    </row>
    <row r="12" spans="2:12" x14ac:dyDescent="0.25">
      <c r="B12" s="280"/>
      <c r="C12" s="286"/>
      <c r="D12" s="32" t="s">
        <v>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80"/>
      <c r="C13" s="287" t="s">
        <v>21</v>
      </c>
      <c r="D13" s="15" t="s">
        <v>32</v>
      </c>
      <c r="E13" s="16">
        <v>3601</v>
      </c>
      <c r="F13" s="16">
        <v>12113</v>
      </c>
      <c r="G13" s="16">
        <v>13117</v>
      </c>
      <c r="H13" s="16">
        <v>14586</v>
      </c>
      <c r="I13" s="16">
        <v>13911</v>
      </c>
      <c r="J13" s="17">
        <f t="shared" si="0"/>
        <v>-4.6277252159605098E-2</v>
      </c>
      <c r="K13" s="16">
        <f t="shared" si="1"/>
        <v>-675</v>
      </c>
      <c r="L13" s="18">
        <f>I13/$I$13</f>
        <v>1</v>
      </c>
    </row>
    <row r="14" spans="2:12" x14ac:dyDescent="0.25">
      <c r="B14" s="280"/>
      <c r="C14" s="282"/>
      <c r="D14" s="19" t="s">
        <v>33</v>
      </c>
      <c r="E14" s="20">
        <v>3601</v>
      </c>
      <c r="F14" s="20">
        <v>12113</v>
      </c>
      <c r="G14" s="20">
        <v>12757</v>
      </c>
      <c r="H14" s="20">
        <v>14295</v>
      </c>
      <c r="I14" s="20">
        <v>13537</v>
      </c>
      <c r="J14" s="21">
        <f t="shared" si="0"/>
        <v>-5.3025533403287861E-2</v>
      </c>
      <c r="K14" s="20">
        <f t="shared" si="1"/>
        <v>-758</v>
      </c>
      <c r="L14" s="22">
        <f>I14/$I$13</f>
        <v>0.97311480123643157</v>
      </c>
    </row>
    <row r="15" spans="2:12" x14ac:dyDescent="0.25">
      <c r="B15" s="280"/>
      <c r="C15" s="283"/>
      <c r="D15" s="23" t="s">
        <v>34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80"/>
      <c r="C16" s="284" t="s">
        <v>22</v>
      </c>
      <c r="D16" s="26" t="s">
        <v>32</v>
      </c>
      <c r="E16" s="35">
        <v>6.0419463087248326</v>
      </c>
      <c r="F16" s="35">
        <v>4.0661295736824439</v>
      </c>
      <c r="G16" s="35">
        <v>2.946316262353998</v>
      </c>
      <c r="H16" s="35">
        <v>3.7641290322580647</v>
      </c>
      <c r="I16" s="35">
        <v>4.329598506069094</v>
      </c>
      <c r="J16" s="36">
        <f t="shared" si="0"/>
        <v>0.15022584745768119</v>
      </c>
      <c r="K16" s="37">
        <f t="shared" si="1"/>
        <v>0.5654694738110293</v>
      </c>
      <c r="L16" s="38"/>
    </row>
    <row r="17" spans="2:12" x14ac:dyDescent="0.25">
      <c r="B17" s="280"/>
      <c r="C17" s="285"/>
      <c r="D17" s="4" t="s">
        <v>33</v>
      </c>
      <c r="E17" s="39">
        <f>E14/E8</f>
        <v>6.0419463087248326</v>
      </c>
      <c r="F17" s="39">
        <f t="shared" ref="F17:I17" si="2">F14/F8</f>
        <v>4.0661295736824439</v>
      </c>
      <c r="G17" s="39">
        <f t="shared" si="2"/>
        <v>2.9019563239308463</v>
      </c>
      <c r="H17" s="39">
        <f t="shared" si="2"/>
        <v>3.7343260188087775</v>
      </c>
      <c r="I17" s="39">
        <f t="shared" si="2"/>
        <v>4.2811511701454776</v>
      </c>
      <c r="J17" s="40">
        <f t="shared" si="0"/>
        <v>0.14643208669582997</v>
      </c>
      <c r="K17" s="41">
        <f t="shared" si="1"/>
        <v>0.54682515133670018</v>
      </c>
      <c r="L17" s="42"/>
    </row>
    <row r="18" spans="2:12" x14ac:dyDescent="0.25">
      <c r="B18" s="280"/>
      <c r="C18" s="286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0"/>
      <c r="C19" s="288" t="s">
        <v>36</v>
      </c>
      <c r="D19" s="15" t="s">
        <v>32</v>
      </c>
      <c r="E19" s="18">
        <v>0.249</v>
      </c>
      <c r="F19" s="18">
        <v>0.47840000000000005</v>
      </c>
      <c r="G19" s="18">
        <v>0.47939999999999999</v>
      </c>
      <c r="H19" s="18">
        <v>0.53310000000000002</v>
      </c>
      <c r="I19" s="18">
        <v>0.50619999999999998</v>
      </c>
      <c r="J19" s="17">
        <f t="shared" si="0"/>
        <v>-5.0459576064528333E-2</v>
      </c>
      <c r="K19" s="44">
        <f>(I19-H19)*100</f>
        <v>-2.6900000000000035</v>
      </c>
      <c r="L19" s="18"/>
    </row>
    <row r="20" spans="2:12" x14ac:dyDescent="0.25">
      <c r="B20" s="280"/>
      <c r="C20" s="289"/>
      <c r="D20" s="19" t="s">
        <v>33</v>
      </c>
      <c r="E20" s="22">
        <v>0.249</v>
      </c>
      <c r="F20" s="22">
        <v>0.47840000000000005</v>
      </c>
      <c r="G20" s="22">
        <v>0.47350000000000003</v>
      </c>
      <c r="H20" s="22">
        <v>0.53060000000000007</v>
      </c>
      <c r="I20" s="22">
        <v>0.50249999999999995</v>
      </c>
      <c r="J20" s="21">
        <f t="shared" si="0"/>
        <v>-5.2958914436487259E-2</v>
      </c>
      <c r="K20" s="46">
        <f>(I20-H20)*100</f>
        <v>-2.8100000000000125</v>
      </c>
      <c r="L20" s="22"/>
    </row>
    <row r="21" spans="2:12" x14ac:dyDescent="0.25">
      <c r="B21" s="280"/>
      <c r="C21" s="290"/>
      <c r="D21" s="23" t="s">
        <v>34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7"/>
    </row>
    <row r="22" spans="2:12" x14ac:dyDescent="0.25">
      <c r="B22" s="280"/>
      <c r="C22" s="291" t="s">
        <v>37</v>
      </c>
      <c r="D22" s="26" t="s">
        <v>32</v>
      </c>
      <c r="E22" s="27">
        <v>482</v>
      </c>
      <c r="F22" s="27">
        <v>844</v>
      </c>
      <c r="G22" s="27">
        <v>912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8">
        <f>I22/$I$22</f>
        <v>1</v>
      </c>
    </row>
    <row r="23" spans="2:12" x14ac:dyDescent="0.25">
      <c r="B23" s="280"/>
      <c r="C23" s="293"/>
      <c r="D23" s="4" t="s">
        <v>33</v>
      </c>
      <c r="E23" s="29">
        <v>482</v>
      </c>
      <c r="F23" s="29">
        <v>844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0.98034934497816595</v>
      </c>
    </row>
    <row r="24" spans="2:12" x14ac:dyDescent="0.25">
      <c r="B24" s="281"/>
      <c r="C24" s="294"/>
      <c r="D24" s="32" t="s">
        <v>34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48"/>
    </row>
    <row r="26" spans="2:12" ht="24.75" customHeight="1" x14ac:dyDescent="0.25">
      <c r="B26" s="277" t="s">
        <v>38</v>
      </c>
      <c r="C26" s="278"/>
      <c r="D26" s="278"/>
      <c r="E26" s="278"/>
      <c r="F26" s="278"/>
      <c r="G26" s="278"/>
      <c r="H26" s="278"/>
      <c r="I26" s="278"/>
      <c r="J26" s="278"/>
      <c r="K26" s="278"/>
    </row>
    <row r="29" spans="2:12" ht="21.75" customHeight="1" thickBot="1" x14ac:dyDescent="0.3">
      <c r="B29" s="279" t="s">
        <v>218</v>
      </c>
      <c r="C29" s="279"/>
      <c r="D29" s="279"/>
      <c r="E29" s="279"/>
      <c r="F29" s="279"/>
      <c r="G29" s="279"/>
      <c r="H29" s="279"/>
      <c r="I29" s="279"/>
      <c r="J29" s="279"/>
      <c r="K29" s="279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2" t="s">
        <v>48</v>
      </c>
      <c r="C32" s="287" t="s">
        <v>8</v>
      </c>
      <c r="D32" s="15" t="s">
        <v>32</v>
      </c>
      <c r="E32" s="50">
        <v>2365</v>
      </c>
      <c r="F32" s="50">
        <v>11908</v>
      </c>
      <c r="G32" s="50">
        <v>20755</v>
      </c>
      <c r="H32" s="50">
        <v>18984</v>
      </c>
      <c r="I32" s="50">
        <v>15822</v>
      </c>
      <c r="J32" s="17">
        <f>I32/H32-1</f>
        <v>-0.16656131479140324</v>
      </c>
      <c r="K32" s="16">
        <f>I32-H32</f>
        <v>-3162</v>
      </c>
      <c r="L32" s="18">
        <f>I32/$I$32</f>
        <v>1</v>
      </c>
    </row>
    <row r="33" spans="1:12" x14ac:dyDescent="0.25">
      <c r="B33" s="280"/>
      <c r="C33" s="282"/>
      <c r="D33" s="19" t="s">
        <v>33</v>
      </c>
      <c r="E33" s="51">
        <v>2365</v>
      </c>
      <c r="F33" s="51">
        <v>11908</v>
      </c>
      <c r="G33" s="51">
        <v>20524</v>
      </c>
      <c r="H33" s="51">
        <v>18751</v>
      </c>
      <c r="I33" s="51">
        <v>15557</v>
      </c>
      <c r="J33" s="21">
        <f t="shared" ref="J33:J45" si="4">I33/H33-1</f>
        <v>-0.17033758199562687</v>
      </c>
      <c r="K33" s="20">
        <f t="shared" ref="K33:K42" si="5">I33-H33</f>
        <v>-3194</v>
      </c>
      <c r="L33" s="22">
        <f>I33/$I$32</f>
        <v>0.98325116925799516</v>
      </c>
    </row>
    <row r="34" spans="1:12" x14ac:dyDescent="0.25">
      <c r="B34" s="280"/>
      <c r="C34" s="283"/>
      <c r="D34" s="23" t="s">
        <v>34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80"/>
      <c r="C35" s="284" t="s">
        <v>35</v>
      </c>
      <c r="D35" s="26" t="s">
        <v>32</v>
      </c>
      <c r="E35" s="52">
        <v>2749</v>
      </c>
      <c r="F35" s="52">
        <v>13399</v>
      </c>
      <c r="G35" s="52">
        <v>22430</v>
      </c>
      <c r="H35" s="52">
        <v>20862</v>
      </c>
      <c r="I35" s="52">
        <v>17744</v>
      </c>
      <c r="J35" s="28">
        <f t="shared" si="4"/>
        <v>-0.14945834531684399</v>
      </c>
      <c r="K35" s="27">
        <f t="shared" si="5"/>
        <v>-3118</v>
      </c>
      <c r="L35" s="18">
        <f>I35/$I$35</f>
        <v>1</v>
      </c>
    </row>
    <row r="36" spans="1:12" x14ac:dyDescent="0.25">
      <c r="B36" s="280"/>
      <c r="C36" s="285"/>
      <c r="D36" s="4" t="s">
        <v>33</v>
      </c>
      <c r="E36" s="53">
        <v>2749</v>
      </c>
      <c r="F36" s="53">
        <v>13399</v>
      </c>
      <c r="G36" s="53">
        <v>22153</v>
      </c>
      <c r="H36" s="53">
        <v>20596</v>
      </c>
      <c r="I36" s="53">
        <v>17443</v>
      </c>
      <c r="J36" s="30">
        <f t="shared" si="4"/>
        <v>-0.15308797824820353</v>
      </c>
      <c r="K36" s="29">
        <f t="shared" si="5"/>
        <v>-3153</v>
      </c>
      <c r="L36" s="31">
        <f>I36/$I$35</f>
        <v>0.98303651938683501</v>
      </c>
    </row>
    <row r="37" spans="1:12" x14ac:dyDescent="0.25">
      <c r="B37" s="280"/>
      <c r="C37" s="286"/>
      <c r="D37" s="32" t="s">
        <v>34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80"/>
      <c r="C38" s="287" t="s">
        <v>21</v>
      </c>
      <c r="D38" s="15" t="s">
        <v>32</v>
      </c>
      <c r="E38" s="50">
        <v>12448</v>
      </c>
      <c r="F38" s="50">
        <v>56272</v>
      </c>
      <c r="G38" s="50">
        <v>65549</v>
      </c>
      <c r="H38" s="50">
        <v>75339</v>
      </c>
      <c r="I38" s="50">
        <v>70664</v>
      </c>
      <c r="J38" s="17">
        <f t="shared" si="4"/>
        <v>-6.2052854431303817E-2</v>
      </c>
      <c r="K38" s="16">
        <f t="shared" si="5"/>
        <v>-4675</v>
      </c>
      <c r="L38" s="18">
        <f>I38/$I$38</f>
        <v>1</v>
      </c>
    </row>
    <row r="39" spans="1:12" x14ac:dyDescent="0.25">
      <c r="B39" s="280"/>
      <c r="C39" s="282"/>
      <c r="D39" s="19" t="s">
        <v>33</v>
      </c>
      <c r="E39" s="51">
        <v>12448</v>
      </c>
      <c r="F39" s="51">
        <v>56272</v>
      </c>
      <c r="G39" s="51">
        <v>64037</v>
      </c>
      <c r="H39" s="51">
        <v>73891</v>
      </c>
      <c r="I39" s="51">
        <v>69247</v>
      </c>
      <c r="J39" s="21">
        <f t="shared" si="4"/>
        <v>-6.2849332124345292E-2</v>
      </c>
      <c r="K39" s="20">
        <f t="shared" si="5"/>
        <v>-4644</v>
      </c>
      <c r="L39" s="22">
        <f>I39/$I$38</f>
        <v>0.97994735650401898</v>
      </c>
    </row>
    <row r="40" spans="1:12" x14ac:dyDescent="0.25">
      <c r="B40" s="280"/>
      <c r="C40" s="283"/>
      <c r="D40" s="23" t="s">
        <v>34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80"/>
      <c r="C41" s="284" t="s">
        <v>22</v>
      </c>
      <c r="D41" s="26" t="s">
        <v>32</v>
      </c>
      <c r="E41" s="54">
        <v>5.2634249471458769</v>
      </c>
      <c r="F41" s="54">
        <v>4.7255626469600269</v>
      </c>
      <c r="G41" s="54">
        <v>3.1582269332690918</v>
      </c>
      <c r="H41" s="54">
        <v>3.9685524652338811</v>
      </c>
      <c r="I41" s="54">
        <v>4.4661863228416125</v>
      </c>
      <c r="J41" s="36">
        <f t="shared" si="4"/>
        <v>0.12539429980256145</v>
      </c>
      <c r="K41" s="37">
        <f t="shared" si="5"/>
        <v>0.49763385760773149</v>
      </c>
      <c r="L41" s="38"/>
    </row>
    <row r="42" spans="1:12" x14ac:dyDescent="0.25">
      <c r="B42" s="280"/>
      <c r="C42" s="285"/>
      <c r="D42" s="4" t="s">
        <v>33</v>
      </c>
      <c r="E42" s="55">
        <f t="shared" ref="E42:I42" si="6">E39/E33</f>
        <v>5.2634249471458769</v>
      </c>
      <c r="F42" s="55">
        <f t="shared" si="6"/>
        <v>4.7255626469600269</v>
      </c>
      <c r="G42" s="55">
        <f t="shared" si="6"/>
        <v>3.1201032937049309</v>
      </c>
      <c r="H42" s="55">
        <f t="shared" si="6"/>
        <v>3.9406431656978294</v>
      </c>
      <c r="I42" s="55">
        <f t="shared" si="6"/>
        <v>4.4511795333290483</v>
      </c>
      <c r="J42" s="40">
        <f t="shared" si="4"/>
        <v>0.12955660945789038</v>
      </c>
      <c r="K42" s="41">
        <f t="shared" si="5"/>
        <v>0.5105363676312189</v>
      </c>
      <c r="L42" s="42"/>
    </row>
    <row r="43" spans="1:12" x14ac:dyDescent="0.25">
      <c r="B43" s="280"/>
      <c r="C43" s="286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0"/>
      <c r="C44" s="288" t="s">
        <v>36</v>
      </c>
      <c r="D44" s="15" t="s">
        <v>32</v>
      </c>
      <c r="E44" s="58">
        <v>0.21521438450899033</v>
      </c>
      <c r="F44" s="58">
        <v>0.56954312665735507</v>
      </c>
      <c r="G44" s="58">
        <v>0.5989491959064327</v>
      </c>
      <c r="H44" s="58">
        <v>0.68271531100478466</v>
      </c>
      <c r="I44" s="58">
        <v>0.64359357353637658</v>
      </c>
      <c r="J44" s="58">
        <f t="shared" si="4"/>
        <v>-5.7303149406200848E-2</v>
      </c>
      <c r="K44" s="44">
        <f>(I44-H44)*100</f>
        <v>-3.912173746840808</v>
      </c>
      <c r="L44" s="18"/>
    </row>
    <row r="45" spans="1:12" x14ac:dyDescent="0.25">
      <c r="B45" s="280"/>
      <c r="C45" s="289"/>
      <c r="D45" s="19" t="s">
        <v>33</v>
      </c>
      <c r="E45" s="59">
        <v>0.21521438450899033</v>
      </c>
      <c r="F45" s="59">
        <v>0.56954312665735507</v>
      </c>
      <c r="G45" s="59">
        <v>0.59425575352635485</v>
      </c>
      <c r="H45" s="59">
        <v>0.68003276334922413</v>
      </c>
      <c r="I45" s="59">
        <v>0.64260393466963628</v>
      </c>
      <c r="J45" s="59">
        <f t="shared" si="4"/>
        <v>-5.503974322538141E-2</v>
      </c>
      <c r="K45" s="46">
        <f>(I45-H45)*100</f>
        <v>-3.7428828679587856</v>
      </c>
      <c r="L45" s="22"/>
    </row>
    <row r="46" spans="1:12" x14ac:dyDescent="0.25">
      <c r="B46" s="280"/>
      <c r="C46" s="290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0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0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0"/>
      <c r="C49" s="291" t="s">
        <v>39</v>
      </c>
      <c r="D49" s="26" t="s">
        <v>32</v>
      </c>
      <c r="E49" s="52">
        <v>482</v>
      </c>
      <c r="F49" s="52">
        <v>823</v>
      </c>
      <c r="G49" s="52">
        <v>912</v>
      </c>
      <c r="H49" s="52">
        <v>912</v>
      </c>
      <c r="I49" s="52">
        <v>915</v>
      </c>
      <c r="J49" s="36">
        <f>I49/H49-1</f>
        <v>3.2894736842106198E-3</v>
      </c>
      <c r="K49" s="27">
        <f>I49-H49</f>
        <v>3</v>
      </c>
      <c r="L49" s="38">
        <f>I49/$I$22</f>
        <v>0.99890829694323147</v>
      </c>
    </row>
    <row r="50" spans="2:12" x14ac:dyDescent="0.25">
      <c r="B50" s="280"/>
      <c r="C50" s="285"/>
      <c r="D50" s="4" t="s">
        <v>33</v>
      </c>
      <c r="E50" s="53">
        <v>482</v>
      </c>
      <c r="F50" s="53">
        <v>823</v>
      </c>
      <c r="G50" s="53">
        <v>898</v>
      </c>
      <c r="H50" s="53">
        <v>898</v>
      </c>
      <c r="I50" s="53">
        <v>898</v>
      </c>
      <c r="J50" s="40">
        <f>I50/H50-1</f>
        <v>0</v>
      </c>
      <c r="K50" s="29">
        <f>I50-H50</f>
        <v>0</v>
      </c>
      <c r="L50" s="42">
        <f>I50/$I$22</f>
        <v>0.98034934497816595</v>
      </c>
    </row>
    <row r="51" spans="2:12" x14ac:dyDescent="0.25">
      <c r="B51" s="281"/>
      <c r="C51" s="286"/>
      <c r="D51" s="32" t="s">
        <v>34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>IFERROR(I51/H51-1,"-")</f>
        <v>-</v>
      </c>
      <c r="K51" s="33">
        <f>IFERROR(I51-H51,"-")</f>
        <v>0</v>
      </c>
      <c r="L51" s="34">
        <f>IFERROR(I51/I49,"-")</f>
        <v>0</v>
      </c>
    </row>
    <row r="52" spans="2:12" ht="6" customHeight="1" x14ac:dyDescent="0.25"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48"/>
    </row>
    <row r="53" spans="2:12" ht="28.5" customHeight="1" x14ac:dyDescent="0.25">
      <c r="B53" s="277" t="s">
        <v>40</v>
      </c>
      <c r="C53" s="278"/>
      <c r="D53" s="278"/>
      <c r="E53" s="278"/>
      <c r="F53" s="278"/>
      <c r="G53" s="278"/>
      <c r="H53" s="278"/>
      <c r="I53" s="278"/>
      <c r="J53" s="278"/>
      <c r="K53" s="278"/>
    </row>
    <row r="54" spans="2:12" x14ac:dyDescent="0.25">
      <c r="B54" s="64"/>
    </row>
    <row r="56" spans="2:12" ht="21.75" thickBot="1" x14ac:dyDescent="0.3">
      <c r="B56" s="279" t="s">
        <v>218</v>
      </c>
      <c r="C56" s="279"/>
      <c r="D56" s="279"/>
      <c r="E56" s="279"/>
      <c r="F56" s="279"/>
      <c r="G56" s="279"/>
      <c r="H56" s="279"/>
      <c r="I56" s="279"/>
      <c r="J56" s="279"/>
      <c r="K56" s="279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0"/>
      <c r="C59" s="282"/>
      <c r="D59" s="19" t="s">
        <v>33</v>
      </c>
      <c r="E59" s="51">
        <v>10755</v>
      </c>
      <c r="F59" s="51">
        <v>20161</v>
      </c>
      <c r="G59" s="51">
        <v>37638</v>
      </c>
      <c r="H59" s="51">
        <v>50521</v>
      </c>
      <c r="I59" s="51">
        <v>43075</v>
      </c>
      <c r="J59" s="21">
        <f t="shared" ref="J59:J74" si="8">I59/H59-1</f>
        <v>-0.14738425605193883</v>
      </c>
      <c r="K59" s="20">
        <f t="shared" ref="K59:K74" si="9">I59-H59</f>
        <v>-7446</v>
      </c>
      <c r="L59" s="21" t="e">
        <f>I59/#REF!</f>
        <v>#REF!</v>
      </c>
    </row>
    <row r="60" spans="2:12" x14ac:dyDescent="0.25">
      <c r="B60" s="280"/>
      <c r="C60" s="283"/>
      <c r="D60" s="23" t="s">
        <v>34</v>
      </c>
      <c r="E60" s="24">
        <v>1878</v>
      </c>
      <c r="F60" s="24">
        <v>0</v>
      </c>
      <c r="G60" s="24">
        <v>0</v>
      </c>
      <c r="H60" s="24">
        <v>0</v>
      </c>
      <c r="I60" s="24">
        <v>0</v>
      </c>
      <c r="J60" s="25" t="str">
        <f>IFERROR(I60/H60-1,"-")</f>
        <v>-</v>
      </c>
      <c r="K60" s="24">
        <f>IFERROR(I60-H60,"-")</f>
        <v>0</v>
      </c>
      <c r="L60" s="25" t="str">
        <f>IFERROR(I60/#REF!,"-")</f>
        <v>-</v>
      </c>
    </row>
    <row r="61" spans="2:12" x14ac:dyDescent="0.25">
      <c r="B61" s="280"/>
      <c r="C61" s="284" t="s">
        <v>35</v>
      </c>
      <c r="D61" s="26" t="s">
        <v>32</v>
      </c>
      <c r="E61" s="52">
        <v>12633</v>
      </c>
      <c r="F61" s="52">
        <v>20161</v>
      </c>
      <c r="G61" s="52">
        <v>37751</v>
      </c>
      <c r="H61" s="52">
        <v>51166</v>
      </c>
      <c r="I61" s="52">
        <v>43737</v>
      </c>
      <c r="J61" s="36">
        <f t="shared" si="8"/>
        <v>-0.14519407418989172</v>
      </c>
      <c r="K61" s="52">
        <f t="shared" si="9"/>
        <v>-7429</v>
      </c>
      <c r="L61" s="36">
        <f>I61/$I$61</f>
        <v>1</v>
      </c>
    </row>
    <row r="62" spans="2:12" x14ac:dyDescent="0.25">
      <c r="B62" s="280"/>
      <c r="C62" s="285"/>
      <c r="D62" s="4" t="s">
        <v>33</v>
      </c>
      <c r="E62" s="53">
        <v>10755</v>
      </c>
      <c r="F62" s="53">
        <v>20161</v>
      </c>
      <c r="G62" s="53">
        <v>37638</v>
      </c>
      <c r="H62" s="53">
        <v>50521</v>
      </c>
      <c r="I62" s="53">
        <v>43075</v>
      </c>
      <c r="J62" s="40">
        <f t="shared" si="8"/>
        <v>-0.14738425605193883</v>
      </c>
      <c r="K62" s="53">
        <f t="shared" si="9"/>
        <v>-7446</v>
      </c>
      <c r="L62" s="40">
        <f t="shared" ref="L62" si="10">I62/$I$61</f>
        <v>0.98486407389624342</v>
      </c>
    </row>
    <row r="63" spans="2:12" x14ac:dyDescent="0.25">
      <c r="B63" s="280"/>
      <c r="C63" s="286"/>
      <c r="D63" s="32" t="s">
        <v>34</v>
      </c>
      <c r="E63" s="33">
        <v>1878</v>
      </c>
      <c r="F63" s="33">
        <v>0</v>
      </c>
      <c r="G63" s="33">
        <v>0</v>
      </c>
      <c r="H63" s="33">
        <v>0</v>
      </c>
      <c r="I63" s="33">
        <v>0</v>
      </c>
      <c r="J63" s="34" t="str">
        <f>IFERROR(I63/H63-1,"-")</f>
        <v>-</v>
      </c>
      <c r="K63" s="33">
        <f>IFERROR(I63-H63,"-")</f>
        <v>0</v>
      </c>
      <c r="L63" s="65">
        <f>IFERROR(I63/I61,"-")</f>
        <v>0</v>
      </c>
    </row>
    <row r="64" spans="2:12" x14ac:dyDescent="0.25">
      <c r="B64" s="280"/>
      <c r="C64" s="287" t="s">
        <v>21</v>
      </c>
      <c r="D64" s="15" t="s">
        <v>32</v>
      </c>
      <c r="E64" s="50">
        <v>65275</v>
      </c>
      <c r="F64" s="50">
        <v>98762</v>
      </c>
      <c r="G64" s="50">
        <v>168339</v>
      </c>
      <c r="H64" s="50">
        <v>182035</v>
      </c>
      <c r="I64" s="50">
        <v>194642</v>
      </c>
      <c r="J64" s="17">
        <f t="shared" si="8"/>
        <v>6.925591232455286E-2</v>
      </c>
      <c r="K64" s="16">
        <f t="shared" si="9"/>
        <v>12607</v>
      </c>
      <c r="L64" s="17">
        <f>I64/$I$64</f>
        <v>1</v>
      </c>
    </row>
    <row r="65" spans="2:12" x14ac:dyDescent="0.25">
      <c r="B65" s="280"/>
      <c r="C65" s="282"/>
      <c r="D65" s="19" t="s">
        <v>33</v>
      </c>
      <c r="E65" s="51">
        <v>54033</v>
      </c>
      <c r="F65" s="51">
        <v>98762</v>
      </c>
      <c r="G65" s="51">
        <v>167710</v>
      </c>
      <c r="H65" s="51">
        <v>177835</v>
      </c>
      <c r="I65" s="51">
        <v>190648</v>
      </c>
      <c r="J65" s="21">
        <f t="shared" si="8"/>
        <v>7.2049933927517129E-2</v>
      </c>
      <c r="K65" s="20">
        <f t="shared" si="9"/>
        <v>12813</v>
      </c>
      <c r="L65" s="21">
        <f t="shared" ref="L65" si="11">I65/$I$64</f>
        <v>0.97948027661039239</v>
      </c>
    </row>
    <row r="66" spans="2:12" x14ac:dyDescent="0.25">
      <c r="B66" s="280"/>
      <c r="C66" s="283"/>
      <c r="D66" s="23" t="s">
        <v>34</v>
      </c>
      <c r="E66" s="24">
        <v>11242</v>
      </c>
      <c r="F66" s="24">
        <v>0</v>
      </c>
      <c r="G66" s="24">
        <v>0</v>
      </c>
      <c r="H66" s="24">
        <v>0</v>
      </c>
      <c r="I66" s="24">
        <v>0</v>
      </c>
      <c r="J66" s="25" t="str">
        <f>IFERROR(I66/H66-1,"-")</f>
        <v>-</v>
      </c>
      <c r="K66" s="24">
        <f>IFERROR(I66-H66,"-")</f>
        <v>0</v>
      </c>
      <c r="L66" s="25">
        <f>IFERROR(I66/I64,"-")</f>
        <v>0</v>
      </c>
    </row>
    <row r="67" spans="2:12" x14ac:dyDescent="0.25">
      <c r="B67" s="280"/>
      <c r="C67" s="284" t="s">
        <v>22</v>
      </c>
      <c r="D67" s="26" t="s">
        <v>32</v>
      </c>
      <c r="E67" s="54">
        <v>5.1670228765930499</v>
      </c>
      <c r="F67" s="54">
        <v>4.8986657407866669</v>
      </c>
      <c r="G67" s="54">
        <v>4.4591931339567168</v>
      </c>
      <c r="H67" s="54">
        <v>3.5577336512527848</v>
      </c>
      <c r="I67" s="54">
        <v>4.4502823696184013</v>
      </c>
      <c r="J67" s="36">
        <f t="shared" si="8"/>
        <v>0.25087564327681555</v>
      </c>
      <c r="K67" s="37">
        <f t="shared" si="9"/>
        <v>0.89254871836561644</v>
      </c>
      <c r="L67" s="36"/>
    </row>
    <row r="68" spans="2:12" x14ac:dyDescent="0.25">
      <c r="B68" s="280"/>
      <c r="C68" s="285"/>
      <c r="D68" s="4" t="s">
        <v>33</v>
      </c>
      <c r="E68" s="55">
        <f t="shared" ref="E68:I68" si="12">E65/E59</f>
        <v>5.0239888423988841</v>
      </c>
      <c r="F68" s="55">
        <f t="shared" si="12"/>
        <v>4.8986657407866669</v>
      </c>
      <c r="G68" s="55">
        <f t="shared" si="12"/>
        <v>4.4558690684946063</v>
      </c>
      <c r="H68" s="55">
        <f t="shared" si="12"/>
        <v>3.5200213772490647</v>
      </c>
      <c r="I68" s="55">
        <f t="shared" si="12"/>
        <v>4.4259547301218802</v>
      </c>
      <c r="J68" s="40">
        <f t="shared" si="8"/>
        <v>0.25736586678936946</v>
      </c>
      <c r="K68" s="41">
        <f t="shared" si="9"/>
        <v>0.90593335287281551</v>
      </c>
      <c r="L68" s="40"/>
    </row>
    <row r="69" spans="2:12" x14ac:dyDescent="0.25">
      <c r="B69" s="280"/>
      <c r="C69" s="286"/>
      <c r="D69" s="32" t="s">
        <v>34</v>
      </c>
      <c r="E69" s="43">
        <f>IFERROR(E66/E60,"-")</f>
        <v>5.98615548455804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0"/>
      <c r="C70" s="288" t="s">
        <v>36</v>
      </c>
      <c r="D70" s="15" t="s">
        <v>32</v>
      </c>
      <c r="E70" s="58">
        <v>0.42174668708366447</v>
      </c>
      <c r="F70" s="58">
        <v>0.40408330264719122</v>
      </c>
      <c r="G70" s="58">
        <v>0.53778304538949095</v>
      </c>
      <c r="H70" s="58">
        <v>0.55454348826086564</v>
      </c>
      <c r="I70" s="58">
        <v>0.59082327086406716</v>
      </c>
      <c r="J70" s="58">
        <f t="shared" si="8"/>
        <v>6.5422790766113792E-2</v>
      </c>
      <c r="K70" s="44">
        <f t="shared" si="9"/>
        <v>3.6279782603201527E-2</v>
      </c>
      <c r="L70" s="17"/>
    </row>
    <row r="71" spans="2:12" x14ac:dyDescent="0.25">
      <c r="B71" s="280"/>
      <c r="C71" s="289"/>
      <c r="D71" s="19" t="s">
        <v>33</v>
      </c>
      <c r="E71" s="59">
        <v>0.39669184855626283</v>
      </c>
      <c r="F71" s="59">
        <v>0.40408330264719122</v>
      </c>
      <c r="G71" s="59">
        <v>0.5372393247269116</v>
      </c>
      <c r="H71" s="59">
        <v>0.55031548718710444</v>
      </c>
      <c r="I71" s="59">
        <v>0.58806038285245432</v>
      </c>
      <c r="J71" s="59">
        <f t="shared" si="8"/>
        <v>6.8587740203860159E-2</v>
      </c>
      <c r="K71" s="46">
        <f t="shared" si="9"/>
        <v>3.7744895665349887E-2</v>
      </c>
      <c r="L71" s="21"/>
    </row>
    <row r="72" spans="2:12" x14ac:dyDescent="0.25">
      <c r="B72" s="280"/>
      <c r="C72" s="290"/>
      <c r="D72" s="23" t="s">
        <v>34</v>
      </c>
      <c r="E72" s="60">
        <v>0.60558069381598789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0"/>
      <c r="C73" s="291" t="s">
        <v>41</v>
      </c>
      <c r="D73" s="26" t="s">
        <v>32</v>
      </c>
      <c r="E73" s="52">
        <v>437</v>
      </c>
      <c r="F73" s="52">
        <v>669</v>
      </c>
      <c r="G73" s="52">
        <v>857</v>
      </c>
      <c r="H73" s="52">
        <v>900</v>
      </c>
      <c r="I73" s="52">
        <v>900</v>
      </c>
      <c r="J73" s="36">
        <f t="shared" si="8"/>
        <v>0</v>
      </c>
      <c r="K73" s="27">
        <f t="shared" si="9"/>
        <v>0</v>
      </c>
      <c r="L73" s="36">
        <f>I73/$I$73</f>
        <v>1</v>
      </c>
    </row>
    <row r="74" spans="2:12" x14ac:dyDescent="0.25">
      <c r="B74" s="280"/>
      <c r="C74" s="285"/>
      <c r="D74" s="4" t="s">
        <v>33</v>
      </c>
      <c r="E74" s="53">
        <v>386</v>
      </c>
      <c r="F74" s="53">
        <v>669</v>
      </c>
      <c r="G74" s="53">
        <v>855</v>
      </c>
      <c r="H74" s="53">
        <v>886</v>
      </c>
      <c r="I74" s="53">
        <v>886</v>
      </c>
      <c r="J74" s="40">
        <f t="shared" si="8"/>
        <v>0</v>
      </c>
      <c r="K74" s="29">
        <f t="shared" si="9"/>
        <v>0</v>
      </c>
      <c r="L74" s="40">
        <f t="shared" ref="L74" si="14">I74/$I$73</f>
        <v>0.98444444444444446</v>
      </c>
    </row>
    <row r="75" spans="2:12" x14ac:dyDescent="0.25">
      <c r="B75" s="281"/>
      <c r="C75" s="286"/>
      <c r="D75" s="32" t="s">
        <v>34</v>
      </c>
      <c r="E75" s="33">
        <v>51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48"/>
    </row>
    <row r="77" spans="2:12" ht="27" customHeight="1" x14ac:dyDescent="0.25">
      <c r="B77" s="277" t="s">
        <v>38</v>
      </c>
      <c r="C77" s="278"/>
      <c r="D77" s="278"/>
      <c r="E77" s="278"/>
      <c r="F77" s="278"/>
      <c r="G77" s="278"/>
      <c r="H77" s="278"/>
      <c r="I77" s="278"/>
      <c r="J77" s="278"/>
      <c r="K77" s="278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BD96F-B0E2-47B4-BDCF-26EBA991552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F920F-D4FA-45CF-883F-ABCA4236881A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9"/>
      <c r="D5" s="279"/>
      <c r="E5" s="279"/>
      <c r="F5" s="279"/>
      <c r="G5" s="279"/>
      <c r="H5" s="279"/>
      <c r="I5" s="279"/>
      <c r="K5" s="279" t="s">
        <v>261</v>
      </c>
      <c r="L5" s="279"/>
      <c r="M5" s="279"/>
      <c r="N5" s="279"/>
      <c r="O5" s="279"/>
      <c r="P5" s="279"/>
      <c r="Q5" s="279"/>
      <c r="R5" s="279"/>
    </row>
    <row r="6" spans="1:18" ht="6" customHeight="1" x14ac:dyDescent="0.25"/>
    <row r="7" spans="1:18" ht="15.75" x14ac:dyDescent="0.25">
      <c r="B7" s="147"/>
      <c r="C7" s="309" t="s">
        <v>45</v>
      </c>
      <c r="D7" s="310"/>
      <c r="E7" s="310"/>
      <c r="F7" s="310"/>
      <c r="G7" s="310"/>
      <c r="H7" s="310"/>
      <c r="I7" s="310"/>
    </row>
    <row r="8" spans="1:18" s="148" customFormat="1" ht="72" customHeight="1" x14ac:dyDescent="0.25">
      <c r="A8"/>
      <c r="B8" s="188"/>
      <c r="C8" s="174" t="s">
        <v>219</v>
      </c>
      <c r="D8" s="174" t="s">
        <v>220</v>
      </c>
      <c r="E8" s="174" t="s">
        <v>221</v>
      </c>
      <c r="F8" s="174" t="s">
        <v>222</v>
      </c>
      <c r="G8" s="174" t="s">
        <v>223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219</v>
      </c>
      <c r="M8" s="174" t="s">
        <v>220</v>
      </c>
      <c r="N8" s="174" t="s">
        <v>221</v>
      </c>
      <c r="O8" s="174" t="s">
        <v>222</v>
      </c>
      <c r="P8" s="174" t="s">
        <v>223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48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98256</v>
      </c>
      <c r="D10" s="178">
        <v>492922</v>
      </c>
      <c r="E10" s="178">
        <v>515139</v>
      </c>
      <c r="F10" s="178">
        <v>522346</v>
      </c>
      <c r="G10" s="178">
        <v>527853</v>
      </c>
      <c r="H10" s="179">
        <f t="shared" ref="H10:H22" si="0">IFERROR(G10/F10-1,"-")</f>
        <v>1.0542820276215448E-2</v>
      </c>
      <c r="I10" s="179">
        <f t="shared" ref="I10:I22" si="1">G10/G$10</f>
        <v>1</v>
      </c>
      <c r="K10" s="158" t="s">
        <v>70</v>
      </c>
      <c r="L10" s="178">
        <v>736</v>
      </c>
      <c r="M10" s="178">
        <v>3250</v>
      </c>
      <c r="N10" s="178">
        <v>4811</v>
      </c>
      <c r="O10" s="178">
        <v>4200</v>
      </c>
      <c r="P10" s="178">
        <v>3595</v>
      </c>
      <c r="Q10" s="179">
        <f t="shared" ref="Q10:Q22" si="2">IFERROR(P10/O10-1,"-")</f>
        <v>-0.14404761904761909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51096</v>
      </c>
      <c r="D11" s="162">
        <v>95389</v>
      </c>
      <c r="E11" s="162">
        <v>102734</v>
      </c>
      <c r="F11" s="162">
        <v>83187</v>
      </c>
      <c r="G11" s="162">
        <v>96564</v>
      </c>
      <c r="H11" s="163">
        <f t="shared" si="0"/>
        <v>0.16080637599624947</v>
      </c>
      <c r="I11" s="163">
        <f t="shared" si="1"/>
        <v>0.18293729504236975</v>
      </c>
      <c r="J11" s="81"/>
      <c r="K11" s="161" t="s">
        <v>99</v>
      </c>
      <c r="L11" s="162">
        <v>180</v>
      </c>
      <c r="M11" s="162">
        <v>268</v>
      </c>
      <c r="N11" s="162">
        <v>1990</v>
      </c>
      <c r="O11" s="162">
        <v>1231</v>
      </c>
      <c r="P11" s="162">
        <v>710</v>
      </c>
      <c r="Q11" s="163">
        <f t="shared" si="2"/>
        <v>-0.42323314378554022</v>
      </c>
      <c r="R11" s="163">
        <f t="shared" si="3"/>
        <v>0.19749652294853964</v>
      </c>
    </row>
    <row r="12" spans="1:18" x14ac:dyDescent="0.25">
      <c r="B12" s="165" t="s">
        <v>105</v>
      </c>
      <c r="C12" s="166">
        <v>35226</v>
      </c>
      <c r="D12" s="166">
        <v>42035</v>
      </c>
      <c r="E12" s="166">
        <v>43979</v>
      </c>
      <c r="F12" s="166">
        <v>28848</v>
      </c>
      <c r="G12" s="166">
        <v>34939</v>
      </c>
      <c r="H12" s="167">
        <f t="shared" si="0"/>
        <v>0.21114115363283426</v>
      </c>
      <c r="I12" s="167">
        <f t="shared" si="1"/>
        <v>6.6190776598787915E-2</v>
      </c>
      <c r="J12" s="81"/>
      <c r="K12" s="165" t="s">
        <v>105</v>
      </c>
      <c r="L12" s="166">
        <v>81</v>
      </c>
      <c r="M12" s="166">
        <v>30</v>
      </c>
      <c r="N12" s="166">
        <v>1497</v>
      </c>
      <c r="O12" s="166">
        <v>977</v>
      </c>
      <c r="P12" s="166">
        <v>547</v>
      </c>
      <c r="Q12" s="167">
        <f t="shared" si="2"/>
        <v>-0.44012282497441146</v>
      </c>
      <c r="R12" s="167">
        <f t="shared" si="3"/>
        <v>0.1521557719054242</v>
      </c>
    </row>
    <row r="13" spans="1:18" x14ac:dyDescent="0.25">
      <c r="B13" s="165" t="s">
        <v>102</v>
      </c>
      <c r="C13" s="166">
        <v>15870</v>
      </c>
      <c r="D13" s="166">
        <v>53354</v>
      </c>
      <c r="E13" s="166">
        <v>58755</v>
      </c>
      <c r="F13" s="166">
        <v>54339</v>
      </c>
      <c r="G13" s="166">
        <v>61625</v>
      </c>
      <c r="H13" s="167">
        <f t="shared" si="0"/>
        <v>0.13408417527006389</v>
      </c>
      <c r="I13" s="167">
        <f t="shared" si="1"/>
        <v>0.11674651844358183</v>
      </c>
      <c r="J13" s="81"/>
      <c r="K13" s="165" t="s">
        <v>102</v>
      </c>
      <c r="L13" s="166">
        <v>99</v>
      </c>
      <c r="M13" s="166">
        <v>238</v>
      </c>
      <c r="N13" s="166">
        <v>493</v>
      </c>
      <c r="O13" s="166">
        <v>254</v>
      </c>
      <c r="P13" s="166">
        <v>163</v>
      </c>
      <c r="Q13" s="167">
        <f t="shared" si="2"/>
        <v>-0.3582677165354331</v>
      </c>
      <c r="R13" s="167">
        <f>P13/P$10</f>
        <v>4.534075104311544E-2</v>
      </c>
    </row>
    <row r="14" spans="1:18" x14ac:dyDescent="0.25">
      <c r="B14" s="161" t="s">
        <v>109</v>
      </c>
      <c r="C14" s="162">
        <v>47160</v>
      </c>
      <c r="D14" s="162">
        <v>397533</v>
      </c>
      <c r="E14" s="162">
        <v>412405</v>
      </c>
      <c r="F14" s="162">
        <v>439159</v>
      </c>
      <c r="G14" s="162">
        <v>431289</v>
      </c>
      <c r="H14" s="163">
        <f t="shared" si="0"/>
        <v>-1.7920616450989302E-2</v>
      </c>
      <c r="I14" s="163">
        <f t="shared" si="1"/>
        <v>0.81706270495763023</v>
      </c>
      <c r="J14" s="81"/>
      <c r="K14" s="161" t="s">
        <v>109</v>
      </c>
      <c r="L14" s="162">
        <v>556</v>
      </c>
      <c r="M14" s="162">
        <v>2982</v>
      </c>
      <c r="N14" s="162">
        <v>2821</v>
      </c>
      <c r="O14" s="162">
        <v>2969</v>
      </c>
      <c r="P14" s="162">
        <v>2885</v>
      </c>
      <c r="Q14" s="163">
        <f t="shared" si="2"/>
        <v>-2.8292354328056546E-2</v>
      </c>
      <c r="R14" s="163">
        <f t="shared" si="3"/>
        <v>0.80250347705146041</v>
      </c>
    </row>
    <row r="15" spans="1:18" x14ac:dyDescent="0.25">
      <c r="B15" s="165" t="s">
        <v>112</v>
      </c>
      <c r="C15" s="166">
        <v>2070</v>
      </c>
      <c r="D15" s="166">
        <v>178988</v>
      </c>
      <c r="E15" s="166">
        <v>184675</v>
      </c>
      <c r="F15" s="166">
        <v>205684</v>
      </c>
      <c r="G15" s="166">
        <v>199678</v>
      </c>
      <c r="H15" s="167">
        <f t="shared" si="0"/>
        <v>-2.9200132241691157E-2</v>
      </c>
      <c r="I15" s="167">
        <f t="shared" si="1"/>
        <v>0.37828334782600459</v>
      </c>
      <c r="J15" s="81"/>
      <c r="K15" s="165" t="s">
        <v>112</v>
      </c>
      <c r="L15" s="166">
        <v>6</v>
      </c>
      <c r="M15" s="166">
        <v>971</v>
      </c>
      <c r="N15" s="166">
        <v>720</v>
      </c>
      <c r="O15" s="166">
        <v>881</v>
      </c>
      <c r="P15" s="166">
        <v>1061</v>
      </c>
      <c r="Q15" s="167">
        <f t="shared" si="2"/>
        <v>0.20431328036322371</v>
      </c>
      <c r="R15" s="167">
        <f t="shared" si="3"/>
        <v>0.29513212795549376</v>
      </c>
    </row>
    <row r="16" spans="1:18" x14ac:dyDescent="0.25">
      <c r="B16" s="165" t="s">
        <v>115</v>
      </c>
      <c r="C16" s="166">
        <v>6172</v>
      </c>
      <c r="D16" s="166">
        <v>44901</v>
      </c>
      <c r="E16" s="166">
        <v>45431</v>
      </c>
      <c r="F16" s="166">
        <v>45472</v>
      </c>
      <c r="G16" s="166">
        <v>47720</v>
      </c>
      <c r="H16" s="167">
        <f t="shared" si="0"/>
        <v>4.9437016185784666E-2</v>
      </c>
      <c r="I16" s="167">
        <f t="shared" si="1"/>
        <v>9.0403957162316029E-2</v>
      </c>
      <c r="J16" s="81"/>
      <c r="K16" s="165" t="s">
        <v>115</v>
      </c>
      <c r="L16" s="166">
        <v>210</v>
      </c>
      <c r="M16" s="166">
        <v>855</v>
      </c>
      <c r="N16" s="166">
        <v>551</v>
      </c>
      <c r="O16" s="166">
        <v>623</v>
      </c>
      <c r="P16" s="166">
        <v>656</v>
      </c>
      <c r="Q16" s="167">
        <f t="shared" si="2"/>
        <v>5.2969502407704594E-2</v>
      </c>
      <c r="R16" s="167">
        <f t="shared" si="3"/>
        <v>0.18247566063977746</v>
      </c>
    </row>
    <row r="17" spans="2:22" x14ac:dyDescent="0.25">
      <c r="B17" s="165" t="s">
        <v>118</v>
      </c>
      <c r="C17" s="166">
        <v>6524</v>
      </c>
      <c r="D17" s="166">
        <v>22093</v>
      </c>
      <c r="E17" s="166">
        <v>24699</v>
      </c>
      <c r="F17" s="166">
        <v>26464</v>
      </c>
      <c r="G17" s="166">
        <v>23262</v>
      </c>
      <c r="H17" s="167">
        <f t="shared" si="0"/>
        <v>-0.12099455864570741</v>
      </c>
      <c r="I17" s="167">
        <f t="shared" si="1"/>
        <v>4.406908741638297E-2</v>
      </c>
      <c r="J17" s="81"/>
      <c r="K17" s="165" t="s">
        <v>118</v>
      </c>
      <c r="L17" s="166">
        <v>48</v>
      </c>
      <c r="M17" s="166">
        <v>312</v>
      </c>
      <c r="N17" s="166">
        <v>331</v>
      </c>
      <c r="O17" s="166">
        <v>217</v>
      </c>
      <c r="P17" s="166">
        <v>169</v>
      </c>
      <c r="Q17" s="167">
        <f t="shared" si="2"/>
        <v>-0.22119815668202769</v>
      </c>
      <c r="R17" s="167">
        <f t="shared" si="3"/>
        <v>4.700973574408901E-2</v>
      </c>
    </row>
    <row r="18" spans="2:22" x14ac:dyDescent="0.25">
      <c r="B18" s="165" t="s">
        <v>125</v>
      </c>
      <c r="C18" s="166">
        <v>684</v>
      </c>
      <c r="D18" s="166">
        <v>20024</v>
      </c>
      <c r="E18" s="166">
        <v>18450</v>
      </c>
      <c r="F18" s="166">
        <v>18174</v>
      </c>
      <c r="G18" s="166">
        <v>16778</v>
      </c>
      <c r="H18" s="167">
        <f t="shared" si="0"/>
        <v>-7.6813029602729177E-2</v>
      </c>
      <c r="I18" s="167">
        <f t="shared" si="1"/>
        <v>3.1785364485945898E-2</v>
      </c>
      <c r="J18" s="81"/>
      <c r="K18" s="165" t="s">
        <v>125</v>
      </c>
      <c r="L18" s="166">
        <v>13</v>
      </c>
      <c r="M18" s="166">
        <v>50</v>
      </c>
      <c r="N18" s="166">
        <v>68</v>
      </c>
      <c r="O18" s="166">
        <v>116</v>
      </c>
      <c r="P18" s="166">
        <v>73</v>
      </c>
      <c r="Q18" s="167">
        <f t="shared" si="2"/>
        <v>-0.37068965517241381</v>
      </c>
      <c r="R18" s="167">
        <f t="shared" si="3"/>
        <v>2.0305980528511822E-2</v>
      </c>
    </row>
    <row r="19" spans="2:22" x14ac:dyDescent="0.25">
      <c r="B19" s="165" t="s">
        <v>121</v>
      </c>
      <c r="C19" s="166">
        <v>1526</v>
      </c>
      <c r="D19" s="166">
        <v>17148</v>
      </c>
      <c r="E19" s="166">
        <v>14198</v>
      </c>
      <c r="F19" s="166">
        <v>17242</v>
      </c>
      <c r="G19" s="166">
        <v>14115</v>
      </c>
      <c r="H19" s="167">
        <f t="shared" si="0"/>
        <v>-0.18135947105904182</v>
      </c>
      <c r="I19" s="167">
        <f t="shared" si="1"/>
        <v>2.6740399315718581E-2</v>
      </c>
      <c r="J19" s="81"/>
      <c r="K19" s="165" t="s">
        <v>121</v>
      </c>
      <c r="L19" s="166">
        <v>9</v>
      </c>
      <c r="M19" s="166">
        <v>72</v>
      </c>
      <c r="N19" s="166">
        <v>67</v>
      </c>
      <c r="O19" s="166">
        <v>54</v>
      </c>
      <c r="P19" s="166">
        <v>71</v>
      </c>
      <c r="Q19" s="167">
        <f t="shared" si="2"/>
        <v>0.31481481481481488</v>
      </c>
      <c r="R19" s="167">
        <f t="shared" si="3"/>
        <v>1.9749652294853964E-2</v>
      </c>
    </row>
    <row r="20" spans="2:22" x14ac:dyDescent="0.25">
      <c r="B20" s="165" t="s">
        <v>130</v>
      </c>
      <c r="C20" s="166">
        <v>98</v>
      </c>
      <c r="D20" s="166">
        <v>7278</v>
      </c>
      <c r="E20" s="166">
        <v>7016</v>
      </c>
      <c r="F20" s="166">
        <v>5537</v>
      </c>
      <c r="G20" s="166">
        <v>7036</v>
      </c>
      <c r="H20" s="167">
        <f t="shared" si="0"/>
        <v>0.27072421889109632</v>
      </c>
      <c r="I20" s="167">
        <f t="shared" si="1"/>
        <v>1.3329468620998649E-2</v>
      </c>
      <c r="J20" s="81"/>
      <c r="K20" s="165" t="s">
        <v>130</v>
      </c>
      <c r="L20" s="166">
        <v>6</v>
      </c>
      <c r="M20" s="166">
        <v>5</v>
      </c>
      <c r="N20" s="166">
        <v>14</v>
      </c>
      <c r="O20" s="166">
        <v>2</v>
      </c>
      <c r="P20" s="166">
        <v>19</v>
      </c>
      <c r="Q20" s="167">
        <f t="shared" si="2"/>
        <v>8.5</v>
      </c>
      <c r="R20" s="167">
        <f t="shared" si="3"/>
        <v>5.2851182197496526E-3</v>
      </c>
    </row>
    <row r="21" spans="2:22" x14ac:dyDescent="0.25">
      <c r="B21" s="165" t="s">
        <v>133</v>
      </c>
      <c r="C21" s="166">
        <v>378</v>
      </c>
      <c r="D21" s="166">
        <v>6203</v>
      </c>
      <c r="E21" s="166">
        <v>7422</v>
      </c>
      <c r="F21" s="166">
        <v>6530</v>
      </c>
      <c r="G21" s="166">
        <v>5262</v>
      </c>
      <c r="H21" s="167">
        <f t="shared" si="0"/>
        <v>-0.1941807044410413</v>
      </c>
      <c r="I21" s="167">
        <f t="shared" si="1"/>
        <v>9.9686844632880748E-3</v>
      </c>
      <c r="J21" s="81"/>
      <c r="K21" s="165" t="s">
        <v>133</v>
      </c>
      <c r="L21" s="166">
        <v>3</v>
      </c>
      <c r="M21" s="166">
        <v>7</v>
      </c>
      <c r="N21" s="166">
        <v>18</v>
      </c>
      <c r="O21" s="166">
        <v>19</v>
      </c>
      <c r="P21" s="166">
        <v>7</v>
      </c>
      <c r="Q21" s="167">
        <f t="shared" si="2"/>
        <v>-0.63157894736842102</v>
      </c>
      <c r="R21" s="167">
        <f t="shared" si="3"/>
        <v>1.9471488178025036E-3</v>
      </c>
    </row>
    <row r="22" spans="2:22" x14ac:dyDescent="0.25">
      <c r="B22" s="170" t="s">
        <v>147</v>
      </c>
      <c r="C22" s="171">
        <f>C14-SUM(C15:C21)</f>
        <v>29708</v>
      </c>
      <c r="D22" s="171">
        <f>D14-SUM(D15:D21)</f>
        <v>100898</v>
      </c>
      <c r="E22" s="171">
        <f>E14-SUM(E15:E21)</f>
        <v>110514</v>
      </c>
      <c r="F22" s="171">
        <f>F14-SUM(F15:F21)</f>
        <v>114056</v>
      </c>
      <c r="G22" s="171">
        <f>G14-SUM(G15:G21)</f>
        <v>117438</v>
      </c>
      <c r="H22" s="172">
        <f t="shared" si="0"/>
        <v>2.9652100722452168E-2</v>
      </c>
      <c r="I22" s="172">
        <f t="shared" si="1"/>
        <v>0.22248239566697547</v>
      </c>
      <c r="J22" s="81"/>
      <c r="K22" s="170" t="s">
        <v>147</v>
      </c>
      <c r="L22" s="171">
        <f>L14-SUM(L15:L21)</f>
        <v>261</v>
      </c>
      <c r="M22" s="171">
        <f>M14-SUM(M15:M21)</f>
        <v>710</v>
      </c>
      <c r="N22" s="171">
        <f>N14-SUM(N15:N21)</f>
        <v>1052</v>
      </c>
      <c r="O22" s="171">
        <f>O14-SUM(O15:O21)</f>
        <v>1057</v>
      </c>
      <c r="P22" s="171">
        <f>P14-SUM(P15:P21)</f>
        <v>829</v>
      </c>
      <c r="Q22" s="172">
        <f t="shared" si="2"/>
        <v>-0.21570482497634813</v>
      </c>
      <c r="R22" s="172">
        <f t="shared" si="3"/>
        <v>0.23059805285118221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38183</v>
      </c>
      <c r="D24" s="178">
        <v>193762</v>
      </c>
      <c r="E24" s="178">
        <v>195829</v>
      </c>
      <c r="F24" s="178">
        <v>193488</v>
      </c>
      <c r="G24" s="178">
        <v>193477</v>
      </c>
      <c r="H24" s="179">
        <f t="shared" ref="H24:H36" si="4">IFERROR(G24/F24-1,"-")</f>
        <v>-5.685107086739194E-5</v>
      </c>
      <c r="I24" s="179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19959</v>
      </c>
      <c r="D25" s="162">
        <v>18655</v>
      </c>
      <c r="E25" s="162">
        <v>19959</v>
      </c>
      <c r="F25" s="162">
        <v>10288</v>
      </c>
      <c r="G25" s="162">
        <v>13690</v>
      </c>
      <c r="H25" s="163">
        <f t="shared" si="4"/>
        <v>0.33067651632970452</v>
      </c>
      <c r="I25" s="163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12714</v>
      </c>
      <c r="D26" s="166">
        <v>8709</v>
      </c>
      <c r="E26" s="166">
        <v>8481</v>
      </c>
      <c r="F26" s="166">
        <v>4118</v>
      </c>
      <c r="G26" s="166">
        <v>5832</v>
      </c>
      <c r="H26" s="167">
        <f t="shared" si="4"/>
        <v>0.41622146673142302</v>
      </c>
      <c r="I26" s="167">
        <f t="shared" si="5"/>
        <v>1.1048530556802745E-2</v>
      </c>
    </row>
    <row r="27" spans="2:22" x14ac:dyDescent="0.25">
      <c r="B27" s="165" t="s">
        <v>102</v>
      </c>
      <c r="C27" s="166">
        <v>7245</v>
      </c>
      <c r="D27" s="166">
        <v>9946</v>
      </c>
      <c r="E27" s="166">
        <v>11478</v>
      </c>
      <c r="F27" s="166">
        <v>6170</v>
      </c>
      <c r="G27" s="166">
        <v>7858</v>
      </c>
      <c r="H27" s="167">
        <f t="shared" si="4"/>
        <v>0.273581847649919</v>
      </c>
      <c r="I27" s="167">
        <f t="shared" si="5"/>
        <v>1.4886720355856649E-2</v>
      </c>
    </row>
    <row r="28" spans="2:22" x14ac:dyDescent="0.25">
      <c r="B28" s="161" t="s">
        <v>109</v>
      </c>
      <c r="C28" s="162">
        <v>18224</v>
      </c>
      <c r="D28" s="162">
        <v>175107</v>
      </c>
      <c r="E28" s="162">
        <v>175870</v>
      </c>
      <c r="F28" s="162">
        <v>183200</v>
      </c>
      <c r="G28" s="162">
        <v>179787</v>
      </c>
      <c r="H28" s="163">
        <f t="shared" si="4"/>
        <v>-1.8629912663755466E-2</v>
      </c>
      <c r="I28" s="163">
        <f t="shared" si="5"/>
        <v>0.34060050809600401</v>
      </c>
    </row>
    <row r="29" spans="2:22" x14ac:dyDescent="0.25">
      <c r="B29" s="165" t="s">
        <v>112</v>
      </c>
      <c r="C29" s="166">
        <v>719</v>
      </c>
      <c r="D29" s="166">
        <v>83247</v>
      </c>
      <c r="E29" s="166">
        <v>86309</v>
      </c>
      <c r="F29" s="166">
        <v>94631</v>
      </c>
      <c r="G29" s="166">
        <v>93648</v>
      </c>
      <c r="H29" s="167">
        <f t="shared" si="4"/>
        <v>-1.0387716498821753E-2</v>
      </c>
      <c r="I29" s="167">
        <f t="shared" si="5"/>
        <v>0.17741302976396839</v>
      </c>
    </row>
    <row r="30" spans="2:22" x14ac:dyDescent="0.25">
      <c r="B30" s="165" t="s">
        <v>115</v>
      </c>
      <c r="C30" s="166">
        <v>2469</v>
      </c>
      <c r="D30" s="166">
        <v>20122</v>
      </c>
      <c r="E30" s="166">
        <v>19986</v>
      </c>
      <c r="F30" s="166">
        <v>19428</v>
      </c>
      <c r="G30" s="166">
        <v>19040</v>
      </c>
      <c r="H30" s="167">
        <f t="shared" si="4"/>
        <v>-1.9971175622812476E-2</v>
      </c>
      <c r="I30" s="167">
        <f t="shared" si="5"/>
        <v>3.6070648457051491E-2</v>
      </c>
    </row>
    <row r="31" spans="2:22" x14ac:dyDescent="0.25">
      <c r="B31" s="165" t="s">
        <v>118</v>
      </c>
      <c r="C31" s="166">
        <v>2182</v>
      </c>
      <c r="D31" s="166">
        <v>7971</v>
      </c>
      <c r="E31" s="166">
        <v>7941</v>
      </c>
      <c r="F31" s="166">
        <v>6954</v>
      </c>
      <c r="G31" s="166">
        <v>5625</v>
      </c>
      <c r="H31" s="167">
        <f t="shared" si="4"/>
        <v>-0.19111302847282141</v>
      </c>
      <c r="I31" s="167">
        <f t="shared" si="5"/>
        <v>1.0656375922842154E-2</v>
      </c>
    </row>
    <row r="32" spans="2:22" x14ac:dyDescent="0.25">
      <c r="B32" s="165" t="s">
        <v>125</v>
      </c>
      <c r="C32" s="166">
        <v>277</v>
      </c>
      <c r="D32" s="166">
        <v>9891</v>
      </c>
      <c r="E32" s="166">
        <v>8455</v>
      </c>
      <c r="F32" s="166">
        <v>7780</v>
      </c>
      <c r="G32" s="166">
        <v>7841</v>
      </c>
      <c r="H32" s="167">
        <f t="shared" si="4"/>
        <v>7.8406169665810044E-3</v>
      </c>
      <c r="I32" s="167">
        <f t="shared" si="5"/>
        <v>1.4854514419734281E-2</v>
      </c>
    </row>
    <row r="33" spans="2:9" x14ac:dyDescent="0.25">
      <c r="B33" s="165" t="s">
        <v>121</v>
      </c>
      <c r="C33" s="166">
        <v>931</v>
      </c>
      <c r="D33" s="166">
        <v>10009</v>
      </c>
      <c r="E33" s="166">
        <v>7786</v>
      </c>
      <c r="F33" s="166">
        <v>9419</v>
      </c>
      <c r="G33" s="166">
        <v>8292</v>
      </c>
      <c r="H33" s="167">
        <f t="shared" si="4"/>
        <v>-0.11965176770357788</v>
      </c>
      <c r="I33" s="167">
        <f t="shared" si="5"/>
        <v>1.5708918960392382E-2</v>
      </c>
    </row>
    <row r="34" spans="2:9" x14ac:dyDescent="0.25">
      <c r="B34" s="165" t="s">
        <v>130</v>
      </c>
      <c r="C34" s="166">
        <v>28</v>
      </c>
      <c r="D34" s="166">
        <v>3487</v>
      </c>
      <c r="E34" s="166">
        <v>2760</v>
      </c>
      <c r="F34" s="166">
        <v>2394</v>
      </c>
      <c r="G34" s="166">
        <v>2745</v>
      </c>
      <c r="H34" s="167">
        <f t="shared" si="4"/>
        <v>0.14661654135338353</v>
      </c>
      <c r="I34" s="167">
        <f t="shared" si="5"/>
        <v>5.2003114503469715E-3</v>
      </c>
    </row>
    <row r="35" spans="2:9" x14ac:dyDescent="0.25">
      <c r="B35" s="165" t="s">
        <v>133</v>
      </c>
      <c r="C35" s="166">
        <v>85</v>
      </c>
      <c r="D35" s="166">
        <v>2177</v>
      </c>
      <c r="E35" s="166">
        <v>2432</v>
      </c>
      <c r="F35" s="166">
        <v>2105</v>
      </c>
      <c r="G35" s="166">
        <v>2092</v>
      </c>
      <c r="H35" s="167">
        <f t="shared" si="4"/>
        <v>-6.1757719714964354E-3</v>
      </c>
      <c r="I35" s="167">
        <f t="shared" si="5"/>
        <v>3.963224609881918E-3</v>
      </c>
    </row>
    <row r="36" spans="2:9" x14ac:dyDescent="0.25">
      <c r="B36" s="170" t="s">
        <v>147</v>
      </c>
      <c r="C36" s="171">
        <f>C28-SUM(C29:C35)</f>
        <v>11533</v>
      </c>
      <c r="D36" s="171">
        <f>D28-SUM(D29:D35)</f>
        <v>38203</v>
      </c>
      <c r="E36" s="171">
        <f>E28-SUM(E29:E35)</f>
        <v>40201</v>
      </c>
      <c r="F36" s="171">
        <f>F28-SUM(F29:F35)</f>
        <v>40489</v>
      </c>
      <c r="G36" s="171">
        <f>G28-SUM(G29:G35)</f>
        <v>40504</v>
      </c>
      <c r="H36" s="172">
        <f t="shared" si="4"/>
        <v>3.7047099212128565E-4</v>
      </c>
      <c r="I36" s="172">
        <f t="shared" si="5"/>
        <v>7.6733484511786423E-2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16433</v>
      </c>
      <c r="D38" s="178">
        <v>130288</v>
      </c>
      <c r="E38" s="178">
        <v>133258</v>
      </c>
      <c r="F38" s="178">
        <v>137876</v>
      </c>
      <c r="G38" s="178">
        <v>134198</v>
      </c>
      <c r="H38" s="179">
        <f t="shared" ref="H38:H50" si="6">IFERROR(G38/F38-1,"-")</f>
        <v>-2.6676143781368733E-2</v>
      </c>
      <c r="I38" s="179">
        <f t="shared" ref="I38:I50" si="7">G38/G$10</f>
        <v>0.25423365974996825</v>
      </c>
    </row>
    <row r="39" spans="2:9" x14ac:dyDescent="0.25">
      <c r="B39" s="161" t="s">
        <v>99</v>
      </c>
      <c r="C39" s="162">
        <v>5953</v>
      </c>
      <c r="D39" s="162">
        <v>13874</v>
      </c>
      <c r="E39" s="162">
        <v>13590</v>
      </c>
      <c r="F39" s="162">
        <v>9506</v>
      </c>
      <c r="G39" s="162">
        <v>13237</v>
      </c>
      <c r="H39" s="163">
        <f t="shared" si="6"/>
        <v>0.39248895434462439</v>
      </c>
      <c r="I39" s="163">
        <f t="shared" si="7"/>
        <v>2.507705743833984E-2</v>
      </c>
    </row>
    <row r="40" spans="2:9" x14ac:dyDescent="0.25">
      <c r="B40" s="165" t="s">
        <v>105</v>
      </c>
      <c r="C40" s="166">
        <v>5069</v>
      </c>
      <c r="D40" s="166">
        <v>5224</v>
      </c>
      <c r="E40" s="166">
        <v>5923</v>
      </c>
      <c r="F40" s="166">
        <v>4437</v>
      </c>
      <c r="G40" s="166">
        <v>6312</v>
      </c>
      <c r="H40" s="167">
        <f t="shared" si="6"/>
        <v>0.42258282623394194</v>
      </c>
      <c r="I40" s="167">
        <f t="shared" si="7"/>
        <v>1.1957874635551943E-2</v>
      </c>
    </row>
    <row r="41" spans="2:9" x14ac:dyDescent="0.25">
      <c r="B41" s="165" t="s">
        <v>102</v>
      </c>
      <c r="C41" s="166">
        <v>884</v>
      </c>
      <c r="D41" s="166">
        <v>8650</v>
      </c>
      <c r="E41" s="166">
        <v>7667</v>
      </c>
      <c r="F41" s="166">
        <v>5069</v>
      </c>
      <c r="G41" s="166">
        <v>6925</v>
      </c>
      <c r="H41" s="167">
        <f t="shared" si="6"/>
        <v>0.36614716906687717</v>
      </c>
      <c r="I41" s="167">
        <f t="shared" si="7"/>
        <v>1.3119182802787897E-2</v>
      </c>
    </row>
    <row r="42" spans="2:9" x14ac:dyDescent="0.25">
      <c r="B42" s="161" t="s">
        <v>109</v>
      </c>
      <c r="C42" s="162">
        <v>10480</v>
      </c>
      <c r="D42" s="162">
        <v>116414</v>
      </c>
      <c r="E42" s="162">
        <v>119668</v>
      </c>
      <c r="F42" s="162">
        <v>128370</v>
      </c>
      <c r="G42" s="162">
        <v>120961</v>
      </c>
      <c r="H42" s="163">
        <f t="shared" si="6"/>
        <v>-5.7715977253252282E-2</v>
      </c>
      <c r="I42" s="163">
        <f t="shared" si="7"/>
        <v>0.22915660231162843</v>
      </c>
    </row>
    <row r="43" spans="2:9" x14ac:dyDescent="0.25">
      <c r="B43" s="165" t="s">
        <v>112</v>
      </c>
      <c r="C43" s="166">
        <v>209</v>
      </c>
      <c r="D43" s="166">
        <v>57926</v>
      </c>
      <c r="E43" s="166">
        <v>58617</v>
      </c>
      <c r="F43" s="166">
        <v>68147</v>
      </c>
      <c r="G43" s="166">
        <v>61352</v>
      </c>
      <c r="H43" s="167">
        <f t="shared" si="6"/>
        <v>-9.9710919042657831E-2</v>
      </c>
      <c r="I43" s="167">
        <f t="shared" si="7"/>
        <v>0.11622932899879322</v>
      </c>
    </row>
    <row r="44" spans="2:9" x14ac:dyDescent="0.25">
      <c r="B44" s="165" t="s">
        <v>115</v>
      </c>
      <c r="C44" s="166">
        <v>701</v>
      </c>
      <c r="D44" s="166">
        <v>4645</v>
      </c>
      <c r="E44" s="166">
        <v>4645</v>
      </c>
      <c r="F44" s="166">
        <v>4606</v>
      </c>
      <c r="G44" s="166">
        <v>5402</v>
      </c>
      <c r="H44" s="167">
        <f t="shared" si="6"/>
        <v>0.17281806339557093</v>
      </c>
      <c r="I44" s="167">
        <f t="shared" si="7"/>
        <v>1.0233909819589923E-2</v>
      </c>
    </row>
    <row r="45" spans="2:9" x14ac:dyDescent="0.25">
      <c r="B45" s="165" t="s">
        <v>118</v>
      </c>
      <c r="C45" s="166">
        <v>963</v>
      </c>
      <c r="D45" s="166">
        <v>3050</v>
      </c>
      <c r="E45" s="166">
        <v>3857</v>
      </c>
      <c r="F45" s="166">
        <v>3484</v>
      </c>
      <c r="G45" s="166">
        <v>3102</v>
      </c>
      <c r="H45" s="167">
        <f t="shared" si="6"/>
        <v>-0.10964408725602759</v>
      </c>
      <c r="I45" s="167">
        <f t="shared" si="7"/>
        <v>5.8766361089166866E-3</v>
      </c>
    </row>
    <row r="46" spans="2:9" x14ac:dyDescent="0.25">
      <c r="B46" s="165" t="s">
        <v>125</v>
      </c>
      <c r="C46" s="166">
        <v>112</v>
      </c>
      <c r="D46" s="166">
        <v>6822</v>
      </c>
      <c r="E46" s="166">
        <v>6171</v>
      </c>
      <c r="F46" s="166">
        <v>6429</v>
      </c>
      <c r="G46" s="166">
        <v>5278</v>
      </c>
      <c r="H46" s="167">
        <f t="shared" si="6"/>
        <v>-0.17903250894384815</v>
      </c>
      <c r="I46" s="167">
        <f t="shared" si="7"/>
        <v>9.9989959325797149E-3</v>
      </c>
    </row>
    <row r="47" spans="2:9" x14ac:dyDescent="0.25">
      <c r="B47" s="165" t="s">
        <v>121</v>
      </c>
      <c r="C47" s="166">
        <v>192</v>
      </c>
      <c r="D47" s="166">
        <v>4297</v>
      </c>
      <c r="E47" s="166">
        <v>4383</v>
      </c>
      <c r="F47" s="166">
        <v>5370</v>
      </c>
      <c r="G47" s="166">
        <v>3297</v>
      </c>
      <c r="H47" s="167">
        <f t="shared" si="6"/>
        <v>-0.38603351955307263</v>
      </c>
      <c r="I47" s="167">
        <f t="shared" si="7"/>
        <v>6.246057140908548E-3</v>
      </c>
    </row>
    <row r="48" spans="2:9" x14ac:dyDescent="0.25">
      <c r="B48" s="165" t="s">
        <v>130</v>
      </c>
      <c r="C48" s="166">
        <v>21</v>
      </c>
      <c r="D48" s="166">
        <v>2329</v>
      </c>
      <c r="E48" s="166">
        <v>2745</v>
      </c>
      <c r="F48" s="166">
        <v>2018</v>
      </c>
      <c r="G48" s="166">
        <v>2733</v>
      </c>
      <c r="H48" s="167">
        <f t="shared" si="6"/>
        <v>0.35431119920713572</v>
      </c>
      <c r="I48" s="167">
        <f t="shared" si="7"/>
        <v>5.1775778483782418E-3</v>
      </c>
    </row>
    <row r="49" spans="2:9" x14ac:dyDescent="0.25">
      <c r="B49" s="165" t="s">
        <v>133</v>
      </c>
      <c r="C49" s="166">
        <v>201</v>
      </c>
      <c r="D49" s="166">
        <v>2566</v>
      </c>
      <c r="E49" s="166">
        <v>2757</v>
      </c>
      <c r="F49" s="166">
        <v>2431</v>
      </c>
      <c r="G49" s="166">
        <v>1956</v>
      </c>
      <c r="H49" s="167">
        <f t="shared" si="6"/>
        <v>-0.19539284245166599</v>
      </c>
      <c r="I49" s="167">
        <f t="shared" si="7"/>
        <v>3.7055771209029789E-3</v>
      </c>
    </row>
    <row r="50" spans="2:9" x14ac:dyDescent="0.25">
      <c r="B50" s="170" t="s">
        <v>147</v>
      </c>
      <c r="C50" s="171">
        <f>C42-SUM(C43:C49)</f>
        <v>8081</v>
      </c>
      <c r="D50" s="171">
        <f>D42-SUM(D43:D49)</f>
        <v>34779</v>
      </c>
      <c r="E50" s="171">
        <f>E42-SUM(E43:E49)</f>
        <v>36493</v>
      </c>
      <c r="F50" s="171">
        <f>F42-SUM(F43:F49)</f>
        <v>35885</v>
      </c>
      <c r="G50" s="171">
        <f>G42-SUM(G43:G49)</f>
        <v>37841</v>
      </c>
      <c r="H50" s="172">
        <f t="shared" si="6"/>
        <v>5.4507454368120323E-2</v>
      </c>
      <c r="I50" s="172">
        <f t="shared" si="7"/>
        <v>7.1688519341559107E-2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736</v>
      </c>
      <c r="D52" s="178">
        <v>3250</v>
      </c>
      <c r="E52" s="178">
        <v>4811</v>
      </c>
      <c r="F52" s="178">
        <v>4200</v>
      </c>
      <c r="G52" s="178">
        <v>3595</v>
      </c>
      <c r="H52" s="179">
        <f t="shared" ref="H52:H64" si="8">IFERROR(G52/F52-1,"-")</f>
        <v>-0.14404761904761909</v>
      </c>
      <c r="I52" s="179">
        <f t="shared" ref="I52:I64" si="9">G52/G$10</f>
        <v>6.8106082564653413E-3</v>
      </c>
    </row>
    <row r="53" spans="2:9" x14ac:dyDescent="0.25">
      <c r="B53" s="161" t="s">
        <v>99</v>
      </c>
      <c r="C53" s="162">
        <v>180</v>
      </c>
      <c r="D53" s="162">
        <v>268</v>
      </c>
      <c r="E53" s="162">
        <v>1990</v>
      </c>
      <c r="F53" s="162">
        <v>1231</v>
      </c>
      <c r="G53" s="162">
        <v>710</v>
      </c>
      <c r="H53" s="163">
        <f t="shared" si="8"/>
        <v>-0.42323314378554022</v>
      </c>
      <c r="I53" s="163">
        <f t="shared" si="9"/>
        <v>1.3450714498165208E-3</v>
      </c>
    </row>
    <row r="54" spans="2:9" x14ac:dyDescent="0.25">
      <c r="B54" s="165" t="s">
        <v>105</v>
      </c>
      <c r="C54" s="166">
        <v>81</v>
      </c>
      <c r="D54" s="166">
        <v>30</v>
      </c>
      <c r="E54" s="166">
        <v>1497</v>
      </c>
      <c r="F54" s="166">
        <v>977</v>
      </c>
      <c r="G54" s="166">
        <v>547</v>
      </c>
      <c r="H54" s="167">
        <f t="shared" si="8"/>
        <v>-0.44012282497441146</v>
      </c>
      <c r="I54" s="167">
        <f t="shared" si="9"/>
        <v>1.0362733564079393E-3</v>
      </c>
    </row>
    <row r="55" spans="2:9" x14ac:dyDescent="0.25">
      <c r="B55" s="165" t="s">
        <v>102</v>
      </c>
      <c r="C55" s="166">
        <v>99</v>
      </c>
      <c r="D55" s="166">
        <v>238</v>
      </c>
      <c r="E55" s="166">
        <v>493</v>
      </c>
      <c r="F55" s="166">
        <v>254</v>
      </c>
      <c r="G55" s="166">
        <v>163</v>
      </c>
      <c r="H55" s="167">
        <f t="shared" si="8"/>
        <v>-0.3582677165354331</v>
      </c>
      <c r="I55" s="167">
        <f t="shared" si="9"/>
        <v>3.0879809340858154E-4</v>
      </c>
    </row>
    <row r="56" spans="2:9" x14ac:dyDescent="0.25">
      <c r="B56" s="161" t="s">
        <v>109</v>
      </c>
      <c r="C56" s="162">
        <v>556</v>
      </c>
      <c r="D56" s="162">
        <v>2982</v>
      </c>
      <c r="E56" s="162">
        <v>2821</v>
      </c>
      <c r="F56" s="162">
        <v>2969</v>
      </c>
      <c r="G56" s="162">
        <v>2885</v>
      </c>
      <c r="H56" s="163">
        <f t="shared" si="8"/>
        <v>-2.8292354328056546E-2</v>
      </c>
      <c r="I56" s="163">
        <f t="shared" si="9"/>
        <v>5.4655368066488207E-3</v>
      </c>
    </row>
    <row r="57" spans="2:9" x14ac:dyDescent="0.25">
      <c r="B57" s="165" t="s">
        <v>112</v>
      </c>
      <c r="C57" s="166">
        <v>6</v>
      </c>
      <c r="D57" s="166">
        <v>971</v>
      </c>
      <c r="E57" s="166">
        <v>720</v>
      </c>
      <c r="F57" s="166">
        <v>881</v>
      </c>
      <c r="G57" s="166">
        <v>1061</v>
      </c>
      <c r="H57" s="167">
        <f t="shared" si="8"/>
        <v>0.20431328036322371</v>
      </c>
      <c r="I57" s="167">
        <f t="shared" si="9"/>
        <v>2.0100293074018713E-3</v>
      </c>
    </row>
    <row r="58" spans="2:9" x14ac:dyDescent="0.25">
      <c r="B58" s="165" t="s">
        <v>115</v>
      </c>
      <c r="C58" s="166">
        <v>210</v>
      </c>
      <c r="D58" s="166">
        <v>855</v>
      </c>
      <c r="E58" s="166">
        <v>551</v>
      </c>
      <c r="F58" s="166">
        <v>623</v>
      </c>
      <c r="G58" s="166">
        <v>656</v>
      </c>
      <c r="H58" s="167">
        <f t="shared" si="8"/>
        <v>5.2969502407704594E-2</v>
      </c>
      <c r="I58" s="167">
        <f t="shared" si="9"/>
        <v>1.2427702409572362E-3</v>
      </c>
    </row>
    <row r="59" spans="2:9" x14ac:dyDescent="0.25">
      <c r="B59" s="165" t="s">
        <v>118</v>
      </c>
      <c r="C59" s="166">
        <v>48</v>
      </c>
      <c r="D59" s="166">
        <v>312</v>
      </c>
      <c r="E59" s="166">
        <v>331</v>
      </c>
      <c r="F59" s="166">
        <v>217</v>
      </c>
      <c r="G59" s="166">
        <v>169</v>
      </c>
      <c r="H59" s="167">
        <f t="shared" si="8"/>
        <v>-0.22119815668202769</v>
      </c>
      <c r="I59" s="167">
        <f t="shared" si="9"/>
        <v>3.2016489439294654E-4</v>
      </c>
    </row>
    <row r="60" spans="2:9" x14ac:dyDescent="0.25">
      <c r="B60" s="165" t="s">
        <v>125</v>
      </c>
      <c r="C60" s="166">
        <v>13</v>
      </c>
      <c r="D60" s="166">
        <v>50</v>
      </c>
      <c r="E60" s="166">
        <v>68</v>
      </c>
      <c r="F60" s="166">
        <v>116</v>
      </c>
      <c r="G60" s="166">
        <v>73</v>
      </c>
      <c r="H60" s="167">
        <f t="shared" si="8"/>
        <v>-0.37068965517241381</v>
      </c>
      <c r="I60" s="167">
        <f t="shared" si="9"/>
        <v>1.3829607864310707E-4</v>
      </c>
    </row>
    <row r="61" spans="2:9" x14ac:dyDescent="0.25">
      <c r="B61" s="165" t="s">
        <v>121</v>
      </c>
      <c r="C61" s="166">
        <v>9</v>
      </c>
      <c r="D61" s="166">
        <v>72</v>
      </c>
      <c r="E61" s="166">
        <v>67</v>
      </c>
      <c r="F61" s="166">
        <v>54</v>
      </c>
      <c r="G61" s="166">
        <v>71</v>
      </c>
      <c r="H61" s="167">
        <f t="shared" si="8"/>
        <v>0.31481481481481488</v>
      </c>
      <c r="I61" s="167">
        <f t="shared" si="9"/>
        <v>1.3450714498165208E-4</v>
      </c>
    </row>
    <row r="62" spans="2:9" x14ac:dyDescent="0.25">
      <c r="B62" s="165" t="s">
        <v>130</v>
      </c>
      <c r="C62" s="166">
        <v>6</v>
      </c>
      <c r="D62" s="166">
        <v>5</v>
      </c>
      <c r="E62" s="166">
        <v>14</v>
      </c>
      <c r="F62" s="166">
        <v>2</v>
      </c>
      <c r="G62" s="166">
        <v>19</v>
      </c>
      <c r="H62" s="167">
        <f t="shared" si="8"/>
        <v>8.5</v>
      </c>
      <c r="I62" s="167">
        <f t="shared" si="9"/>
        <v>3.5994869783822387E-5</v>
      </c>
    </row>
    <row r="63" spans="2:9" x14ac:dyDescent="0.25">
      <c r="B63" s="165" t="s">
        <v>133</v>
      </c>
      <c r="C63" s="166">
        <v>3</v>
      </c>
      <c r="D63" s="166">
        <v>7</v>
      </c>
      <c r="E63" s="166">
        <v>18</v>
      </c>
      <c r="F63" s="166">
        <v>19</v>
      </c>
      <c r="G63" s="166">
        <v>7</v>
      </c>
      <c r="H63" s="167">
        <f t="shared" si="8"/>
        <v>-0.63157894736842102</v>
      </c>
      <c r="I63" s="167">
        <f t="shared" si="9"/>
        <v>1.3261267815092459E-5</v>
      </c>
    </row>
    <row r="64" spans="2:9" x14ac:dyDescent="0.25">
      <c r="B64" s="170" t="s">
        <v>147</v>
      </c>
      <c r="C64" s="171">
        <f>C56-SUM(C57:C63)</f>
        <v>261</v>
      </c>
      <c r="D64" s="171">
        <f>D56-SUM(D57:D63)</f>
        <v>710</v>
      </c>
      <c r="E64" s="171">
        <f>E56-SUM(E57:E63)</f>
        <v>1052</v>
      </c>
      <c r="F64" s="171">
        <f>F56-SUM(F57:F63)</f>
        <v>1057</v>
      </c>
      <c r="G64" s="171">
        <f>G56-SUM(G57:G63)</f>
        <v>829</v>
      </c>
      <c r="H64" s="172">
        <f t="shared" si="8"/>
        <v>-0.21570482497634813</v>
      </c>
      <c r="I64" s="172">
        <f t="shared" si="9"/>
        <v>1.5705130026730926E-3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4383</v>
      </c>
      <c r="D66" s="178">
        <v>14831</v>
      </c>
      <c r="E66" s="178">
        <v>12889</v>
      </c>
      <c r="F66" s="178">
        <v>21017</v>
      </c>
      <c r="G66" s="178">
        <v>17549</v>
      </c>
      <c r="H66" s="179">
        <f t="shared" ref="H66:H78" si="10">IFERROR(G66/F66-1,"-")</f>
        <v>-0.1650092782033592</v>
      </c>
      <c r="I66" s="179">
        <f t="shared" ref="I66:I78" si="11">G66/G$10</f>
        <v>3.3245998412436799E-2</v>
      </c>
    </row>
    <row r="67" spans="2:9" x14ac:dyDescent="0.25">
      <c r="B67" s="161" t="s">
        <v>99</v>
      </c>
      <c r="C67" s="162">
        <v>1468</v>
      </c>
      <c r="D67" s="162">
        <v>3003</v>
      </c>
      <c r="E67" s="162">
        <v>267</v>
      </c>
      <c r="F67" s="162">
        <v>3780</v>
      </c>
      <c r="G67" s="162">
        <v>2049</v>
      </c>
      <c r="H67" s="163">
        <f t="shared" si="10"/>
        <v>-0.45793650793650797</v>
      </c>
      <c r="I67" s="163">
        <f t="shared" si="11"/>
        <v>3.8817625361606358E-3</v>
      </c>
    </row>
    <row r="68" spans="2:9" x14ac:dyDescent="0.25">
      <c r="B68" s="165" t="s">
        <v>105</v>
      </c>
      <c r="C68" s="166">
        <v>1445</v>
      </c>
      <c r="D68" s="166">
        <v>2270</v>
      </c>
      <c r="E68" s="166">
        <v>75</v>
      </c>
      <c r="F68" s="166">
        <v>188</v>
      </c>
      <c r="G68" s="166">
        <v>401</v>
      </c>
      <c r="H68" s="167">
        <f t="shared" si="10"/>
        <v>1.1329787234042552</v>
      </c>
      <c r="I68" s="167">
        <f t="shared" si="11"/>
        <v>7.5968119912172519E-4</v>
      </c>
    </row>
    <row r="69" spans="2:9" x14ac:dyDescent="0.25">
      <c r="B69" s="165" t="s">
        <v>102</v>
      </c>
      <c r="C69" s="166">
        <v>23</v>
      </c>
      <c r="D69" s="166">
        <v>733</v>
      </c>
      <c r="E69" s="166">
        <v>192</v>
      </c>
      <c r="F69" s="166">
        <v>3592</v>
      </c>
      <c r="G69" s="166">
        <v>1648</v>
      </c>
      <c r="H69" s="167">
        <f t="shared" si="10"/>
        <v>-0.54120267260579058</v>
      </c>
      <c r="I69" s="167">
        <f t="shared" si="11"/>
        <v>3.1220813370389103E-3</v>
      </c>
    </row>
    <row r="70" spans="2:9" x14ac:dyDescent="0.25">
      <c r="B70" s="161" t="s">
        <v>109</v>
      </c>
      <c r="C70" s="162">
        <v>2915</v>
      </c>
      <c r="D70" s="162">
        <v>11828</v>
      </c>
      <c r="E70" s="162">
        <v>12622</v>
      </c>
      <c r="F70" s="162">
        <v>17237</v>
      </c>
      <c r="G70" s="162">
        <v>15500</v>
      </c>
      <c r="H70" s="163">
        <f t="shared" si="10"/>
        <v>-0.10077159598538032</v>
      </c>
      <c r="I70" s="163">
        <f t="shared" si="11"/>
        <v>2.9364235876276162E-2</v>
      </c>
    </row>
    <row r="71" spans="2:9" x14ac:dyDescent="0.25">
      <c r="B71" s="165" t="s">
        <v>112</v>
      </c>
      <c r="C71" s="166">
        <v>524</v>
      </c>
      <c r="D71" s="166">
        <v>6616</v>
      </c>
      <c r="E71" s="166">
        <v>5447</v>
      </c>
      <c r="F71" s="166">
        <v>7122</v>
      </c>
      <c r="G71" s="166">
        <v>7940</v>
      </c>
      <c r="H71" s="167">
        <f t="shared" si="10"/>
        <v>0.11485537770289245</v>
      </c>
      <c r="I71" s="167">
        <f t="shared" si="11"/>
        <v>1.5042066635976304E-2</v>
      </c>
    </row>
    <row r="72" spans="2:9" x14ac:dyDescent="0.25">
      <c r="B72" s="165" t="s">
        <v>115</v>
      </c>
      <c r="C72" s="166">
        <v>390</v>
      </c>
      <c r="D72" s="166">
        <v>1348</v>
      </c>
      <c r="E72" s="166">
        <v>1036</v>
      </c>
      <c r="F72" s="166">
        <v>650</v>
      </c>
      <c r="G72" s="166">
        <v>1292</v>
      </c>
      <c r="H72" s="167">
        <f t="shared" si="10"/>
        <v>0.98769230769230765</v>
      </c>
      <c r="I72" s="167">
        <f t="shared" si="11"/>
        <v>2.4476511452999226E-3</v>
      </c>
    </row>
    <row r="73" spans="2:9" x14ac:dyDescent="0.25">
      <c r="B73" s="165" t="s">
        <v>118</v>
      </c>
      <c r="C73" s="166">
        <v>244</v>
      </c>
      <c r="D73" s="166">
        <v>1131</v>
      </c>
      <c r="E73" s="166">
        <v>1112</v>
      </c>
      <c r="F73" s="166">
        <v>3232</v>
      </c>
      <c r="G73" s="166">
        <v>1018</v>
      </c>
      <c r="H73" s="167">
        <f t="shared" si="10"/>
        <v>-0.68502475247524752</v>
      </c>
      <c r="I73" s="167">
        <f t="shared" si="11"/>
        <v>1.9285672336805892E-3</v>
      </c>
    </row>
    <row r="74" spans="2:9" x14ac:dyDescent="0.25">
      <c r="B74" s="165" t="s">
        <v>125</v>
      </c>
      <c r="C74" s="166">
        <v>34</v>
      </c>
      <c r="D74" s="166">
        <v>87</v>
      </c>
      <c r="E74" s="166">
        <v>455</v>
      </c>
      <c r="F74" s="166">
        <v>495</v>
      </c>
      <c r="G74" s="166">
        <v>517</v>
      </c>
      <c r="H74" s="167">
        <f t="shared" si="10"/>
        <v>4.4444444444444509E-2</v>
      </c>
      <c r="I74" s="167">
        <f t="shared" si="11"/>
        <v>9.7943935148611444E-4</v>
      </c>
    </row>
    <row r="75" spans="2:9" x14ac:dyDescent="0.25">
      <c r="B75" s="165" t="s">
        <v>121</v>
      </c>
      <c r="C75" s="166">
        <v>87</v>
      </c>
      <c r="D75" s="166">
        <v>481</v>
      </c>
      <c r="E75" s="166">
        <v>306</v>
      </c>
      <c r="F75" s="166">
        <v>206</v>
      </c>
      <c r="G75" s="166">
        <v>339</v>
      </c>
      <c r="H75" s="167">
        <f t="shared" si="10"/>
        <v>0.64563106796116498</v>
      </c>
      <c r="I75" s="167">
        <f t="shared" si="11"/>
        <v>6.4222425561662059E-4</v>
      </c>
    </row>
    <row r="76" spans="2:9" x14ac:dyDescent="0.25">
      <c r="B76" s="165" t="s">
        <v>130</v>
      </c>
      <c r="C76" s="166">
        <v>1</v>
      </c>
      <c r="D76" s="166">
        <v>139</v>
      </c>
      <c r="E76" s="166">
        <v>194</v>
      </c>
      <c r="F76" s="166">
        <v>171</v>
      </c>
      <c r="G76" s="166">
        <v>270</v>
      </c>
      <c r="H76" s="167">
        <f t="shared" si="10"/>
        <v>0.57894736842105265</v>
      </c>
      <c r="I76" s="167">
        <f t="shared" si="11"/>
        <v>5.1150604429642341E-4</v>
      </c>
    </row>
    <row r="77" spans="2:9" x14ac:dyDescent="0.25">
      <c r="B77" s="165" t="s">
        <v>133</v>
      </c>
      <c r="C77" s="166">
        <v>0</v>
      </c>
      <c r="D77" s="166">
        <v>1</v>
      </c>
      <c r="E77" s="166">
        <v>192</v>
      </c>
      <c r="F77" s="166">
        <v>430</v>
      </c>
      <c r="G77" s="166">
        <v>230</v>
      </c>
      <c r="H77" s="167">
        <f t="shared" si="10"/>
        <v>-0.46511627906976749</v>
      </c>
      <c r="I77" s="167">
        <f t="shared" si="11"/>
        <v>4.3572737106732369E-4</v>
      </c>
    </row>
    <row r="78" spans="2:9" x14ac:dyDescent="0.25">
      <c r="B78" s="170" t="s">
        <v>147</v>
      </c>
      <c r="C78" s="171">
        <f>C70-SUM(C71:C77)</f>
        <v>1635</v>
      </c>
      <c r="D78" s="171">
        <f>D70-SUM(D71:D77)</f>
        <v>2025</v>
      </c>
      <c r="E78" s="171">
        <f>E70-SUM(E71:E77)</f>
        <v>3880</v>
      </c>
      <c r="F78" s="171">
        <f>F70-SUM(F71:F77)</f>
        <v>4931</v>
      </c>
      <c r="G78" s="171">
        <f>G70-SUM(G71:G77)</f>
        <v>3894</v>
      </c>
      <c r="H78" s="172">
        <f t="shared" si="10"/>
        <v>-0.21030216994524442</v>
      </c>
      <c r="I78" s="172">
        <f t="shared" si="11"/>
        <v>7.3770538388528628E-3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8935</v>
      </c>
      <c r="D80" s="178">
        <v>70166</v>
      </c>
      <c r="E80" s="178">
        <v>75267</v>
      </c>
      <c r="F80" s="178">
        <v>78106</v>
      </c>
      <c r="G80" s="178">
        <v>86582</v>
      </c>
      <c r="H80" s="179">
        <f t="shared" ref="H80:H92" si="12">IFERROR(G80/F80-1,"-")</f>
        <v>0.10851919186746217</v>
      </c>
      <c r="I80" s="179">
        <f t="shared" ref="I80:I92" si="13">G80/G$10</f>
        <v>0.16402672713804789</v>
      </c>
    </row>
    <row r="81" spans="2:9" x14ac:dyDescent="0.25">
      <c r="B81" s="161" t="s">
        <v>99</v>
      </c>
      <c r="C81" s="162">
        <v>4371</v>
      </c>
      <c r="D81" s="162">
        <v>32583</v>
      </c>
      <c r="E81" s="162">
        <v>33591</v>
      </c>
      <c r="F81" s="162">
        <v>32130</v>
      </c>
      <c r="G81" s="162">
        <v>38025</v>
      </c>
      <c r="H81" s="163">
        <f t="shared" si="12"/>
        <v>0.18347338935574231</v>
      </c>
      <c r="I81" s="163">
        <f t="shared" si="13"/>
        <v>7.2037101238412962E-2</v>
      </c>
    </row>
    <row r="82" spans="2:9" x14ac:dyDescent="0.25">
      <c r="B82" s="165" t="s">
        <v>105</v>
      </c>
      <c r="C82" s="166">
        <v>1730</v>
      </c>
      <c r="D82" s="166">
        <v>10147</v>
      </c>
      <c r="E82" s="166">
        <v>9618</v>
      </c>
      <c r="F82" s="166">
        <v>8235</v>
      </c>
      <c r="G82" s="166">
        <v>8097</v>
      </c>
      <c r="H82" s="167">
        <f t="shared" si="12"/>
        <v>-1.6757741347905308E-2</v>
      </c>
      <c r="I82" s="167">
        <f t="shared" si="13"/>
        <v>1.533949792840052E-2</v>
      </c>
    </row>
    <row r="83" spans="2:9" x14ac:dyDescent="0.25">
      <c r="B83" s="165" t="s">
        <v>102</v>
      </c>
      <c r="C83" s="166">
        <v>2641</v>
      </c>
      <c r="D83" s="166">
        <v>22436</v>
      </c>
      <c r="E83" s="166">
        <v>23973</v>
      </c>
      <c r="F83" s="166">
        <v>23895</v>
      </c>
      <c r="G83" s="166">
        <v>29928</v>
      </c>
      <c r="H83" s="167">
        <f t="shared" si="12"/>
        <v>0.25247959824231003</v>
      </c>
      <c r="I83" s="167">
        <f t="shared" si="13"/>
        <v>5.6697603310012445E-2</v>
      </c>
    </row>
    <row r="84" spans="2:9" x14ac:dyDescent="0.25">
      <c r="B84" s="161" t="s">
        <v>109</v>
      </c>
      <c r="C84" s="162">
        <v>4564</v>
      </c>
      <c r="D84" s="162">
        <v>37583</v>
      </c>
      <c r="E84" s="162">
        <v>41676</v>
      </c>
      <c r="F84" s="162">
        <v>45976</v>
      </c>
      <c r="G84" s="162">
        <v>48557</v>
      </c>
      <c r="H84" s="163">
        <f t="shared" si="12"/>
        <v>5.613798503567069E-2</v>
      </c>
      <c r="I84" s="163">
        <f t="shared" si="13"/>
        <v>9.1989625899634941E-2</v>
      </c>
    </row>
    <row r="85" spans="2:9" x14ac:dyDescent="0.25">
      <c r="B85" s="165" t="s">
        <v>112</v>
      </c>
      <c r="C85" s="166">
        <v>238</v>
      </c>
      <c r="D85" s="166">
        <v>7095</v>
      </c>
      <c r="E85" s="166">
        <v>7610</v>
      </c>
      <c r="F85" s="166">
        <v>8078</v>
      </c>
      <c r="G85" s="166">
        <v>8697</v>
      </c>
      <c r="H85" s="167">
        <f t="shared" si="12"/>
        <v>7.662787818767014E-2</v>
      </c>
      <c r="I85" s="167">
        <f t="shared" si="13"/>
        <v>1.6476178026837016E-2</v>
      </c>
    </row>
    <row r="86" spans="2:9" x14ac:dyDescent="0.25">
      <c r="B86" s="165" t="s">
        <v>115</v>
      </c>
      <c r="C86" s="166">
        <v>899</v>
      </c>
      <c r="D86" s="166">
        <v>12758</v>
      </c>
      <c r="E86" s="166">
        <v>13354</v>
      </c>
      <c r="F86" s="166">
        <v>14352</v>
      </c>
      <c r="G86" s="166">
        <v>14674</v>
      </c>
      <c r="H86" s="167">
        <f t="shared" si="12"/>
        <v>2.2435897435897356E-2</v>
      </c>
      <c r="I86" s="167">
        <f t="shared" si="13"/>
        <v>2.7799406274095249E-2</v>
      </c>
    </row>
    <row r="87" spans="2:9" x14ac:dyDescent="0.25">
      <c r="B87" s="165" t="s">
        <v>118</v>
      </c>
      <c r="C87" s="166">
        <v>677</v>
      </c>
      <c r="D87" s="166">
        <v>3771</v>
      </c>
      <c r="E87" s="166">
        <v>4422</v>
      </c>
      <c r="F87" s="166">
        <v>5826</v>
      </c>
      <c r="G87" s="166">
        <v>6588</v>
      </c>
      <c r="H87" s="167">
        <f t="shared" si="12"/>
        <v>0.13079299691040158</v>
      </c>
      <c r="I87" s="167">
        <f t="shared" si="13"/>
        <v>1.2480747480832732E-2</v>
      </c>
    </row>
    <row r="88" spans="2:9" x14ac:dyDescent="0.25">
      <c r="B88" s="165" t="s">
        <v>125</v>
      </c>
      <c r="C88" s="166">
        <v>59</v>
      </c>
      <c r="D88" s="166">
        <v>1034</v>
      </c>
      <c r="E88" s="166">
        <v>863</v>
      </c>
      <c r="F88" s="166">
        <v>1395</v>
      </c>
      <c r="G88" s="166">
        <v>1250</v>
      </c>
      <c r="H88" s="167">
        <f t="shared" si="12"/>
        <v>-0.10394265232974909</v>
      </c>
      <c r="I88" s="167">
        <f t="shared" si="13"/>
        <v>2.3680835384093679E-3</v>
      </c>
    </row>
    <row r="89" spans="2:9" x14ac:dyDescent="0.25">
      <c r="B89" s="165" t="s">
        <v>121</v>
      </c>
      <c r="C89" s="166">
        <v>51</v>
      </c>
      <c r="D89" s="166">
        <v>578</v>
      </c>
      <c r="E89" s="166">
        <v>394</v>
      </c>
      <c r="F89" s="166">
        <v>671</v>
      </c>
      <c r="G89" s="166">
        <v>588</v>
      </c>
      <c r="H89" s="167">
        <f t="shared" si="12"/>
        <v>-0.1236959761549925</v>
      </c>
      <c r="I89" s="167">
        <f t="shared" si="13"/>
        <v>1.1139464964677666E-3</v>
      </c>
    </row>
    <row r="90" spans="2:9" x14ac:dyDescent="0.25">
      <c r="B90" s="165" t="s">
        <v>130</v>
      </c>
      <c r="C90" s="166">
        <v>19</v>
      </c>
      <c r="D90" s="166">
        <v>666</v>
      </c>
      <c r="E90" s="166">
        <v>736</v>
      </c>
      <c r="F90" s="166">
        <v>462</v>
      </c>
      <c r="G90" s="166">
        <v>580</v>
      </c>
      <c r="H90" s="167">
        <f t="shared" si="12"/>
        <v>0.25541125541125531</v>
      </c>
      <c r="I90" s="167">
        <f t="shared" si="13"/>
        <v>1.0987907618219466E-3</v>
      </c>
    </row>
    <row r="91" spans="2:9" x14ac:dyDescent="0.25">
      <c r="B91" s="165" t="s">
        <v>133</v>
      </c>
      <c r="C91" s="166">
        <v>34</v>
      </c>
      <c r="D91" s="166">
        <v>854</v>
      </c>
      <c r="E91" s="166">
        <v>1191</v>
      </c>
      <c r="F91" s="166">
        <v>1003</v>
      </c>
      <c r="G91" s="166">
        <v>523</v>
      </c>
      <c r="H91" s="167">
        <f t="shared" si="12"/>
        <v>-0.47856430707876374</v>
      </c>
      <c r="I91" s="167">
        <f t="shared" si="13"/>
        <v>9.9080615247047949E-4</v>
      </c>
    </row>
    <row r="92" spans="2:9" x14ac:dyDescent="0.25">
      <c r="B92" s="170" t="s">
        <v>147</v>
      </c>
      <c r="C92" s="171">
        <f>C84-SUM(C85:C91)</f>
        <v>2587</v>
      </c>
      <c r="D92" s="171">
        <f>D84-SUM(D85:D91)</f>
        <v>10827</v>
      </c>
      <c r="E92" s="171">
        <f>E84-SUM(E85:E91)</f>
        <v>13106</v>
      </c>
      <c r="F92" s="171">
        <f>F84-SUM(F85:F91)</f>
        <v>14189</v>
      </c>
      <c r="G92" s="171">
        <f>G84-SUM(G85:G91)</f>
        <v>15657</v>
      </c>
      <c r="H92" s="172">
        <f t="shared" si="12"/>
        <v>0.10346042709140879</v>
      </c>
      <c r="I92" s="172">
        <f t="shared" si="13"/>
        <v>2.9661667168700376E-2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1945</v>
      </c>
      <c r="D94" s="178">
        <v>4275</v>
      </c>
      <c r="E94" s="178">
        <v>5428</v>
      </c>
      <c r="F94" s="178">
        <v>5301</v>
      </c>
      <c r="G94" s="178">
        <v>4577</v>
      </c>
      <c r="H94" s="179">
        <f t="shared" ref="H94:H106" si="14">IFERROR(G94/F94-1,"-")</f>
        <v>-0.1365780041501603</v>
      </c>
      <c r="I94" s="179">
        <f t="shared" ref="I94:I106" si="15">G94/G$10</f>
        <v>8.670974684239741E-3</v>
      </c>
    </row>
    <row r="95" spans="2:9" x14ac:dyDescent="0.25">
      <c r="B95" s="161" t="s">
        <v>99</v>
      </c>
      <c r="C95" s="162">
        <v>1044</v>
      </c>
      <c r="D95" s="162">
        <v>2688</v>
      </c>
      <c r="E95" s="162">
        <v>3616</v>
      </c>
      <c r="F95" s="162">
        <v>3331</v>
      </c>
      <c r="G95" s="162">
        <v>2913</v>
      </c>
      <c r="H95" s="163">
        <f t="shared" si="14"/>
        <v>-0.12548784148904235</v>
      </c>
      <c r="I95" s="163">
        <f t="shared" si="15"/>
        <v>5.5185818779091905E-3</v>
      </c>
    </row>
    <row r="96" spans="2:9" x14ac:dyDescent="0.25">
      <c r="B96" s="165" t="s">
        <v>105</v>
      </c>
      <c r="C96" s="166">
        <v>517</v>
      </c>
      <c r="D96" s="166">
        <v>1394</v>
      </c>
      <c r="E96" s="166">
        <v>1198</v>
      </c>
      <c r="F96" s="166">
        <v>723</v>
      </c>
      <c r="G96" s="166">
        <v>839</v>
      </c>
      <c r="H96" s="167">
        <f t="shared" si="14"/>
        <v>0.16044260027662527</v>
      </c>
      <c r="I96" s="167">
        <f t="shared" si="15"/>
        <v>1.5894576709803677E-3</v>
      </c>
    </row>
    <row r="97" spans="2:9" x14ac:dyDescent="0.25">
      <c r="B97" s="165" t="s">
        <v>102</v>
      </c>
      <c r="C97" s="166">
        <v>527</v>
      </c>
      <c r="D97" s="166">
        <v>1294</v>
      </c>
      <c r="E97" s="166">
        <v>2418</v>
      </c>
      <c r="F97" s="166">
        <v>2608</v>
      </c>
      <c r="G97" s="166">
        <v>2074</v>
      </c>
      <c r="H97" s="167">
        <f t="shared" si="14"/>
        <v>-0.20475460122699385</v>
      </c>
      <c r="I97" s="167">
        <f t="shared" si="15"/>
        <v>3.929124206928823E-3</v>
      </c>
    </row>
    <row r="98" spans="2:9" x14ac:dyDescent="0.25">
      <c r="B98" s="161" t="s">
        <v>109</v>
      </c>
      <c r="C98" s="162">
        <v>901</v>
      </c>
      <c r="D98" s="162">
        <v>1587</v>
      </c>
      <c r="E98" s="162">
        <v>1812</v>
      </c>
      <c r="F98" s="162">
        <v>1970</v>
      </c>
      <c r="G98" s="162">
        <v>1664</v>
      </c>
      <c r="H98" s="163">
        <f t="shared" si="14"/>
        <v>-0.15532994923857868</v>
      </c>
      <c r="I98" s="163">
        <f t="shared" si="15"/>
        <v>3.1523928063305505E-3</v>
      </c>
    </row>
    <row r="99" spans="2:9" x14ac:dyDescent="0.25">
      <c r="B99" s="165" t="s">
        <v>112</v>
      </c>
      <c r="C99" s="166">
        <v>18</v>
      </c>
      <c r="D99" s="166">
        <v>141</v>
      </c>
      <c r="E99" s="166">
        <v>175</v>
      </c>
      <c r="F99" s="166">
        <v>277</v>
      </c>
      <c r="G99" s="166">
        <v>154</v>
      </c>
      <c r="H99" s="167">
        <f t="shared" si="14"/>
        <v>-0.44404332129963897</v>
      </c>
      <c r="I99" s="167">
        <f t="shared" si="15"/>
        <v>2.9174789193203411E-4</v>
      </c>
    </row>
    <row r="100" spans="2:9" x14ac:dyDescent="0.25">
      <c r="B100" s="165" t="s">
        <v>115</v>
      </c>
      <c r="C100" s="166">
        <v>123</v>
      </c>
      <c r="D100" s="166">
        <v>422</v>
      </c>
      <c r="E100" s="166">
        <v>431</v>
      </c>
      <c r="F100" s="166">
        <v>397</v>
      </c>
      <c r="G100" s="166">
        <v>368</v>
      </c>
      <c r="H100" s="167">
        <f t="shared" si="14"/>
        <v>-7.3047858942065447E-2</v>
      </c>
      <c r="I100" s="167">
        <f t="shared" si="15"/>
        <v>6.9716379370771782E-4</v>
      </c>
    </row>
    <row r="101" spans="2:9" x14ac:dyDescent="0.25">
      <c r="B101" s="165" t="s">
        <v>118</v>
      </c>
      <c r="C101" s="166">
        <v>391</v>
      </c>
      <c r="D101" s="166">
        <v>301</v>
      </c>
      <c r="E101" s="166">
        <v>309</v>
      </c>
      <c r="F101" s="166">
        <v>366</v>
      </c>
      <c r="G101" s="166">
        <v>301</v>
      </c>
      <c r="H101" s="167">
        <f t="shared" si="14"/>
        <v>-0.17759562841530052</v>
      </c>
      <c r="I101" s="167">
        <f t="shared" si="15"/>
        <v>5.7023451604897577E-4</v>
      </c>
    </row>
    <row r="102" spans="2:9" x14ac:dyDescent="0.25">
      <c r="B102" s="165" t="s">
        <v>125</v>
      </c>
      <c r="C102" s="166">
        <v>16</v>
      </c>
      <c r="D102" s="166">
        <v>121</v>
      </c>
      <c r="E102" s="166">
        <v>83</v>
      </c>
      <c r="F102" s="166">
        <v>83</v>
      </c>
      <c r="G102" s="166">
        <v>49</v>
      </c>
      <c r="H102" s="167">
        <f t="shared" si="14"/>
        <v>-0.40963855421686746</v>
      </c>
      <c r="I102" s="167">
        <f t="shared" si="15"/>
        <v>9.2828874705647214E-5</v>
      </c>
    </row>
    <row r="103" spans="2:9" x14ac:dyDescent="0.25">
      <c r="B103" s="165" t="s">
        <v>121</v>
      </c>
      <c r="C103" s="166">
        <v>35</v>
      </c>
      <c r="D103" s="166">
        <v>61</v>
      </c>
      <c r="E103" s="166">
        <v>46</v>
      </c>
      <c r="F103" s="166">
        <v>98</v>
      </c>
      <c r="G103" s="166">
        <v>101</v>
      </c>
      <c r="H103" s="167">
        <f t="shared" si="14"/>
        <v>3.0612244897959107E-2</v>
      </c>
      <c r="I103" s="167">
        <f t="shared" si="15"/>
        <v>1.913411499034769E-4</v>
      </c>
    </row>
    <row r="104" spans="2:9" x14ac:dyDescent="0.25">
      <c r="B104" s="165" t="s">
        <v>130</v>
      </c>
      <c r="C104" s="166">
        <v>5</v>
      </c>
      <c r="D104" s="166">
        <v>10</v>
      </c>
      <c r="E104" s="166">
        <v>16</v>
      </c>
      <c r="F104" s="166">
        <v>1</v>
      </c>
      <c r="G104" s="166">
        <v>12</v>
      </c>
      <c r="H104" s="167">
        <f t="shared" si="14"/>
        <v>11</v>
      </c>
      <c r="I104" s="167">
        <f t="shared" si="15"/>
        <v>2.273360196872993E-5</v>
      </c>
    </row>
    <row r="105" spans="2:9" x14ac:dyDescent="0.25">
      <c r="B105" s="165" t="s">
        <v>133</v>
      </c>
      <c r="C105" s="166">
        <v>8</v>
      </c>
      <c r="D105" s="166">
        <v>2</v>
      </c>
      <c r="E105" s="166">
        <v>24</v>
      </c>
      <c r="F105" s="166">
        <v>20</v>
      </c>
      <c r="G105" s="166">
        <v>7</v>
      </c>
      <c r="H105" s="167">
        <f t="shared" si="14"/>
        <v>-0.65</v>
      </c>
      <c r="I105" s="167">
        <f t="shared" si="15"/>
        <v>1.3261267815092459E-5</v>
      </c>
    </row>
    <row r="106" spans="2:9" x14ac:dyDescent="0.25">
      <c r="B106" s="170" t="s">
        <v>147</v>
      </c>
      <c r="C106" s="171">
        <f>C98-SUM(C99:C105)</f>
        <v>305</v>
      </c>
      <c r="D106" s="171">
        <f>D98-SUM(D99:D105)</f>
        <v>529</v>
      </c>
      <c r="E106" s="171">
        <f>E98-SUM(E99:E105)</f>
        <v>728</v>
      </c>
      <c r="F106" s="171">
        <f>F98-SUM(F99:F105)</f>
        <v>728</v>
      </c>
      <c r="G106" s="171">
        <f>G98-SUM(G99:G105)</f>
        <v>672</v>
      </c>
      <c r="H106" s="172">
        <f t="shared" si="14"/>
        <v>-7.6923076923076872E-2</v>
      </c>
      <c r="I106" s="172">
        <f t="shared" si="15"/>
        <v>1.2730817102488761E-3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6832</v>
      </c>
      <c r="D108" s="178">
        <v>19305</v>
      </c>
      <c r="E108" s="178">
        <v>29080</v>
      </c>
      <c r="F108" s="178">
        <v>23788</v>
      </c>
      <c r="G108" s="178">
        <v>27533</v>
      </c>
      <c r="H108" s="179">
        <f t="shared" ref="H108:H120" si="16">IFERROR(G108/F108-1,"-")</f>
        <v>0.15743231881620989</v>
      </c>
      <c r="I108" s="179">
        <f t="shared" ref="I108:I120" si="17">G108/G$10</f>
        <v>5.21603552504201E-2</v>
      </c>
    </row>
    <row r="109" spans="2:9" x14ac:dyDescent="0.25">
      <c r="B109" s="161" t="s">
        <v>99</v>
      </c>
      <c r="C109" s="162">
        <v>4516</v>
      </c>
      <c r="D109" s="162">
        <v>4326</v>
      </c>
      <c r="E109" s="162">
        <v>7017</v>
      </c>
      <c r="F109" s="162">
        <v>4217</v>
      </c>
      <c r="G109" s="162">
        <v>5593</v>
      </c>
      <c r="H109" s="163">
        <f t="shared" si="16"/>
        <v>0.32629831633862927</v>
      </c>
      <c r="I109" s="163">
        <f t="shared" si="17"/>
        <v>1.0595752984258876E-2</v>
      </c>
    </row>
    <row r="110" spans="2:9" x14ac:dyDescent="0.25">
      <c r="B110" s="165" t="s">
        <v>105</v>
      </c>
      <c r="C110" s="166">
        <v>4232</v>
      </c>
      <c r="D110" s="166">
        <v>1903</v>
      </c>
      <c r="E110" s="166">
        <v>4017</v>
      </c>
      <c r="F110" s="166">
        <v>1145</v>
      </c>
      <c r="G110" s="166">
        <v>1965</v>
      </c>
      <c r="H110" s="167">
        <f t="shared" si="16"/>
        <v>0.71615720524017457</v>
      </c>
      <c r="I110" s="167">
        <f t="shared" si="17"/>
        <v>3.7226273223795259E-3</v>
      </c>
    </row>
    <row r="111" spans="2:9" x14ac:dyDescent="0.25">
      <c r="B111" s="165" t="s">
        <v>102</v>
      </c>
      <c r="C111" s="166">
        <v>284</v>
      </c>
      <c r="D111" s="166">
        <v>2423</v>
      </c>
      <c r="E111" s="166">
        <v>3000</v>
      </c>
      <c r="F111" s="166">
        <v>3072</v>
      </c>
      <c r="G111" s="166">
        <v>3628</v>
      </c>
      <c r="H111" s="167">
        <f t="shared" si="16"/>
        <v>0.18098958333333326</v>
      </c>
      <c r="I111" s="167">
        <f t="shared" si="17"/>
        <v>6.873125661879349E-3</v>
      </c>
    </row>
    <row r="112" spans="2:9" x14ac:dyDescent="0.25">
      <c r="B112" s="161" t="s">
        <v>109</v>
      </c>
      <c r="C112" s="162">
        <v>2316</v>
      </c>
      <c r="D112" s="162">
        <v>14979</v>
      </c>
      <c r="E112" s="162">
        <v>22063</v>
      </c>
      <c r="F112" s="162">
        <v>19571</v>
      </c>
      <c r="G112" s="162">
        <v>21940</v>
      </c>
      <c r="H112" s="163">
        <f t="shared" si="16"/>
        <v>0.12104644627254602</v>
      </c>
      <c r="I112" s="163">
        <f t="shared" si="17"/>
        <v>4.1564602266161224E-2</v>
      </c>
    </row>
    <row r="113" spans="2:9" x14ac:dyDescent="0.25">
      <c r="B113" s="165" t="s">
        <v>112</v>
      </c>
      <c r="C113" s="166">
        <v>151</v>
      </c>
      <c r="D113" s="166">
        <v>9610</v>
      </c>
      <c r="E113" s="166">
        <v>14488</v>
      </c>
      <c r="F113" s="166">
        <v>12210</v>
      </c>
      <c r="G113" s="166">
        <v>12894</v>
      </c>
      <c r="H113" s="167">
        <f t="shared" si="16"/>
        <v>5.6019656019655972E-2</v>
      </c>
      <c r="I113" s="167">
        <f t="shared" si="17"/>
        <v>2.4427255315400312E-2</v>
      </c>
    </row>
    <row r="114" spans="2:9" x14ac:dyDescent="0.25">
      <c r="B114" s="165" t="s">
        <v>115</v>
      </c>
      <c r="C114" s="166">
        <v>482</v>
      </c>
      <c r="D114" s="166">
        <v>552</v>
      </c>
      <c r="E114" s="166">
        <v>1175</v>
      </c>
      <c r="F114" s="166">
        <v>758</v>
      </c>
      <c r="G114" s="166">
        <v>1218</v>
      </c>
      <c r="H114" s="167">
        <f t="shared" si="16"/>
        <v>0.60686015831134554</v>
      </c>
      <c r="I114" s="167">
        <f t="shared" si="17"/>
        <v>2.307460599826088E-3</v>
      </c>
    </row>
    <row r="115" spans="2:9" x14ac:dyDescent="0.25">
      <c r="B115" s="165" t="s">
        <v>118</v>
      </c>
      <c r="C115" s="166">
        <v>594</v>
      </c>
      <c r="D115" s="166">
        <v>934</v>
      </c>
      <c r="E115" s="166">
        <v>2078</v>
      </c>
      <c r="F115" s="166">
        <v>1421</v>
      </c>
      <c r="G115" s="166">
        <v>1746</v>
      </c>
      <c r="H115" s="167">
        <f t="shared" si="16"/>
        <v>0.22871217452498249</v>
      </c>
      <c r="I115" s="167">
        <f t="shared" si="17"/>
        <v>3.3077390864502047E-3</v>
      </c>
    </row>
    <row r="116" spans="2:9" x14ac:dyDescent="0.25">
      <c r="B116" s="165" t="s">
        <v>125</v>
      </c>
      <c r="C116" s="166">
        <v>53</v>
      </c>
      <c r="D116" s="166">
        <v>512</v>
      </c>
      <c r="E116" s="166">
        <v>832</v>
      </c>
      <c r="F116" s="166">
        <v>746</v>
      </c>
      <c r="G116" s="166">
        <v>788</v>
      </c>
      <c r="H116" s="167">
        <f t="shared" si="16"/>
        <v>5.6300268096514783E-2</v>
      </c>
      <c r="I116" s="167">
        <f t="shared" si="17"/>
        <v>1.4928398626132655E-3</v>
      </c>
    </row>
    <row r="117" spans="2:9" x14ac:dyDescent="0.25">
      <c r="B117" s="165" t="s">
        <v>121</v>
      </c>
      <c r="C117" s="166">
        <v>116</v>
      </c>
      <c r="D117" s="166">
        <v>678</v>
      </c>
      <c r="E117" s="166">
        <v>341</v>
      </c>
      <c r="F117" s="166">
        <v>532</v>
      </c>
      <c r="G117" s="166">
        <v>523</v>
      </c>
      <c r="H117" s="167">
        <f t="shared" si="16"/>
        <v>-1.6917293233082664E-2</v>
      </c>
      <c r="I117" s="167">
        <f t="shared" si="17"/>
        <v>9.9080615247047949E-4</v>
      </c>
    </row>
    <row r="118" spans="2:9" x14ac:dyDescent="0.25">
      <c r="B118" s="165" t="s">
        <v>130</v>
      </c>
      <c r="C118" s="166">
        <v>4</v>
      </c>
      <c r="D118" s="166">
        <v>75</v>
      </c>
      <c r="E118" s="166">
        <v>83</v>
      </c>
      <c r="F118" s="166">
        <v>85</v>
      </c>
      <c r="G118" s="166">
        <v>124</v>
      </c>
      <c r="H118" s="167">
        <f t="shared" si="16"/>
        <v>0.45882352941176463</v>
      </c>
      <c r="I118" s="167">
        <f t="shared" si="17"/>
        <v>2.3491388701020929E-4</v>
      </c>
    </row>
    <row r="119" spans="2:9" x14ac:dyDescent="0.25">
      <c r="B119" s="165" t="s">
        <v>133</v>
      </c>
      <c r="C119" s="166">
        <v>4</v>
      </c>
      <c r="D119" s="166">
        <v>95</v>
      </c>
      <c r="E119" s="166">
        <v>42</v>
      </c>
      <c r="F119" s="166">
        <v>83</v>
      </c>
      <c r="G119" s="166">
        <v>101</v>
      </c>
      <c r="H119" s="167">
        <f t="shared" si="16"/>
        <v>0.2168674698795181</v>
      </c>
      <c r="I119" s="167">
        <f t="shared" si="17"/>
        <v>1.913411499034769E-4</v>
      </c>
    </row>
    <row r="120" spans="2:9" x14ac:dyDescent="0.25">
      <c r="B120" s="170" t="s">
        <v>147</v>
      </c>
      <c r="C120" s="171">
        <f>C112-SUM(C113:C119)</f>
        <v>912</v>
      </c>
      <c r="D120" s="171">
        <f>D112-SUM(D113:D119)</f>
        <v>2523</v>
      </c>
      <c r="E120" s="171">
        <f>E112-SUM(E113:E119)</f>
        <v>3024</v>
      </c>
      <c r="F120" s="171">
        <f>F112-SUM(F113:F119)</f>
        <v>3736</v>
      </c>
      <c r="G120" s="171">
        <f>G112-SUM(G113:G119)</f>
        <v>4546</v>
      </c>
      <c r="H120" s="172">
        <f t="shared" si="16"/>
        <v>0.21680942184154173</v>
      </c>
      <c r="I120" s="172">
        <f t="shared" si="17"/>
        <v>8.6122462124871881E-3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9970</v>
      </c>
      <c r="D122" s="178">
        <v>18071</v>
      </c>
      <c r="E122" s="178">
        <v>19869</v>
      </c>
      <c r="F122" s="178">
        <v>19777</v>
      </c>
      <c r="G122" s="178">
        <v>21868</v>
      </c>
      <c r="H122" s="179">
        <f t="shared" ref="H122:H134" si="18">IFERROR(G122/F122-1,"-")</f>
        <v>0.10572887697830824</v>
      </c>
      <c r="I122" s="179">
        <f t="shared" ref="I122:I134" si="19">G122/G$10</f>
        <v>4.1428200654348844E-2</v>
      </c>
    </row>
    <row r="123" spans="2:9" x14ac:dyDescent="0.25">
      <c r="B123" s="161" t="s">
        <v>99</v>
      </c>
      <c r="C123" s="162">
        <v>6385</v>
      </c>
      <c r="D123" s="162">
        <v>10904</v>
      </c>
      <c r="E123" s="162">
        <v>12634</v>
      </c>
      <c r="F123" s="162">
        <v>12024</v>
      </c>
      <c r="G123" s="162">
        <v>13389</v>
      </c>
      <c r="H123" s="163">
        <f t="shared" si="18"/>
        <v>0.11352295409181634</v>
      </c>
      <c r="I123" s="163">
        <f t="shared" si="19"/>
        <v>2.5365016396610419E-2</v>
      </c>
    </row>
    <row r="124" spans="2:9" x14ac:dyDescent="0.25">
      <c r="B124" s="165" t="s">
        <v>105</v>
      </c>
      <c r="C124" s="166">
        <v>3167</v>
      </c>
      <c r="D124" s="166">
        <v>6334</v>
      </c>
      <c r="E124" s="166">
        <v>5848</v>
      </c>
      <c r="F124" s="166">
        <v>4860</v>
      </c>
      <c r="G124" s="166">
        <v>6920</v>
      </c>
      <c r="H124" s="167">
        <f t="shared" si="18"/>
        <v>0.4238683127572016</v>
      </c>
      <c r="I124" s="167">
        <f t="shared" si="19"/>
        <v>1.310971046863426E-2</v>
      </c>
    </row>
    <row r="125" spans="2:9" x14ac:dyDescent="0.25">
      <c r="B125" s="165" t="s">
        <v>102</v>
      </c>
      <c r="C125" s="166">
        <v>3218</v>
      </c>
      <c r="D125" s="166">
        <v>4570</v>
      </c>
      <c r="E125" s="166">
        <v>6786</v>
      </c>
      <c r="F125" s="166">
        <v>7164</v>
      </c>
      <c r="G125" s="166">
        <v>6469</v>
      </c>
      <c r="H125" s="167">
        <f t="shared" si="18"/>
        <v>-9.7012841987716314E-2</v>
      </c>
      <c r="I125" s="167">
        <f t="shared" si="19"/>
        <v>1.2255305927976161E-2</v>
      </c>
    </row>
    <row r="126" spans="2:9" x14ac:dyDescent="0.25">
      <c r="B126" s="161" t="s">
        <v>109</v>
      </c>
      <c r="C126" s="162">
        <v>3585</v>
      </c>
      <c r="D126" s="162">
        <v>7167</v>
      </c>
      <c r="E126" s="162">
        <v>7235</v>
      </c>
      <c r="F126" s="162">
        <v>7753</v>
      </c>
      <c r="G126" s="162">
        <v>8479</v>
      </c>
      <c r="H126" s="163">
        <f t="shared" si="18"/>
        <v>9.3641171159551062E-2</v>
      </c>
      <c r="I126" s="163">
        <f t="shared" si="19"/>
        <v>1.6063184257738422E-2</v>
      </c>
    </row>
    <row r="127" spans="2:9" x14ac:dyDescent="0.25">
      <c r="B127" s="165" t="s">
        <v>112</v>
      </c>
      <c r="C127" s="166">
        <v>101</v>
      </c>
      <c r="D127" s="166">
        <v>678</v>
      </c>
      <c r="E127" s="166">
        <v>666</v>
      </c>
      <c r="F127" s="166">
        <v>810</v>
      </c>
      <c r="G127" s="166">
        <v>790</v>
      </c>
      <c r="H127" s="167">
        <f t="shared" si="18"/>
        <v>-2.4691358024691357E-2</v>
      </c>
      <c r="I127" s="167">
        <f t="shared" si="19"/>
        <v>1.4966287962747205E-3</v>
      </c>
    </row>
    <row r="128" spans="2:9" x14ac:dyDescent="0.25">
      <c r="B128" s="165" t="s">
        <v>115</v>
      </c>
      <c r="C128" s="166">
        <v>355</v>
      </c>
      <c r="D128" s="166">
        <v>942</v>
      </c>
      <c r="E128" s="166">
        <v>1193</v>
      </c>
      <c r="F128" s="166">
        <v>1085</v>
      </c>
      <c r="G128" s="166">
        <v>1131</v>
      </c>
      <c r="H128" s="167">
        <f t="shared" si="18"/>
        <v>4.2396313364055249E-2</v>
      </c>
      <c r="I128" s="167">
        <f t="shared" si="19"/>
        <v>2.1426419855527959E-3</v>
      </c>
    </row>
    <row r="129" spans="2:9" x14ac:dyDescent="0.25">
      <c r="B129" s="165" t="s">
        <v>118</v>
      </c>
      <c r="C129" s="166">
        <v>585</v>
      </c>
      <c r="D129" s="166">
        <v>668</v>
      </c>
      <c r="E129" s="166">
        <v>641</v>
      </c>
      <c r="F129" s="166">
        <v>631</v>
      </c>
      <c r="G129" s="166">
        <v>667</v>
      </c>
      <c r="H129" s="167">
        <f t="shared" si="18"/>
        <v>5.7052297939778063E-2</v>
      </c>
      <c r="I129" s="167">
        <f t="shared" si="19"/>
        <v>1.2636093760952387E-3</v>
      </c>
    </row>
    <row r="130" spans="2:9" x14ac:dyDescent="0.25">
      <c r="B130" s="165" t="s">
        <v>125</v>
      </c>
      <c r="C130" s="166">
        <v>51</v>
      </c>
      <c r="D130" s="166">
        <v>168</v>
      </c>
      <c r="E130" s="166">
        <v>171</v>
      </c>
      <c r="F130" s="166">
        <v>200</v>
      </c>
      <c r="G130" s="166">
        <v>146</v>
      </c>
      <c r="H130" s="167">
        <f t="shared" si="18"/>
        <v>-0.27</v>
      </c>
      <c r="I130" s="167">
        <f t="shared" si="19"/>
        <v>2.7659215728621415E-4</v>
      </c>
    </row>
    <row r="131" spans="2:9" x14ac:dyDescent="0.25">
      <c r="B131" s="165" t="s">
        <v>121</v>
      </c>
      <c r="C131" s="166">
        <v>33</v>
      </c>
      <c r="D131" s="166">
        <v>127</v>
      </c>
      <c r="E131" s="166">
        <v>144</v>
      </c>
      <c r="F131" s="166">
        <v>112</v>
      </c>
      <c r="G131" s="166">
        <v>137</v>
      </c>
      <c r="H131" s="167">
        <f t="shared" si="18"/>
        <v>0.22321428571428581</v>
      </c>
      <c r="I131" s="167">
        <f t="shared" si="19"/>
        <v>2.5954195580966673E-4</v>
      </c>
    </row>
    <row r="132" spans="2:9" x14ac:dyDescent="0.25">
      <c r="B132" s="165" t="s">
        <v>130</v>
      </c>
      <c r="C132" s="166">
        <v>9</v>
      </c>
      <c r="D132" s="166">
        <v>104</v>
      </c>
      <c r="E132" s="166">
        <v>127</v>
      </c>
      <c r="F132" s="166">
        <v>114</v>
      </c>
      <c r="G132" s="166">
        <v>102</v>
      </c>
      <c r="H132" s="167">
        <f t="shared" si="18"/>
        <v>-0.10526315789473684</v>
      </c>
      <c r="I132" s="167">
        <f t="shared" si="19"/>
        <v>1.9323561673420441E-4</v>
      </c>
    </row>
    <row r="133" spans="2:9" x14ac:dyDescent="0.25">
      <c r="B133" s="165" t="s">
        <v>133</v>
      </c>
      <c r="C133" s="166">
        <v>36</v>
      </c>
      <c r="D133" s="166">
        <v>207</v>
      </c>
      <c r="E133" s="166">
        <v>279</v>
      </c>
      <c r="F133" s="166">
        <v>239</v>
      </c>
      <c r="G133" s="166">
        <v>160</v>
      </c>
      <c r="H133" s="167">
        <f t="shared" si="18"/>
        <v>-0.33054393305439334</v>
      </c>
      <c r="I133" s="167">
        <f t="shared" si="19"/>
        <v>3.0311469291639906E-4</v>
      </c>
    </row>
    <row r="134" spans="2:9" x14ac:dyDescent="0.25">
      <c r="B134" s="170" t="s">
        <v>147</v>
      </c>
      <c r="C134" s="171">
        <f>C126-SUM(C127:C133)</f>
        <v>2415</v>
      </c>
      <c r="D134" s="171">
        <f>D126-SUM(D127:D133)</f>
        <v>4273</v>
      </c>
      <c r="E134" s="171">
        <f>E126-SUM(E127:E133)</f>
        <v>4014</v>
      </c>
      <c r="F134" s="171">
        <f>F126-SUM(F127:F133)</f>
        <v>4562</v>
      </c>
      <c r="G134" s="171">
        <f>G126-SUM(G127:G133)</f>
        <v>5346</v>
      </c>
      <c r="H134" s="172">
        <f t="shared" si="18"/>
        <v>0.17185444980271813</v>
      </c>
      <c r="I134" s="172">
        <f t="shared" si="19"/>
        <v>1.0127819677069183E-2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7010</v>
      </c>
      <c r="D136" s="178">
        <v>27665</v>
      </c>
      <c r="E136" s="178">
        <v>27025</v>
      </c>
      <c r="F136" s="178">
        <v>27263</v>
      </c>
      <c r="G136" s="178">
        <v>27881</v>
      </c>
      <c r="H136" s="179">
        <f t="shared" ref="H136:H148" si="20">IFERROR(G136/F136-1,"-")</f>
        <v>2.2668084950298928E-2</v>
      </c>
      <c r="I136" s="179">
        <f t="shared" ref="I136:I148" si="21">G136/G$10</f>
        <v>5.2819629707513263E-2</v>
      </c>
    </row>
    <row r="137" spans="2:9" x14ac:dyDescent="0.25">
      <c r="B137" s="161" t="s">
        <v>99</v>
      </c>
      <c r="C137" s="162">
        <v>4609</v>
      </c>
      <c r="D137" s="162">
        <v>3119</v>
      </c>
      <c r="E137" s="162">
        <v>4230</v>
      </c>
      <c r="F137" s="162">
        <v>1546</v>
      </c>
      <c r="G137" s="162">
        <v>2295</v>
      </c>
      <c r="H137" s="163">
        <f t="shared" si="20"/>
        <v>0.48447606727037518</v>
      </c>
      <c r="I137" s="163">
        <f t="shared" si="21"/>
        <v>4.3478013765195994E-3</v>
      </c>
    </row>
    <row r="138" spans="2:9" x14ac:dyDescent="0.25">
      <c r="B138" s="165" t="s">
        <v>105</v>
      </c>
      <c r="C138" s="166">
        <v>4118</v>
      </c>
      <c r="D138" s="166">
        <v>2392</v>
      </c>
      <c r="E138" s="166">
        <v>3302</v>
      </c>
      <c r="F138" s="166">
        <v>835</v>
      </c>
      <c r="G138" s="166">
        <v>1138</v>
      </c>
      <c r="H138" s="167">
        <f t="shared" si="20"/>
        <v>0.36287425149700603</v>
      </c>
      <c r="I138" s="167">
        <f t="shared" si="21"/>
        <v>2.1559032533678885E-3</v>
      </c>
    </row>
    <row r="139" spans="2:9" x14ac:dyDescent="0.25">
      <c r="B139" s="165" t="s">
        <v>102</v>
      </c>
      <c r="C139" s="166">
        <v>491</v>
      </c>
      <c r="D139" s="166">
        <v>727</v>
      </c>
      <c r="E139" s="166">
        <v>928</v>
      </c>
      <c r="F139" s="166">
        <v>711</v>
      </c>
      <c r="G139" s="166">
        <v>1157</v>
      </c>
      <c r="H139" s="167">
        <f t="shared" si="20"/>
        <v>0.62728551336146277</v>
      </c>
      <c r="I139" s="167">
        <f t="shared" si="21"/>
        <v>2.1918981231517109E-3</v>
      </c>
    </row>
    <row r="140" spans="2:9" x14ac:dyDescent="0.25">
      <c r="B140" s="161" t="s">
        <v>109</v>
      </c>
      <c r="C140" s="162">
        <v>2401</v>
      </c>
      <c r="D140" s="162">
        <v>24546</v>
      </c>
      <c r="E140" s="162">
        <v>22795</v>
      </c>
      <c r="F140" s="162">
        <v>25717</v>
      </c>
      <c r="G140" s="162">
        <v>25586</v>
      </c>
      <c r="H140" s="163">
        <f t="shared" si="20"/>
        <v>-5.0939067542870031E-3</v>
      </c>
      <c r="I140" s="163">
        <f t="shared" si="21"/>
        <v>4.8471828330993665E-2</v>
      </c>
    </row>
    <row r="141" spans="2:9" x14ac:dyDescent="0.25">
      <c r="B141" s="165" t="s">
        <v>112</v>
      </c>
      <c r="C141" s="166">
        <v>43</v>
      </c>
      <c r="D141" s="166">
        <v>10919</v>
      </c>
      <c r="E141" s="166">
        <v>8569</v>
      </c>
      <c r="F141" s="166">
        <v>11275</v>
      </c>
      <c r="G141" s="166">
        <v>11474</v>
      </c>
      <c r="H141" s="167">
        <f t="shared" si="20"/>
        <v>1.7649667405764902E-2</v>
      </c>
      <c r="I141" s="167">
        <f t="shared" si="21"/>
        <v>2.1737112415767267E-2</v>
      </c>
    </row>
    <row r="142" spans="2:9" x14ac:dyDescent="0.25">
      <c r="B142" s="165" t="s">
        <v>115</v>
      </c>
      <c r="C142" s="166">
        <v>333</v>
      </c>
      <c r="D142" s="166">
        <v>1856</v>
      </c>
      <c r="E142" s="166">
        <v>1897</v>
      </c>
      <c r="F142" s="166">
        <v>2300</v>
      </c>
      <c r="G142" s="166">
        <v>2595</v>
      </c>
      <c r="H142" s="167">
        <f t="shared" si="20"/>
        <v>0.12826086956521743</v>
      </c>
      <c r="I142" s="167">
        <f t="shared" si="21"/>
        <v>4.9161414257378475E-3</v>
      </c>
    </row>
    <row r="143" spans="2:9" x14ac:dyDescent="0.25">
      <c r="B143" s="165" t="s">
        <v>118</v>
      </c>
      <c r="C143" s="166">
        <v>524</v>
      </c>
      <c r="D143" s="166">
        <v>3295</v>
      </c>
      <c r="E143" s="166">
        <v>3144</v>
      </c>
      <c r="F143" s="166">
        <v>3350</v>
      </c>
      <c r="G143" s="166">
        <v>2501</v>
      </c>
      <c r="H143" s="167">
        <f t="shared" si="20"/>
        <v>-0.25343283582089549</v>
      </c>
      <c r="I143" s="167">
        <f t="shared" si="21"/>
        <v>4.7380615436494631E-3</v>
      </c>
    </row>
    <row r="144" spans="2:9" x14ac:dyDescent="0.25">
      <c r="B144" s="165" t="s">
        <v>125</v>
      </c>
      <c r="C144" s="166">
        <v>27</v>
      </c>
      <c r="D144" s="166">
        <v>1169</v>
      </c>
      <c r="E144" s="166">
        <v>1166</v>
      </c>
      <c r="F144" s="166">
        <v>681</v>
      </c>
      <c r="G144" s="166">
        <v>676</v>
      </c>
      <c r="H144" s="167">
        <f t="shared" si="20"/>
        <v>-7.342143906020504E-3</v>
      </c>
      <c r="I144" s="167">
        <f t="shared" si="21"/>
        <v>1.2806595775717862E-3</v>
      </c>
    </row>
    <row r="145" spans="2:9" x14ac:dyDescent="0.25">
      <c r="B145" s="165" t="s">
        <v>121</v>
      </c>
      <c r="C145" s="166">
        <v>36</v>
      </c>
      <c r="D145" s="166">
        <v>601</v>
      </c>
      <c r="E145" s="166">
        <v>429</v>
      </c>
      <c r="F145" s="166">
        <v>535</v>
      </c>
      <c r="G145" s="166">
        <v>621</v>
      </c>
      <c r="H145" s="167">
        <f t="shared" si="20"/>
        <v>0.1607476635514018</v>
      </c>
      <c r="I145" s="167">
        <f t="shared" si="21"/>
        <v>1.1764639018817739E-3</v>
      </c>
    </row>
    <row r="146" spans="2:9" x14ac:dyDescent="0.25">
      <c r="B146" s="165" t="s">
        <v>130</v>
      </c>
      <c r="C146" s="166">
        <v>0</v>
      </c>
      <c r="D146" s="166">
        <v>435</v>
      </c>
      <c r="E146" s="166">
        <v>288</v>
      </c>
      <c r="F146" s="166">
        <v>256</v>
      </c>
      <c r="G146" s="166">
        <v>430</v>
      </c>
      <c r="H146" s="167">
        <f t="shared" si="20"/>
        <v>0.6796875</v>
      </c>
      <c r="I146" s="167">
        <f t="shared" si="21"/>
        <v>8.1462073721282253E-4</v>
      </c>
    </row>
    <row r="147" spans="2:9" x14ac:dyDescent="0.25">
      <c r="B147" s="165" t="s">
        <v>133</v>
      </c>
      <c r="C147" s="166">
        <v>0</v>
      </c>
      <c r="D147" s="166">
        <v>239</v>
      </c>
      <c r="E147" s="166">
        <v>384</v>
      </c>
      <c r="F147" s="166">
        <v>175</v>
      </c>
      <c r="G147" s="166">
        <v>136</v>
      </c>
      <c r="H147" s="167">
        <f t="shared" si="20"/>
        <v>-0.22285714285714286</v>
      </c>
      <c r="I147" s="167">
        <f t="shared" si="21"/>
        <v>2.5764748897893922E-4</v>
      </c>
    </row>
    <row r="148" spans="2:9" x14ac:dyDescent="0.25">
      <c r="B148" s="170" t="s">
        <v>147</v>
      </c>
      <c r="C148" s="171">
        <f>C140-SUM(C141:C147)</f>
        <v>1438</v>
      </c>
      <c r="D148" s="171">
        <f>D140-SUM(D141:D147)</f>
        <v>6032</v>
      </c>
      <c r="E148" s="171">
        <f>E140-SUM(E141:E147)</f>
        <v>6918</v>
      </c>
      <c r="F148" s="171">
        <f>F140-SUM(F141:F147)</f>
        <v>7145</v>
      </c>
      <c r="G148" s="171">
        <f>G140-SUM(G141:G147)</f>
        <v>7153</v>
      </c>
      <c r="H148" s="172">
        <f t="shared" si="20"/>
        <v>1.1196641007698016E-3</v>
      </c>
      <c r="I148" s="172">
        <f t="shared" si="21"/>
        <v>1.3551121240193765E-2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3829</v>
      </c>
      <c r="D150" s="178">
        <v>11309</v>
      </c>
      <c r="E150" s="178">
        <v>11683</v>
      </c>
      <c r="F150" s="178">
        <v>11530</v>
      </c>
      <c r="G150" s="178">
        <v>10593</v>
      </c>
      <c r="H150" s="179">
        <f t="shared" ref="H150:H162" si="22">IFERROR(G150/F150-1,"-")</f>
        <v>-8.1266261925411976E-2</v>
      </c>
      <c r="I150" s="179">
        <f t="shared" ref="I150:I162" si="23">G150/G$10</f>
        <v>2.0068087137896345E-2</v>
      </c>
    </row>
    <row r="151" spans="2:9" x14ac:dyDescent="0.25">
      <c r="B151" s="161" t="s">
        <v>99</v>
      </c>
      <c r="C151" s="162">
        <v>2611</v>
      </c>
      <c r="D151" s="162">
        <v>5969</v>
      </c>
      <c r="E151" s="162">
        <v>5840</v>
      </c>
      <c r="F151" s="162">
        <v>5134</v>
      </c>
      <c r="G151" s="162">
        <v>4663</v>
      </c>
      <c r="H151" s="163">
        <f t="shared" si="22"/>
        <v>-9.1741332294507205E-2</v>
      </c>
      <c r="I151" s="163">
        <f t="shared" si="23"/>
        <v>8.8338988316823061E-3</v>
      </c>
    </row>
    <row r="152" spans="2:9" x14ac:dyDescent="0.25">
      <c r="B152" s="165" t="s">
        <v>105</v>
      </c>
      <c r="C152" s="166">
        <v>2153</v>
      </c>
      <c r="D152" s="166">
        <v>3632</v>
      </c>
      <c r="E152" s="166">
        <v>4020</v>
      </c>
      <c r="F152" s="166">
        <v>3330</v>
      </c>
      <c r="G152" s="166">
        <v>2888</v>
      </c>
      <c r="H152" s="167">
        <f t="shared" si="22"/>
        <v>-0.13273273273273278</v>
      </c>
      <c r="I152" s="167">
        <f t="shared" si="23"/>
        <v>5.4712202071410029E-3</v>
      </c>
    </row>
    <row r="153" spans="2:9" x14ac:dyDescent="0.25">
      <c r="B153" s="165" t="s">
        <v>102</v>
      </c>
      <c r="C153" s="166">
        <v>458</v>
      </c>
      <c r="D153" s="166">
        <v>2337</v>
      </c>
      <c r="E153" s="166">
        <v>1820</v>
      </c>
      <c r="F153" s="166">
        <v>1804</v>
      </c>
      <c r="G153" s="166">
        <v>1775</v>
      </c>
      <c r="H153" s="167">
        <f t="shared" si="22"/>
        <v>-1.6075388026607573E-2</v>
      </c>
      <c r="I153" s="167">
        <f t="shared" si="23"/>
        <v>3.3626786245413024E-3</v>
      </c>
    </row>
    <row r="154" spans="2:9" x14ac:dyDescent="0.25">
      <c r="B154" s="161" t="s">
        <v>109</v>
      </c>
      <c r="C154" s="162">
        <v>1218</v>
      </c>
      <c r="D154" s="162">
        <v>5340</v>
      </c>
      <c r="E154" s="162">
        <v>5843</v>
      </c>
      <c r="F154" s="162">
        <v>6396</v>
      </c>
      <c r="G154" s="162">
        <v>5930</v>
      </c>
      <c r="H154" s="163">
        <f t="shared" si="22"/>
        <v>-7.2858036272670401E-2</v>
      </c>
      <c r="I154" s="163">
        <f t="shared" si="23"/>
        <v>1.1234188306214041E-2</v>
      </c>
    </row>
    <row r="155" spans="2:9" x14ac:dyDescent="0.25">
      <c r="B155" s="165" t="s">
        <v>112</v>
      </c>
      <c r="C155" s="166">
        <v>61</v>
      </c>
      <c r="D155" s="166">
        <v>1785</v>
      </c>
      <c r="E155" s="166">
        <v>2074</v>
      </c>
      <c r="F155" s="166">
        <v>2253</v>
      </c>
      <c r="G155" s="166">
        <v>1668</v>
      </c>
      <c r="H155" s="167">
        <f t="shared" si="22"/>
        <v>-0.2596537949400799</v>
      </c>
      <c r="I155" s="167">
        <f t="shared" si="23"/>
        <v>3.1599706736534605E-3</v>
      </c>
    </row>
    <row r="156" spans="2:9" x14ac:dyDescent="0.25">
      <c r="B156" s="165" t="s">
        <v>115</v>
      </c>
      <c r="C156" s="166">
        <v>210</v>
      </c>
      <c r="D156" s="166">
        <v>1401</v>
      </c>
      <c r="E156" s="166">
        <v>1163</v>
      </c>
      <c r="F156" s="166">
        <v>1273</v>
      </c>
      <c r="G156" s="166">
        <v>1344</v>
      </c>
      <c r="H156" s="167">
        <f t="shared" si="22"/>
        <v>5.5773762765121804E-2</v>
      </c>
      <c r="I156" s="167">
        <f t="shared" si="23"/>
        <v>2.5461634204977522E-3</v>
      </c>
    </row>
    <row r="157" spans="2:9" x14ac:dyDescent="0.25">
      <c r="B157" s="165" t="s">
        <v>118</v>
      </c>
      <c r="C157" s="166">
        <v>316</v>
      </c>
      <c r="D157" s="166">
        <v>660</v>
      </c>
      <c r="E157" s="166">
        <v>864</v>
      </c>
      <c r="F157" s="166">
        <v>983</v>
      </c>
      <c r="G157" s="166">
        <v>1545</v>
      </c>
      <c r="H157" s="167">
        <f t="shared" si="22"/>
        <v>0.57171922685656162</v>
      </c>
      <c r="I157" s="167">
        <f t="shared" si="23"/>
        <v>2.9269512534739785E-3</v>
      </c>
    </row>
    <row r="158" spans="2:9" x14ac:dyDescent="0.25">
      <c r="B158" s="165" t="s">
        <v>125</v>
      </c>
      <c r="C158" s="166">
        <v>42</v>
      </c>
      <c r="D158" s="166">
        <v>170</v>
      </c>
      <c r="E158" s="166">
        <v>186</v>
      </c>
      <c r="F158" s="166">
        <v>249</v>
      </c>
      <c r="G158" s="166">
        <v>160</v>
      </c>
      <c r="H158" s="167">
        <f t="shared" si="22"/>
        <v>-0.35742971887550201</v>
      </c>
      <c r="I158" s="167">
        <f t="shared" si="23"/>
        <v>3.0311469291639906E-4</v>
      </c>
    </row>
    <row r="159" spans="2:9" x14ac:dyDescent="0.25">
      <c r="B159" s="165" t="s">
        <v>121</v>
      </c>
      <c r="C159" s="166">
        <v>36</v>
      </c>
      <c r="D159" s="166">
        <v>244</v>
      </c>
      <c r="E159" s="166">
        <v>302</v>
      </c>
      <c r="F159" s="166">
        <v>245</v>
      </c>
      <c r="G159" s="166">
        <v>146</v>
      </c>
      <c r="H159" s="167">
        <f t="shared" si="22"/>
        <v>-0.40408163265306118</v>
      </c>
      <c r="I159" s="167">
        <f t="shared" si="23"/>
        <v>2.7659215728621415E-4</v>
      </c>
    </row>
    <row r="160" spans="2:9" x14ac:dyDescent="0.25">
      <c r="B160" s="165" t="s">
        <v>130</v>
      </c>
      <c r="C160" s="166">
        <v>5</v>
      </c>
      <c r="D160" s="166">
        <v>28</v>
      </c>
      <c r="E160" s="166">
        <v>53</v>
      </c>
      <c r="F160" s="166">
        <v>34</v>
      </c>
      <c r="G160" s="166">
        <v>21</v>
      </c>
      <c r="H160" s="167">
        <f t="shared" si="22"/>
        <v>-0.38235294117647056</v>
      </c>
      <c r="I160" s="167">
        <f t="shared" si="23"/>
        <v>3.9783803445277379E-5</v>
      </c>
    </row>
    <row r="161" spans="2:9" x14ac:dyDescent="0.25">
      <c r="B161" s="165" t="s">
        <v>133</v>
      </c>
      <c r="C161" s="166">
        <v>7</v>
      </c>
      <c r="D161" s="166">
        <v>55</v>
      </c>
      <c r="E161" s="166">
        <v>103</v>
      </c>
      <c r="F161" s="166">
        <v>25</v>
      </c>
      <c r="G161" s="166">
        <v>50</v>
      </c>
      <c r="H161" s="167">
        <f t="shared" si="22"/>
        <v>1</v>
      </c>
      <c r="I161" s="167">
        <f t="shared" si="23"/>
        <v>9.472334153637471E-5</v>
      </c>
    </row>
    <row r="162" spans="2:9" x14ac:dyDescent="0.25">
      <c r="B162" s="170" t="s">
        <v>147</v>
      </c>
      <c r="C162" s="171">
        <f>C154-SUM(C155:C161)</f>
        <v>541</v>
      </c>
      <c r="D162" s="171">
        <f>D154-SUM(D155:D161)</f>
        <v>997</v>
      </c>
      <c r="E162" s="171">
        <f>E154-SUM(E155:E161)</f>
        <v>1098</v>
      </c>
      <c r="F162" s="171">
        <f>F154-SUM(F155:F161)</f>
        <v>1334</v>
      </c>
      <c r="G162" s="171">
        <f>G154-SUM(G155:G161)</f>
        <v>996</v>
      </c>
      <c r="H162" s="172">
        <f t="shared" si="22"/>
        <v>-0.25337331334332835</v>
      </c>
      <c r="I162" s="172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AABDA-6AD0-4922-82A7-6565DC2B0802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O4" s="279" t="s">
        <v>261</v>
      </c>
      <c r="P4" s="279"/>
      <c r="Q4" s="279"/>
      <c r="R4" s="279"/>
      <c r="S4" s="279"/>
      <c r="T4" s="279"/>
      <c r="U4" s="279"/>
      <c r="V4" s="279"/>
      <c r="W4" s="279"/>
      <c r="X4" s="279"/>
    </row>
    <row r="5" spans="1:24" ht="6" customHeight="1" x14ac:dyDescent="0.25"/>
    <row r="6" spans="1:24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24" s="148" customFormat="1" ht="72" customHeight="1" x14ac:dyDescent="0.25">
      <c r="B7" s="149"/>
      <c r="C7" s="174" t="s">
        <v>262</v>
      </c>
      <c r="D7" s="174" t="s">
        <v>253</v>
      </c>
      <c r="E7" s="174" t="s">
        <v>254</v>
      </c>
      <c r="F7" s="174" t="s">
        <v>255</v>
      </c>
      <c r="G7" s="174" t="s">
        <v>256</v>
      </c>
      <c r="H7" s="174" t="s">
        <v>257</v>
      </c>
      <c r="I7" s="174" t="s">
        <v>258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253</v>
      </c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48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1895139</v>
      </c>
      <c r="D9" s="178">
        <v>1198031</v>
      </c>
      <c r="E9" s="178">
        <v>300978</v>
      </c>
      <c r="F9" s="178">
        <v>1711410</v>
      </c>
      <c r="G9" s="178">
        <v>2026391</v>
      </c>
      <c r="H9" s="178">
        <v>2139392</v>
      </c>
      <c r="I9" s="178">
        <v>2114687</v>
      </c>
      <c r="J9" s="179">
        <f>IFERROR(I9/H9-1,"-")</f>
        <v>-1.1547673357664268E-2</v>
      </c>
      <c r="K9" s="178">
        <f t="shared" ref="K9:K21" si="0">I9-H9</f>
        <v>-24705</v>
      </c>
      <c r="L9" s="179">
        <f t="shared" ref="L9:L21" si="1">I9/I$9</f>
        <v>1</v>
      </c>
      <c r="O9" s="158" t="s">
        <v>70</v>
      </c>
      <c r="P9" s="178">
        <v>11900</v>
      </c>
      <c r="Q9" s="178">
        <v>2749</v>
      </c>
      <c r="R9" s="178">
        <v>13399</v>
      </c>
      <c r="S9" s="178">
        <v>22430</v>
      </c>
      <c r="T9" s="178">
        <v>20862</v>
      </c>
      <c r="U9" s="178">
        <v>17744</v>
      </c>
      <c r="V9" s="179">
        <f>IFERROR(U9/T9-1,"-")</f>
        <v>-0.14945834531684399</v>
      </c>
      <c r="W9" s="178">
        <f>U9-T9</f>
        <v>-3118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283084</v>
      </c>
      <c r="D10" s="162">
        <v>163202</v>
      </c>
      <c r="E10" s="162">
        <v>139561</v>
      </c>
      <c r="F10" s="162">
        <v>274119</v>
      </c>
      <c r="G10" s="162">
        <v>311661</v>
      </c>
      <c r="H10" s="162">
        <v>287774</v>
      </c>
      <c r="I10" s="162">
        <v>293227</v>
      </c>
      <c r="J10" s="180">
        <f>IFERROR(I10/H10-1,"-")</f>
        <v>1.8948897398653131E-2</v>
      </c>
      <c r="K10" s="161">
        <f t="shared" si="0"/>
        <v>5453</v>
      </c>
      <c r="L10" s="163">
        <f t="shared" si="1"/>
        <v>0.13866212824876684</v>
      </c>
      <c r="O10" s="161" t="s">
        <v>99</v>
      </c>
      <c r="P10" s="162">
        <v>1180</v>
      </c>
      <c r="Q10" s="162">
        <v>550</v>
      </c>
      <c r="R10" s="162">
        <v>1121</v>
      </c>
      <c r="S10" s="162">
        <v>8792</v>
      </c>
      <c r="T10" s="162">
        <v>5169</v>
      </c>
      <c r="U10" s="162">
        <v>3089</v>
      </c>
      <c r="V10" s="180">
        <f>IFERROR(U10/T10-1,"-")</f>
        <v>-0.40239891661830141</v>
      </c>
      <c r="W10" s="161">
        <f t="shared" ref="W10:W20" si="3">U10-T10</f>
        <v>-2080</v>
      </c>
      <c r="X10" s="163">
        <f t="shared" si="2"/>
        <v>0.17408701532912535</v>
      </c>
    </row>
    <row r="11" spans="1:24" x14ac:dyDescent="0.25">
      <c r="A11" s="164" t="s">
        <v>105</v>
      </c>
      <c r="B11" s="165" t="s">
        <v>105</v>
      </c>
      <c r="C11" s="166">
        <v>95478</v>
      </c>
      <c r="D11" s="166">
        <v>56449</v>
      </c>
      <c r="E11" s="166">
        <v>98818</v>
      </c>
      <c r="F11" s="166">
        <v>113075</v>
      </c>
      <c r="G11" s="166">
        <v>118947</v>
      </c>
      <c r="H11" s="166">
        <v>101768</v>
      </c>
      <c r="I11" s="166">
        <v>99107</v>
      </c>
      <c r="J11" s="181">
        <f>IFERROR(I11/H11-1,"-")</f>
        <v>-2.6147708513481693E-2</v>
      </c>
      <c r="K11" s="165">
        <f t="shared" si="0"/>
        <v>-2661</v>
      </c>
      <c r="L11" s="167">
        <f t="shared" si="1"/>
        <v>4.6866037385201689E-2</v>
      </c>
      <c r="O11" s="165" t="s">
        <v>105</v>
      </c>
      <c r="P11" s="166">
        <v>576</v>
      </c>
      <c r="Q11" s="166">
        <v>246</v>
      </c>
      <c r="R11" s="166">
        <v>233</v>
      </c>
      <c r="S11" s="166">
        <v>6395</v>
      </c>
      <c r="T11" s="166">
        <v>3391</v>
      </c>
      <c r="U11" s="166">
        <v>1929</v>
      </c>
      <c r="V11" s="181">
        <f>IFERROR(U11/T11-1,"-")</f>
        <v>-0.43114125626658806</v>
      </c>
      <c r="W11" s="165">
        <f t="shared" si="3"/>
        <v>-1462</v>
      </c>
      <c r="X11" s="167">
        <f t="shared" si="2"/>
        <v>0.10871280432822363</v>
      </c>
    </row>
    <row r="12" spans="1:24" x14ac:dyDescent="0.25">
      <c r="A12" s="164" t="s">
        <v>102</v>
      </c>
      <c r="B12" s="165" t="s">
        <v>102</v>
      </c>
      <c r="C12" s="166">
        <v>187606</v>
      </c>
      <c r="D12" s="166">
        <v>106753</v>
      </c>
      <c r="E12" s="166">
        <v>40743</v>
      </c>
      <c r="F12" s="166">
        <v>161044</v>
      </c>
      <c r="G12" s="166">
        <v>192714</v>
      </c>
      <c r="H12" s="166">
        <v>186006</v>
      </c>
      <c r="I12" s="166">
        <v>194120</v>
      </c>
      <c r="J12" s="181">
        <f>IFERROR(I12/H12-1,"-")</f>
        <v>4.3622248744664249E-2</v>
      </c>
      <c r="K12" s="165">
        <f t="shared" si="0"/>
        <v>8114</v>
      </c>
      <c r="L12" s="167">
        <f t="shared" si="1"/>
        <v>9.1796090863565147E-2</v>
      </c>
      <c r="O12" s="165" t="s">
        <v>102</v>
      </c>
      <c r="P12" s="166">
        <v>604</v>
      </c>
      <c r="Q12" s="166">
        <v>304</v>
      </c>
      <c r="R12" s="166">
        <v>888</v>
      </c>
      <c r="S12" s="166">
        <v>2397</v>
      </c>
      <c r="T12" s="166">
        <v>1778</v>
      </c>
      <c r="U12" s="166">
        <v>1160</v>
      </c>
      <c r="V12" s="181">
        <f>IFERROR(U12/T12-1,"-")</f>
        <v>-0.34758155230596177</v>
      </c>
      <c r="W12" s="165">
        <f t="shared" si="3"/>
        <v>-618</v>
      </c>
      <c r="X12" s="167">
        <f t="shared" si="2"/>
        <v>6.5374211000901711E-2</v>
      </c>
    </row>
    <row r="13" spans="1:24" x14ac:dyDescent="0.25">
      <c r="A13" s="1"/>
      <c r="B13" s="161" t="s">
        <v>109</v>
      </c>
      <c r="C13" s="162">
        <v>1612055</v>
      </c>
      <c r="D13" s="162">
        <v>1034829</v>
      </c>
      <c r="E13" s="162">
        <v>161417</v>
      </c>
      <c r="F13" s="162">
        <v>1437291</v>
      </c>
      <c r="G13" s="162">
        <v>1714730</v>
      </c>
      <c r="H13" s="162">
        <v>1851618</v>
      </c>
      <c r="I13" s="162">
        <v>1821460</v>
      </c>
      <c r="J13" s="180">
        <f>IFERROR(I13/H13-1,"-")</f>
        <v>-1.6287376769938522E-2</v>
      </c>
      <c r="K13" s="161">
        <f t="shared" si="0"/>
        <v>-30158</v>
      </c>
      <c r="L13" s="163">
        <f t="shared" si="1"/>
        <v>0.86133787175123311</v>
      </c>
      <c r="O13" s="161" t="s">
        <v>109</v>
      </c>
      <c r="P13" s="162">
        <v>10720</v>
      </c>
      <c r="Q13" s="162">
        <v>2199</v>
      </c>
      <c r="R13" s="162">
        <v>12278</v>
      </c>
      <c r="S13" s="162">
        <v>13638</v>
      </c>
      <c r="T13" s="162">
        <v>15693</v>
      </c>
      <c r="U13" s="162">
        <v>14655</v>
      </c>
      <c r="V13" s="180">
        <f>IFERROR(U13/T13-1,"-")</f>
        <v>-6.6144140699675003E-2</v>
      </c>
      <c r="W13" s="161">
        <f t="shared" si="3"/>
        <v>-1038</v>
      </c>
      <c r="X13" s="163">
        <f t="shared" si="2"/>
        <v>0.82591298467087471</v>
      </c>
    </row>
    <row r="14" spans="1:24" s="57" customFormat="1" x14ac:dyDescent="0.25">
      <c r="B14" s="165" t="s">
        <v>112</v>
      </c>
      <c r="C14" s="166">
        <v>669945</v>
      </c>
      <c r="D14" s="166">
        <v>424155</v>
      </c>
      <c r="E14" s="166">
        <v>10010</v>
      </c>
      <c r="F14" s="166">
        <v>576618</v>
      </c>
      <c r="G14" s="166">
        <v>714301</v>
      </c>
      <c r="H14" s="166">
        <v>773583</v>
      </c>
      <c r="I14" s="166">
        <v>772740</v>
      </c>
      <c r="J14" s="181">
        <f t="shared" ref="J14:J21" si="4">IFERROR(I14/H14-1,"-")</f>
        <v>-1.0897343917847246E-3</v>
      </c>
      <c r="K14" s="165">
        <f t="shared" si="0"/>
        <v>-843</v>
      </c>
      <c r="L14" s="167">
        <f t="shared" si="1"/>
        <v>0.36541578020766191</v>
      </c>
      <c r="O14" s="165" t="s">
        <v>112</v>
      </c>
      <c r="P14" s="166">
        <v>3648</v>
      </c>
      <c r="Q14" s="166">
        <v>50</v>
      </c>
      <c r="R14" s="166">
        <v>4068</v>
      </c>
      <c r="S14" s="166">
        <v>3913</v>
      </c>
      <c r="T14" s="166">
        <v>4332</v>
      </c>
      <c r="U14" s="166">
        <v>4998</v>
      </c>
      <c r="V14" s="181">
        <f t="shared" ref="V14:V21" si="5">IFERROR(U14/T14-1,"-")</f>
        <v>0.15373961218836563</v>
      </c>
      <c r="W14" s="165">
        <f t="shared" si="3"/>
        <v>666</v>
      </c>
      <c r="X14" s="167">
        <f t="shared" si="2"/>
        <v>0.28167267808836788</v>
      </c>
    </row>
    <row r="15" spans="1:24" s="57" customFormat="1" x14ac:dyDescent="0.25">
      <c r="B15" s="165" t="s">
        <v>115</v>
      </c>
      <c r="C15" s="166">
        <v>226252</v>
      </c>
      <c r="D15" s="166">
        <v>134689</v>
      </c>
      <c r="E15" s="166">
        <v>24400</v>
      </c>
      <c r="F15" s="166">
        <v>162919</v>
      </c>
      <c r="G15" s="166">
        <v>196251</v>
      </c>
      <c r="H15" s="166">
        <v>215414</v>
      </c>
      <c r="I15" s="166">
        <v>207490</v>
      </c>
      <c r="J15" s="181">
        <f t="shared" si="4"/>
        <v>-3.6784981477526957E-2</v>
      </c>
      <c r="K15" s="165">
        <f t="shared" si="0"/>
        <v>-7924</v>
      </c>
      <c r="L15" s="167">
        <f t="shared" si="1"/>
        <v>9.8118539528544893E-2</v>
      </c>
      <c r="O15" s="165" t="s">
        <v>115</v>
      </c>
      <c r="P15" s="166">
        <v>2760</v>
      </c>
      <c r="Q15" s="166">
        <v>947</v>
      </c>
      <c r="R15" s="166">
        <v>3440</v>
      </c>
      <c r="S15" s="166">
        <v>2761</v>
      </c>
      <c r="T15" s="166">
        <v>3780</v>
      </c>
      <c r="U15" s="166">
        <v>3439</v>
      </c>
      <c r="V15" s="181">
        <f t="shared" si="5"/>
        <v>-9.0211640211640187E-2</v>
      </c>
      <c r="W15" s="165">
        <f t="shared" si="3"/>
        <v>-341</v>
      </c>
      <c r="X15" s="167">
        <f t="shared" si="2"/>
        <v>0.19381199278629396</v>
      </c>
    </row>
    <row r="16" spans="1:24" x14ac:dyDescent="0.25">
      <c r="A16" s="1"/>
      <c r="B16" s="165" t="s">
        <v>118</v>
      </c>
      <c r="C16" s="166">
        <v>70164</v>
      </c>
      <c r="D16" s="166">
        <v>44764</v>
      </c>
      <c r="E16" s="166">
        <v>30328</v>
      </c>
      <c r="F16" s="166">
        <v>76993</v>
      </c>
      <c r="G16" s="166">
        <v>93751</v>
      </c>
      <c r="H16" s="166">
        <v>101533</v>
      </c>
      <c r="I16" s="166">
        <v>90603</v>
      </c>
      <c r="J16" s="181">
        <f t="shared" si="4"/>
        <v>-0.10764972964454911</v>
      </c>
      <c r="K16" s="165">
        <f t="shared" si="0"/>
        <v>-10930</v>
      </c>
      <c r="L16" s="167">
        <f t="shared" si="1"/>
        <v>4.2844638473684284E-2</v>
      </c>
      <c r="O16" s="165" t="s">
        <v>118</v>
      </c>
      <c r="P16" s="166">
        <v>468</v>
      </c>
      <c r="Q16" s="166">
        <v>273</v>
      </c>
      <c r="R16" s="166">
        <v>852</v>
      </c>
      <c r="S16" s="166">
        <v>1358</v>
      </c>
      <c r="T16" s="166">
        <v>1136</v>
      </c>
      <c r="U16" s="166">
        <v>775</v>
      </c>
      <c r="V16" s="181">
        <f t="shared" si="5"/>
        <v>-0.31778169014084512</v>
      </c>
      <c r="W16" s="165">
        <f t="shared" si="3"/>
        <v>-361</v>
      </c>
      <c r="X16" s="167">
        <f t="shared" si="2"/>
        <v>4.3676735798016231E-2</v>
      </c>
    </row>
    <row r="17" spans="1:24" x14ac:dyDescent="0.25">
      <c r="A17" s="1"/>
      <c r="B17" s="165" t="s">
        <v>125</v>
      </c>
      <c r="C17" s="166">
        <v>56517</v>
      </c>
      <c r="D17" s="166">
        <v>34076</v>
      </c>
      <c r="E17" s="166">
        <v>2526</v>
      </c>
      <c r="F17" s="166">
        <v>72875</v>
      </c>
      <c r="G17" s="166">
        <v>65213</v>
      </c>
      <c r="H17" s="166">
        <v>68178</v>
      </c>
      <c r="I17" s="166">
        <v>67019</v>
      </c>
      <c r="J17" s="181">
        <f t="shared" si="4"/>
        <v>-1.6999618645310854E-2</v>
      </c>
      <c r="K17" s="165">
        <f t="shared" si="0"/>
        <v>-1159</v>
      </c>
      <c r="L17" s="167">
        <f t="shared" si="1"/>
        <v>3.1692160589250326E-2</v>
      </c>
      <c r="O17" s="165" t="s">
        <v>125</v>
      </c>
      <c r="P17" s="166">
        <v>223</v>
      </c>
      <c r="Q17" s="166">
        <v>43</v>
      </c>
      <c r="R17" s="166">
        <v>345</v>
      </c>
      <c r="S17" s="166">
        <v>324</v>
      </c>
      <c r="T17" s="166">
        <v>598</v>
      </c>
      <c r="U17" s="166">
        <v>438</v>
      </c>
      <c r="V17" s="181">
        <f t="shared" si="5"/>
        <v>-0.26755852842809369</v>
      </c>
      <c r="W17" s="165">
        <f t="shared" si="3"/>
        <v>-160</v>
      </c>
      <c r="X17" s="167">
        <f t="shared" si="2"/>
        <v>2.4684400360685303E-2</v>
      </c>
    </row>
    <row r="18" spans="1:24" x14ac:dyDescent="0.25">
      <c r="A18" s="1"/>
      <c r="B18" s="165" t="s">
        <v>121</v>
      </c>
      <c r="C18" s="166">
        <v>57839</v>
      </c>
      <c r="D18" s="166">
        <v>38356</v>
      </c>
      <c r="E18" s="166">
        <v>5234</v>
      </c>
      <c r="F18" s="166">
        <v>67237</v>
      </c>
      <c r="G18" s="166">
        <v>60571</v>
      </c>
      <c r="H18" s="166">
        <v>68351</v>
      </c>
      <c r="I18" s="166">
        <v>61824</v>
      </c>
      <c r="J18" s="181">
        <f t="shared" si="4"/>
        <v>-9.5492384895612403E-2</v>
      </c>
      <c r="K18" s="165">
        <f t="shared" si="0"/>
        <v>-6527</v>
      </c>
      <c r="L18" s="167">
        <f t="shared" si="1"/>
        <v>2.923553225607383E-2</v>
      </c>
      <c r="O18" s="165" t="s">
        <v>121</v>
      </c>
      <c r="P18" s="166">
        <v>213</v>
      </c>
      <c r="Q18" s="166">
        <v>51</v>
      </c>
      <c r="R18" s="166">
        <v>356</v>
      </c>
      <c r="S18" s="166">
        <v>329</v>
      </c>
      <c r="T18" s="166">
        <v>438</v>
      </c>
      <c r="U18" s="166">
        <v>419</v>
      </c>
      <c r="V18" s="181">
        <f t="shared" si="5"/>
        <v>-4.337899543378998E-2</v>
      </c>
      <c r="W18" s="165">
        <f t="shared" si="3"/>
        <v>-19</v>
      </c>
      <c r="X18" s="167">
        <f t="shared" si="2"/>
        <v>2.3613615870153291E-2</v>
      </c>
    </row>
    <row r="19" spans="1:24" x14ac:dyDescent="0.25">
      <c r="A19" s="1"/>
      <c r="B19" s="165" t="s">
        <v>130</v>
      </c>
      <c r="C19" s="166">
        <v>51549</v>
      </c>
      <c r="D19" s="166">
        <v>35444</v>
      </c>
      <c r="E19" s="166">
        <v>505</v>
      </c>
      <c r="F19" s="166">
        <v>38456</v>
      </c>
      <c r="G19" s="166">
        <v>49303</v>
      </c>
      <c r="H19" s="166">
        <v>44960</v>
      </c>
      <c r="I19" s="166">
        <v>42497</v>
      </c>
      <c r="J19" s="181">
        <f t="shared" si="4"/>
        <v>-5.4782028469750887E-2</v>
      </c>
      <c r="K19" s="165">
        <f t="shared" si="0"/>
        <v>-2463</v>
      </c>
      <c r="L19" s="167">
        <f t="shared" si="1"/>
        <v>2.0096118243503647E-2</v>
      </c>
      <c r="O19" s="165" t="s">
        <v>130</v>
      </c>
      <c r="P19" s="166">
        <v>147</v>
      </c>
      <c r="Q19" s="166">
        <v>17</v>
      </c>
      <c r="R19" s="166">
        <v>53</v>
      </c>
      <c r="S19" s="166">
        <v>157</v>
      </c>
      <c r="T19" s="166">
        <v>93</v>
      </c>
      <c r="U19" s="166">
        <v>169</v>
      </c>
      <c r="V19" s="181">
        <f t="shared" si="5"/>
        <v>0.81720430107526876</v>
      </c>
      <c r="W19" s="165">
        <f t="shared" si="3"/>
        <v>76</v>
      </c>
      <c r="X19" s="167">
        <f t="shared" si="2"/>
        <v>9.5243462578899901E-3</v>
      </c>
    </row>
    <row r="20" spans="1:24" x14ac:dyDescent="0.25">
      <c r="A20" s="164" t="s">
        <v>146</v>
      </c>
      <c r="B20" s="165" t="s">
        <v>133</v>
      </c>
      <c r="C20" s="166">
        <v>70967</v>
      </c>
      <c r="D20" s="166">
        <v>51500</v>
      </c>
      <c r="E20" s="166">
        <v>2947</v>
      </c>
      <c r="F20" s="166">
        <v>31715</v>
      </c>
      <c r="G20" s="166">
        <v>46024</v>
      </c>
      <c r="H20" s="166">
        <v>51238</v>
      </c>
      <c r="I20" s="166">
        <v>39946</v>
      </c>
      <c r="J20" s="181">
        <f t="shared" si="4"/>
        <v>-0.22038330926265659</v>
      </c>
      <c r="K20" s="165">
        <f t="shared" si="0"/>
        <v>-11292</v>
      </c>
      <c r="L20" s="167">
        <f t="shared" si="1"/>
        <v>1.8889793146692632E-2</v>
      </c>
      <c r="O20" s="165" t="s">
        <v>133</v>
      </c>
      <c r="P20" s="166">
        <v>253</v>
      </c>
      <c r="Q20" s="166">
        <v>14</v>
      </c>
      <c r="R20" s="166">
        <v>92</v>
      </c>
      <c r="S20" s="166">
        <v>153</v>
      </c>
      <c r="T20" s="166">
        <v>96</v>
      </c>
      <c r="U20" s="166">
        <v>129</v>
      </c>
      <c r="V20" s="181">
        <f t="shared" si="5"/>
        <v>0.34375</v>
      </c>
      <c r="W20" s="165">
        <f t="shared" si="3"/>
        <v>33</v>
      </c>
      <c r="X20" s="167">
        <f t="shared" si="2"/>
        <v>7.270063119927863E-3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408822</v>
      </c>
      <c r="D21" s="171">
        <f t="shared" ref="D21:I21" si="7">D13-SUM(D14:D20)</f>
        <v>271845</v>
      </c>
      <c r="E21" s="171">
        <f t="shared" si="7"/>
        <v>85467</v>
      </c>
      <c r="F21" s="171">
        <f t="shared" si="7"/>
        <v>410478</v>
      </c>
      <c r="G21" s="171">
        <f t="shared" si="7"/>
        <v>489316</v>
      </c>
      <c r="H21" s="171">
        <f t="shared" si="7"/>
        <v>528361</v>
      </c>
      <c r="I21" s="171">
        <f t="shared" si="7"/>
        <v>539341</v>
      </c>
      <c r="J21" s="182">
        <f t="shared" si="4"/>
        <v>2.0781246155564093E-2</v>
      </c>
      <c r="K21" s="170">
        <f t="shared" si="0"/>
        <v>10980</v>
      </c>
      <c r="L21" s="172">
        <f t="shared" si="1"/>
        <v>0.25504530930582164</v>
      </c>
      <c r="O21" s="170" t="s">
        <v>147</v>
      </c>
      <c r="P21" s="171">
        <f t="shared" ref="P21:U21" si="8">P13-SUM(P14:P20)</f>
        <v>3008</v>
      </c>
      <c r="Q21" s="171">
        <f t="shared" si="8"/>
        <v>804</v>
      </c>
      <c r="R21" s="171">
        <f t="shared" si="8"/>
        <v>3072</v>
      </c>
      <c r="S21" s="171">
        <f t="shared" si="8"/>
        <v>4643</v>
      </c>
      <c r="T21" s="171">
        <f t="shared" si="8"/>
        <v>5220</v>
      </c>
      <c r="U21" s="171">
        <f t="shared" si="8"/>
        <v>4288</v>
      </c>
      <c r="V21" s="182">
        <f t="shared" si="5"/>
        <v>-0.17854406130268197</v>
      </c>
      <c r="W21" s="170">
        <f>U21-T21</f>
        <v>-932</v>
      </c>
      <c r="X21" s="172">
        <f t="shared" si="2"/>
        <v>0.24165915238954014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695199</v>
      </c>
      <c r="D23" s="178">
        <v>439711</v>
      </c>
      <c r="E23" s="178">
        <v>108123</v>
      </c>
      <c r="F23" s="178">
        <v>647133</v>
      </c>
      <c r="G23" s="178">
        <v>736259</v>
      </c>
      <c r="H23" s="178">
        <v>778566</v>
      </c>
      <c r="I23" s="178">
        <v>744690</v>
      </c>
      <c r="J23" s="179">
        <f>IFERROR(I23/H23-1,"-")</f>
        <v>-4.3510762093387112E-2</v>
      </c>
      <c r="K23" s="178">
        <f>I23-H23</f>
        <v>-33876</v>
      </c>
      <c r="L23" s="179">
        <f t="shared" ref="L23:L35" si="9">I23/I$9</f>
        <v>0.3521514058581719</v>
      </c>
    </row>
    <row r="24" spans="1:24" x14ac:dyDescent="0.25">
      <c r="A24" s="1" t="s">
        <v>98</v>
      </c>
      <c r="B24" s="161" t="s">
        <v>99</v>
      </c>
      <c r="C24" s="162">
        <v>48400</v>
      </c>
      <c r="D24" s="162">
        <v>24401</v>
      </c>
      <c r="E24" s="162">
        <v>49585</v>
      </c>
      <c r="F24" s="162">
        <v>49953</v>
      </c>
      <c r="G24" s="162">
        <v>47875</v>
      </c>
      <c r="H24" s="162">
        <v>40238</v>
      </c>
      <c r="I24" s="162">
        <v>36260</v>
      </c>
      <c r="J24" s="180">
        <f>IFERROR(I24/H24-1,"-")</f>
        <v>-9.8861772453899266E-2</v>
      </c>
      <c r="K24" s="161">
        <f t="shared" ref="K24:K34" si="10">I24-H24</f>
        <v>-3978</v>
      </c>
      <c r="L24" s="163">
        <f t="shared" si="9"/>
        <v>1.714674559402881E-2</v>
      </c>
    </row>
    <row r="25" spans="1:24" x14ac:dyDescent="0.25">
      <c r="A25" s="164" t="s">
        <v>105</v>
      </c>
      <c r="B25" s="165" t="s">
        <v>105</v>
      </c>
      <c r="C25" s="166">
        <v>20357</v>
      </c>
      <c r="D25" s="166">
        <v>10723</v>
      </c>
      <c r="E25" s="166">
        <v>33557</v>
      </c>
      <c r="F25" s="166">
        <v>21912</v>
      </c>
      <c r="G25" s="166">
        <v>19370</v>
      </c>
      <c r="H25" s="166">
        <v>14273</v>
      </c>
      <c r="I25" s="166">
        <v>13417</v>
      </c>
      <c r="J25" s="181">
        <f>IFERROR(I25/H25-1,"-")</f>
        <v>-5.9973376304911397E-2</v>
      </c>
      <c r="K25" s="165">
        <f t="shared" si="10"/>
        <v>-856</v>
      </c>
      <c r="L25" s="167">
        <f t="shared" si="9"/>
        <v>6.3446741763674716E-3</v>
      </c>
    </row>
    <row r="26" spans="1:24" x14ac:dyDescent="0.25">
      <c r="A26" s="164" t="s">
        <v>102</v>
      </c>
      <c r="B26" s="165" t="s">
        <v>102</v>
      </c>
      <c r="C26" s="166">
        <v>28043</v>
      </c>
      <c r="D26" s="166">
        <v>13678</v>
      </c>
      <c r="E26" s="166">
        <v>16028</v>
      </c>
      <c r="F26" s="166">
        <v>28041</v>
      </c>
      <c r="G26" s="166">
        <v>28505</v>
      </c>
      <c r="H26" s="166">
        <v>25965</v>
      </c>
      <c r="I26" s="166">
        <v>22843</v>
      </c>
      <c r="J26" s="181">
        <f>IFERROR(I26/H26-1,"-")</f>
        <v>-0.12023878297708457</v>
      </c>
      <c r="K26" s="165">
        <f t="shared" si="10"/>
        <v>-3122</v>
      </c>
      <c r="L26" s="167">
        <f t="shared" si="9"/>
        <v>1.0802071417661338E-2</v>
      </c>
    </row>
    <row r="27" spans="1:24" x14ac:dyDescent="0.25">
      <c r="A27" s="1"/>
      <c r="B27" s="161" t="s">
        <v>109</v>
      </c>
      <c r="C27" s="162">
        <v>646799</v>
      </c>
      <c r="D27" s="162">
        <v>415310</v>
      </c>
      <c r="E27" s="162">
        <v>58538</v>
      </c>
      <c r="F27" s="162">
        <v>597180</v>
      </c>
      <c r="G27" s="162">
        <v>688384</v>
      </c>
      <c r="H27" s="162">
        <v>738328</v>
      </c>
      <c r="I27" s="162">
        <v>708430</v>
      </c>
      <c r="J27" s="180">
        <f>IFERROR(I27/H27-1,"-")</f>
        <v>-4.0494197700750911E-2</v>
      </c>
      <c r="K27" s="161">
        <f t="shared" si="10"/>
        <v>-29898</v>
      </c>
      <c r="L27" s="163">
        <f t="shared" si="9"/>
        <v>0.33500466026414311</v>
      </c>
    </row>
    <row r="28" spans="1:24" s="57" customFormat="1" x14ac:dyDescent="0.25">
      <c r="B28" s="165" t="s">
        <v>112</v>
      </c>
      <c r="C28" s="166">
        <v>307862</v>
      </c>
      <c r="D28" s="166">
        <v>190725</v>
      </c>
      <c r="E28" s="166">
        <v>3348</v>
      </c>
      <c r="F28" s="166">
        <v>268684</v>
      </c>
      <c r="G28" s="166">
        <v>326659</v>
      </c>
      <c r="H28" s="166">
        <v>351626</v>
      </c>
      <c r="I28" s="166">
        <v>348224</v>
      </c>
      <c r="J28" s="181">
        <f t="shared" ref="J28:J35" si="11">IFERROR(I28/H28-1,"-")</f>
        <v>-9.6750524705226937E-3</v>
      </c>
      <c r="K28" s="165">
        <f t="shared" si="10"/>
        <v>-3402</v>
      </c>
      <c r="L28" s="167">
        <f t="shared" si="9"/>
        <v>0.16466928675496659</v>
      </c>
    </row>
    <row r="29" spans="1:24" s="57" customFormat="1" x14ac:dyDescent="0.25">
      <c r="B29" s="165" t="s">
        <v>115</v>
      </c>
      <c r="C29" s="166">
        <v>82696</v>
      </c>
      <c r="D29" s="166">
        <v>50910</v>
      </c>
      <c r="E29" s="166">
        <v>9195</v>
      </c>
      <c r="F29" s="166">
        <v>65908</v>
      </c>
      <c r="G29" s="166">
        <v>75487</v>
      </c>
      <c r="H29" s="166">
        <v>79727</v>
      </c>
      <c r="I29" s="166">
        <v>73548</v>
      </c>
      <c r="J29" s="181">
        <f t="shared" si="11"/>
        <v>-7.7501975491364283E-2</v>
      </c>
      <c r="K29" s="165">
        <f t="shared" si="10"/>
        <v>-6179</v>
      </c>
      <c r="L29" s="167">
        <f t="shared" si="9"/>
        <v>3.4779615139261741E-2</v>
      </c>
    </row>
    <row r="30" spans="1:24" x14ac:dyDescent="0.25">
      <c r="A30" s="1"/>
      <c r="B30" s="165" t="s">
        <v>118</v>
      </c>
      <c r="C30" s="166">
        <v>23160</v>
      </c>
      <c r="D30" s="166">
        <v>16130</v>
      </c>
      <c r="E30" s="166">
        <v>11290</v>
      </c>
      <c r="F30" s="166">
        <v>25875</v>
      </c>
      <c r="G30" s="166">
        <v>28348</v>
      </c>
      <c r="H30" s="166">
        <v>30329</v>
      </c>
      <c r="I30" s="166">
        <v>22505</v>
      </c>
      <c r="J30" s="181">
        <f t="shared" si="11"/>
        <v>-0.25797091892248347</v>
      </c>
      <c r="K30" s="165">
        <f t="shared" si="10"/>
        <v>-7824</v>
      </c>
      <c r="L30" s="167">
        <f t="shared" si="9"/>
        <v>1.0642236888958035E-2</v>
      </c>
    </row>
    <row r="31" spans="1:24" x14ac:dyDescent="0.25">
      <c r="A31" s="1"/>
      <c r="B31" s="165" t="s">
        <v>125</v>
      </c>
      <c r="C31" s="166">
        <v>25250</v>
      </c>
      <c r="D31" s="166">
        <v>15632</v>
      </c>
      <c r="E31" s="166">
        <v>879</v>
      </c>
      <c r="F31" s="166">
        <v>33744</v>
      </c>
      <c r="G31" s="166">
        <v>27987</v>
      </c>
      <c r="H31" s="166">
        <v>27624</v>
      </c>
      <c r="I31" s="166">
        <v>27413</v>
      </c>
      <c r="J31" s="181">
        <f t="shared" si="11"/>
        <v>-7.638285548798196E-3</v>
      </c>
      <c r="K31" s="165">
        <f t="shared" si="10"/>
        <v>-211</v>
      </c>
      <c r="L31" s="167">
        <f t="shared" si="9"/>
        <v>1.2963147737703027E-2</v>
      </c>
    </row>
    <row r="32" spans="1:24" x14ac:dyDescent="0.25">
      <c r="A32" s="1"/>
      <c r="B32" s="165" t="s">
        <v>121</v>
      </c>
      <c r="C32" s="166">
        <v>31824</v>
      </c>
      <c r="D32" s="166">
        <v>20897</v>
      </c>
      <c r="E32" s="166">
        <v>2726</v>
      </c>
      <c r="F32" s="166">
        <v>39829</v>
      </c>
      <c r="G32" s="166">
        <v>32878</v>
      </c>
      <c r="H32" s="166">
        <v>35710</v>
      </c>
      <c r="I32" s="166">
        <v>34166</v>
      </c>
      <c r="J32" s="181">
        <f t="shared" si="11"/>
        <v>-4.3237188462615483E-2</v>
      </c>
      <c r="K32" s="165">
        <f t="shared" si="10"/>
        <v>-1544</v>
      </c>
      <c r="L32" s="167">
        <f t="shared" si="9"/>
        <v>1.6156528129221959E-2</v>
      </c>
    </row>
    <row r="33" spans="1:12" x14ac:dyDescent="0.25">
      <c r="A33" s="1"/>
      <c r="B33" s="165" t="s">
        <v>130</v>
      </c>
      <c r="C33" s="166">
        <v>20358</v>
      </c>
      <c r="D33" s="166">
        <v>14159</v>
      </c>
      <c r="E33" s="166">
        <v>116</v>
      </c>
      <c r="F33" s="166">
        <v>14805</v>
      </c>
      <c r="G33" s="166">
        <v>17304</v>
      </c>
      <c r="H33" s="166">
        <v>16003</v>
      </c>
      <c r="I33" s="166">
        <v>14281</v>
      </c>
      <c r="J33" s="181">
        <f t="shared" si="11"/>
        <v>-0.10760482409548211</v>
      </c>
      <c r="K33" s="165">
        <f t="shared" si="10"/>
        <v>-1722</v>
      </c>
      <c r="L33" s="167">
        <f t="shared" si="9"/>
        <v>6.7532452793250255E-3</v>
      </c>
    </row>
    <row r="34" spans="1:12" x14ac:dyDescent="0.25">
      <c r="A34" s="164" t="s">
        <v>146</v>
      </c>
      <c r="B34" s="165" t="s">
        <v>133</v>
      </c>
      <c r="C34" s="166">
        <v>21441</v>
      </c>
      <c r="D34" s="166">
        <v>16043</v>
      </c>
      <c r="E34" s="166">
        <v>351</v>
      </c>
      <c r="F34" s="166">
        <v>9555</v>
      </c>
      <c r="G34" s="166">
        <v>15946</v>
      </c>
      <c r="H34" s="166">
        <v>16740</v>
      </c>
      <c r="I34" s="166">
        <v>13220</v>
      </c>
      <c r="J34" s="181">
        <f t="shared" si="11"/>
        <v>-0.21027479091995216</v>
      </c>
      <c r="K34" s="165">
        <f t="shared" si="10"/>
        <v>-3520</v>
      </c>
      <c r="L34" s="167">
        <f t="shared" si="9"/>
        <v>6.2515161818273816E-3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134208</v>
      </c>
      <c r="D35" s="171">
        <f t="shared" ref="D35:I35" si="13">D27-SUM(D28:D34)</f>
        <v>90814</v>
      </c>
      <c r="E35" s="171">
        <f t="shared" si="13"/>
        <v>30633</v>
      </c>
      <c r="F35" s="171">
        <f t="shared" si="13"/>
        <v>138780</v>
      </c>
      <c r="G35" s="171">
        <f t="shared" si="13"/>
        <v>163775</v>
      </c>
      <c r="H35" s="171">
        <f t="shared" si="13"/>
        <v>180569</v>
      </c>
      <c r="I35" s="171">
        <f t="shared" si="13"/>
        <v>175073</v>
      </c>
      <c r="J35" s="182">
        <f t="shared" si="11"/>
        <v>-3.0437118220735582E-2</v>
      </c>
      <c r="K35" s="170">
        <f>I35-H35</f>
        <v>-5496</v>
      </c>
      <c r="L35" s="172">
        <f t="shared" si="9"/>
        <v>8.2789084152879361E-2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527411</v>
      </c>
      <c r="D37" s="178">
        <v>324285</v>
      </c>
      <c r="E37" s="178">
        <v>53047</v>
      </c>
      <c r="F37" s="178">
        <v>453532</v>
      </c>
      <c r="G37" s="178">
        <v>525656</v>
      </c>
      <c r="H37" s="178">
        <v>548980</v>
      </c>
      <c r="I37" s="178">
        <v>557236</v>
      </c>
      <c r="J37" s="179">
        <f>IFERROR(I37/H37-1,"-")</f>
        <v>1.5038799227658606E-2</v>
      </c>
      <c r="K37" s="178">
        <f>I37-H37</f>
        <v>8256</v>
      </c>
      <c r="L37" s="179">
        <f t="shared" ref="L37:L49" si="14">I37/I$9</f>
        <v>0.26350755454589736</v>
      </c>
    </row>
    <row r="38" spans="1:12" x14ac:dyDescent="0.25">
      <c r="A38" s="1" t="s">
        <v>98</v>
      </c>
      <c r="B38" s="161" t="s">
        <v>99</v>
      </c>
      <c r="C38" s="162">
        <v>36243</v>
      </c>
      <c r="D38" s="162">
        <v>17239</v>
      </c>
      <c r="E38" s="162">
        <v>15667</v>
      </c>
      <c r="F38" s="162">
        <v>32225</v>
      </c>
      <c r="G38" s="162">
        <v>32004</v>
      </c>
      <c r="H38" s="162">
        <v>30163</v>
      </c>
      <c r="I38" s="162">
        <v>33296</v>
      </c>
      <c r="J38" s="180">
        <f>IFERROR(I38/H38-1,"-")</f>
        <v>0.10386897854987898</v>
      </c>
      <c r="K38" s="161">
        <f t="shared" ref="K38:K48" si="15">I38-H38</f>
        <v>3133</v>
      </c>
      <c r="L38" s="163">
        <f t="shared" si="14"/>
        <v>1.5745119726938313E-2</v>
      </c>
    </row>
    <row r="39" spans="1:12" x14ac:dyDescent="0.25">
      <c r="A39" s="164" t="s">
        <v>105</v>
      </c>
      <c r="B39" s="165" t="s">
        <v>105</v>
      </c>
      <c r="C39" s="166">
        <v>10791</v>
      </c>
      <c r="D39" s="166">
        <v>6178</v>
      </c>
      <c r="E39" s="166">
        <v>12689</v>
      </c>
      <c r="F39" s="166">
        <v>12389</v>
      </c>
      <c r="G39" s="166">
        <v>11235</v>
      </c>
      <c r="H39" s="166">
        <v>12428</v>
      </c>
      <c r="I39" s="166">
        <v>13054</v>
      </c>
      <c r="J39" s="181">
        <f>IFERROR(I39/H39-1,"-")</f>
        <v>5.0370131960090214E-2</v>
      </c>
      <c r="K39" s="165">
        <f t="shared" si="15"/>
        <v>626</v>
      </c>
      <c r="L39" s="167">
        <f t="shared" si="14"/>
        <v>6.1730175671387772E-3</v>
      </c>
    </row>
    <row r="40" spans="1:12" x14ac:dyDescent="0.25">
      <c r="A40" s="164" t="s">
        <v>102</v>
      </c>
      <c r="B40" s="165" t="s">
        <v>102</v>
      </c>
      <c r="C40" s="166">
        <v>25452</v>
      </c>
      <c r="D40" s="166">
        <v>11061</v>
      </c>
      <c r="E40" s="166">
        <v>2978</v>
      </c>
      <c r="F40" s="166">
        <v>19836</v>
      </c>
      <c r="G40" s="166">
        <v>20769</v>
      </c>
      <c r="H40" s="166">
        <v>17735</v>
      </c>
      <c r="I40" s="166">
        <v>20242</v>
      </c>
      <c r="J40" s="181">
        <f>IFERROR(I40/H40-1,"-")</f>
        <v>0.14135889484071051</v>
      </c>
      <c r="K40" s="165">
        <f t="shared" si="15"/>
        <v>2507</v>
      </c>
      <c r="L40" s="167">
        <f t="shared" si="14"/>
        <v>9.5721021597995355E-3</v>
      </c>
    </row>
    <row r="41" spans="1:12" x14ac:dyDescent="0.25">
      <c r="A41" s="1"/>
      <c r="B41" s="161" t="s">
        <v>109</v>
      </c>
      <c r="C41" s="162">
        <v>491168</v>
      </c>
      <c r="D41" s="162">
        <v>307046</v>
      </c>
      <c r="E41" s="162">
        <v>37380</v>
      </c>
      <c r="F41" s="162">
        <v>421307</v>
      </c>
      <c r="G41" s="162">
        <v>493652</v>
      </c>
      <c r="H41" s="162">
        <v>518817</v>
      </c>
      <c r="I41" s="162">
        <v>523940</v>
      </c>
      <c r="J41" s="180">
        <f>IFERROR(I41/H41-1,"-")</f>
        <v>9.8743873080489042E-3</v>
      </c>
      <c r="K41" s="161">
        <f t="shared" si="15"/>
        <v>5123</v>
      </c>
      <c r="L41" s="163">
        <f t="shared" si="14"/>
        <v>0.24776243481895902</v>
      </c>
    </row>
    <row r="42" spans="1:12" s="57" customFormat="1" x14ac:dyDescent="0.25">
      <c r="B42" s="165" t="s">
        <v>112</v>
      </c>
      <c r="C42" s="166">
        <v>229833</v>
      </c>
      <c r="D42" s="166">
        <v>140970</v>
      </c>
      <c r="E42" s="166">
        <v>1880</v>
      </c>
      <c r="F42" s="166">
        <v>181930</v>
      </c>
      <c r="G42" s="166">
        <v>224284</v>
      </c>
      <c r="H42" s="166">
        <v>241786</v>
      </c>
      <c r="I42" s="166">
        <v>243528</v>
      </c>
      <c r="J42" s="181">
        <f t="shared" ref="J42:J49" si="16">IFERROR(I42/H42-1,"-")</f>
        <v>7.2047182218986094E-3</v>
      </c>
      <c r="K42" s="165">
        <f t="shared" si="15"/>
        <v>1742</v>
      </c>
      <c r="L42" s="167">
        <f t="shared" si="14"/>
        <v>0.11516030504750821</v>
      </c>
    </row>
    <row r="43" spans="1:12" s="57" customFormat="1" x14ac:dyDescent="0.25">
      <c r="B43" s="165" t="s">
        <v>115</v>
      </c>
      <c r="C43" s="166">
        <v>25812</v>
      </c>
      <c r="D43" s="166">
        <v>14886</v>
      </c>
      <c r="E43" s="166">
        <v>3043</v>
      </c>
      <c r="F43" s="166">
        <v>17261</v>
      </c>
      <c r="G43" s="166">
        <v>21600</v>
      </c>
      <c r="H43" s="166">
        <v>21429</v>
      </c>
      <c r="I43" s="166">
        <v>21899</v>
      </c>
      <c r="J43" s="181">
        <f t="shared" si="16"/>
        <v>2.1932894675439796E-2</v>
      </c>
      <c r="K43" s="165">
        <f t="shared" si="15"/>
        <v>470</v>
      </c>
      <c r="L43" s="167">
        <f t="shared" si="14"/>
        <v>1.0355669657022528E-2</v>
      </c>
    </row>
    <row r="44" spans="1:12" x14ac:dyDescent="0.25">
      <c r="A44" s="1"/>
      <c r="B44" s="165" t="s">
        <v>118</v>
      </c>
      <c r="C44" s="166">
        <v>10698</v>
      </c>
      <c r="D44" s="166">
        <v>7059</v>
      </c>
      <c r="E44" s="166">
        <v>4790</v>
      </c>
      <c r="F44" s="166">
        <v>10942</v>
      </c>
      <c r="G44" s="166">
        <v>12726</v>
      </c>
      <c r="H44" s="166">
        <v>12719</v>
      </c>
      <c r="I44" s="166">
        <v>13008</v>
      </c>
      <c r="J44" s="181">
        <f t="shared" si="16"/>
        <v>2.2721912100007957E-2</v>
      </c>
      <c r="K44" s="165">
        <f t="shared" si="15"/>
        <v>289</v>
      </c>
      <c r="L44" s="167">
        <f t="shared" si="14"/>
        <v>6.1512649389720555E-3</v>
      </c>
    </row>
    <row r="45" spans="1:12" x14ac:dyDescent="0.25">
      <c r="A45" s="1"/>
      <c r="B45" s="165" t="s">
        <v>125</v>
      </c>
      <c r="C45" s="166">
        <v>21937</v>
      </c>
      <c r="D45" s="166">
        <v>13054</v>
      </c>
      <c r="E45" s="166">
        <v>655</v>
      </c>
      <c r="F45" s="166">
        <v>23636</v>
      </c>
      <c r="G45" s="166">
        <v>22033</v>
      </c>
      <c r="H45" s="166">
        <v>22474</v>
      </c>
      <c r="I45" s="166">
        <v>21273</v>
      </c>
      <c r="J45" s="181">
        <f t="shared" si="16"/>
        <v>-5.3439530123698509E-2</v>
      </c>
      <c r="K45" s="165">
        <f t="shared" si="15"/>
        <v>-1201</v>
      </c>
      <c r="L45" s="167">
        <f t="shared" si="14"/>
        <v>1.0059644760666708E-2</v>
      </c>
    </row>
    <row r="46" spans="1:12" x14ac:dyDescent="0.25">
      <c r="A46" s="1"/>
      <c r="B46" s="165" t="s">
        <v>121</v>
      </c>
      <c r="C46" s="166">
        <v>16813</v>
      </c>
      <c r="D46" s="166">
        <v>11786</v>
      </c>
      <c r="E46" s="166">
        <v>759</v>
      </c>
      <c r="F46" s="166">
        <v>15897</v>
      </c>
      <c r="G46" s="166">
        <v>17179</v>
      </c>
      <c r="H46" s="166">
        <v>20208</v>
      </c>
      <c r="I46" s="166">
        <v>15591</v>
      </c>
      <c r="J46" s="181">
        <f t="shared" si="16"/>
        <v>-0.22847387173396672</v>
      </c>
      <c r="K46" s="165">
        <f t="shared" si="15"/>
        <v>-4617</v>
      </c>
      <c r="L46" s="167">
        <f t="shared" si="14"/>
        <v>7.3727222988555757E-3</v>
      </c>
    </row>
    <row r="47" spans="1:12" x14ac:dyDescent="0.25">
      <c r="A47" s="1"/>
      <c r="B47" s="165" t="s">
        <v>130</v>
      </c>
      <c r="C47" s="166">
        <v>20055</v>
      </c>
      <c r="D47" s="166">
        <v>12179</v>
      </c>
      <c r="E47" s="166">
        <v>216</v>
      </c>
      <c r="F47" s="166">
        <v>14473</v>
      </c>
      <c r="G47" s="166">
        <v>16852</v>
      </c>
      <c r="H47" s="166">
        <v>15559</v>
      </c>
      <c r="I47" s="166">
        <v>16043</v>
      </c>
      <c r="J47" s="181">
        <f t="shared" si="16"/>
        <v>3.1107397647663682E-2</v>
      </c>
      <c r="K47" s="165">
        <f t="shared" si="15"/>
        <v>484</v>
      </c>
      <c r="L47" s="167">
        <f t="shared" si="14"/>
        <v>7.5864655147546657E-3</v>
      </c>
    </row>
    <row r="48" spans="1:12" x14ac:dyDescent="0.25">
      <c r="A48" s="164" t="s">
        <v>146</v>
      </c>
      <c r="B48" s="165" t="s">
        <v>133</v>
      </c>
      <c r="C48" s="166">
        <v>30557</v>
      </c>
      <c r="D48" s="166">
        <v>20180</v>
      </c>
      <c r="E48" s="166">
        <v>2065</v>
      </c>
      <c r="F48" s="166">
        <v>14435</v>
      </c>
      <c r="G48" s="166">
        <v>17411</v>
      </c>
      <c r="H48" s="166">
        <v>19482</v>
      </c>
      <c r="I48" s="166">
        <v>15247</v>
      </c>
      <c r="J48" s="181">
        <f t="shared" si="16"/>
        <v>-0.21738014577558773</v>
      </c>
      <c r="K48" s="165">
        <f t="shared" si="15"/>
        <v>-4235</v>
      </c>
      <c r="L48" s="167">
        <f t="shared" si="14"/>
        <v>7.2100504708261792E-3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135463</v>
      </c>
      <c r="D49" s="171">
        <f t="shared" ref="D49:I49" si="18">D41-SUM(D42:D48)</f>
        <v>86932</v>
      </c>
      <c r="E49" s="171">
        <f t="shared" si="18"/>
        <v>23972</v>
      </c>
      <c r="F49" s="171">
        <f t="shared" si="18"/>
        <v>142733</v>
      </c>
      <c r="G49" s="171">
        <f t="shared" si="18"/>
        <v>161567</v>
      </c>
      <c r="H49" s="171">
        <f t="shared" si="18"/>
        <v>165160</v>
      </c>
      <c r="I49" s="171">
        <f t="shared" si="18"/>
        <v>177351</v>
      </c>
      <c r="J49" s="182">
        <f t="shared" si="16"/>
        <v>7.3813271978687256E-2</v>
      </c>
      <c r="K49" s="170">
        <f>I49-H49</f>
        <v>12191</v>
      </c>
      <c r="L49" s="172">
        <f t="shared" si="14"/>
        <v>8.3866312130353102E-2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18853</v>
      </c>
      <c r="D51" s="178">
        <v>11900</v>
      </c>
      <c r="E51" s="178">
        <v>2749</v>
      </c>
      <c r="F51" s="178">
        <v>13399</v>
      </c>
      <c r="G51" s="178">
        <v>22430</v>
      </c>
      <c r="H51" s="178">
        <v>20862</v>
      </c>
      <c r="I51" s="178">
        <v>17744</v>
      </c>
      <c r="J51" s="179">
        <f>IFERROR(I51/H51-1,"-")</f>
        <v>-0.14945834531684399</v>
      </c>
      <c r="K51" s="178">
        <f>I51-H51</f>
        <v>-3118</v>
      </c>
      <c r="L51" s="179">
        <f t="shared" ref="L51:L63" si="19">I51/I$9</f>
        <v>8.3908398737023489E-3</v>
      </c>
    </row>
    <row r="52" spans="1:12" x14ac:dyDescent="0.25">
      <c r="A52" s="1" t="s">
        <v>98</v>
      </c>
      <c r="B52" s="161" t="s">
        <v>99</v>
      </c>
      <c r="C52" s="162">
        <v>3473</v>
      </c>
      <c r="D52" s="162">
        <v>1180</v>
      </c>
      <c r="E52" s="162">
        <v>550</v>
      </c>
      <c r="F52" s="162">
        <v>1121</v>
      </c>
      <c r="G52" s="162">
        <v>8792</v>
      </c>
      <c r="H52" s="162">
        <v>5169</v>
      </c>
      <c r="I52" s="162">
        <v>3089</v>
      </c>
      <c r="J52" s="180">
        <f>IFERROR(I52/H52-1,"-")</f>
        <v>-0.40239891661830141</v>
      </c>
      <c r="K52" s="161">
        <f t="shared" ref="K52:K62" si="20">I52-H52</f>
        <v>-2080</v>
      </c>
      <c r="L52" s="163">
        <f t="shared" si="19"/>
        <v>1.4607362697174569E-3</v>
      </c>
    </row>
    <row r="53" spans="1:12" x14ac:dyDescent="0.25">
      <c r="A53" s="164" t="s">
        <v>105</v>
      </c>
      <c r="B53" s="165" t="s">
        <v>105</v>
      </c>
      <c r="C53" s="166">
        <v>1964</v>
      </c>
      <c r="D53" s="166">
        <v>576</v>
      </c>
      <c r="E53" s="166">
        <v>246</v>
      </c>
      <c r="F53" s="166">
        <v>233</v>
      </c>
      <c r="G53" s="166">
        <v>6395</v>
      </c>
      <c r="H53" s="166">
        <v>3391</v>
      </c>
      <c r="I53" s="166">
        <v>1929</v>
      </c>
      <c r="J53" s="181">
        <f>IFERROR(I53/H53-1,"-")</f>
        <v>-0.43114125626658806</v>
      </c>
      <c r="K53" s="165">
        <f t="shared" si="20"/>
        <v>-1462</v>
      </c>
      <c r="L53" s="167">
        <f t="shared" si="19"/>
        <v>9.1219173333926011E-4</v>
      </c>
    </row>
    <row r="54" spans="1:12" x14ac:dyDescent="0.25">
      <c r="A54" s="164" t="s">
        <v>102</v>
      </c>
      <c r="B54" s="165" t="s">
        <v>102</v>
      </c>
      <c r="C54" s="166">
        <v>1509</v>
      </c>
      <c r="D54" s="166">
        <v>604</v>
      </c>
      <c r="E54" s="166">
        <v>304</v>
      </c>
      <c r="F54" s="166">
        <v>888</v>
      </c>
      <c r="G54" s="166">
        <v>2397</v>
      </c>
      <c r="H54" s="166">
        <v>1778</v>
      </c>
      <c r="I54" s="166">
        <v>1160</v>
      </c>
      <c r="J54" s="181">
        <f>IFERROR(I54/H54-1,"-")</f>
        <v>-0.34758155230596177</v>
      </c>
      <c r="K54" s="165">
        <f t="shared" si="20"/>
        <v>-618</v>
      </c>
      <c r="L54" s="167">
        <f t="shared" si="19"/>
        <v>5.4854453637819683E-4</v>
      </c>
    </row>
    <row r="55" spans="1:12" x14ac:dyDescent="0.25">
      <c r="A55" s="1"/>
      <c r="B55" s="161" t="s">
        <v>109</v>
      </c>
      <c r="C55" s="162">
        <v>15380</v>
      </c>
      <c r="D55" s="162">
        <v>10720</v>
      </c>
      <c r="E55" s="162">
        <v>2199</v>
      </c>
      <c r="F55" s="162">
        <v>12278</v>
      </c>
      <c r="G55" s="162">
        <v>13638</v>
      </c>
      <c r="H55" s="162">
        <v>15693</v>
      </c>
      <c r="I55" s="162">
        <v>14655</v>
      </c>
      <c r="J55" s="180">
        <f>IFERROR(I55/H55-1,"-")</f>
        <v>-6.6144140699675003E-2</v>
      </c>
      <c r="K55" s="161">
        <f t="shared" si="20"/>
        <v>-1038</v>
      </c>
      <c r="L55" s="163">
        <f t="shared" si="19"/>
        <v>6.9301036039848924E-3</v>
      </c>
    </row>
    <row r="56" spans="1:12" s="57" customFormat="1" x14ac:dyDescent="0.25">
      <c r="B56" s="165" t="s">
        <v>112</v>
      </c>
      <c r="C56" s="166">
        <v>4087</v>
      </c>
      <c r="D56" s="166">
        <v>3648</v>
      </c>
      <c r="E56" s="166">
        <v>50</v>
      </c>
      <c r="F56" s="166">
        <v>4068</v>
      </c>
      <c r="G56" s="166">
        <v>3913</v>
      </c>
      <c r="H56" s="166">
        <v>4332</v>
      </c>
      <c r="I56" s="166">
        <v>4998</v>
      </c>
      <c r="J56" s="181">
        <f t="shared" ref="J56:J63" si="21">IFERROR(I56/H56-1,"-")</f>
        <v>0.15373961218836563</v>
      </c>
      <c r="K56" s="165">
        <f t="shared" si="20"/>
        <v>666</v>
      </c>
      <c r="L56" s="167">
        <f t="shared" si="19"/>
        <v>2.3634703386364035E-3</v>
      </c>
    </row>
    <row r="57" spans="1:12" s="57" customFormat="1" x14ac:dyDescent="0.25">
      <c r="B57" s="165" t="s">
        <v>115</v>
      </c>
      <c r="C57" s="166">
        <v>4621</v>
      </c>
      <c r="D57" s="166">
        <v>2760</v>
      </c>
      <c r="E57" s="166">
        <v>947</v>
      </c>
      <c r="F57" s="166">
        <v>3440</v>
      </c>
      <c r="G57" s="166">
        <v>2761</v>
      </c>
      <c r="H57" s="166">
        <v>3780</v>
      </c>
      <c r="I57" s="166">
        <v>3439</v>
      </c>
      <c r="J57" s="181">
        <f t="shared" si="21"/>
        <v>-9.0211640211640187E-2</v>
      </c>
      <c r="K57" s="165">
        <f t="shared" si="20"/>
        <v>-341</v>
      </c>
      <c r="L57" s="167">
        <f t="shared" si="19"/>
        <v>1.6262453970729473E-3</v>
      </c>
    </row>
    <row r="58" spans="1:12" x14ac:dyDescent="0.25">
      <c r="A58" s="1"/>
      <c r="B58" s="165" t="s">
        <v>118</v>
      </c>
      <c r="C58" s="166">
        <v>1000</v>
      </c>
      <c r="D58" s="166">
        <v>468</v>
      </c>
      <c r="E58" s="166">
        <v>273</v>
      </c>
      <c r="F58" s="166">
        <v>852</v>
      </c>
      <c r="G58" s="166">
        <v>1358</v>
      </c>
      <c r="H58" s="166">
        <v>1136</v>
      </c>
      <c r="I58" s="166">
        <v>775</v>
      </c>
      <c r="J58" s="181">
        <f t="shared" si="21"/>
        <v>-0.31778169014084512</v>
      </c>
      <c r="K58" s="165">
        <f t="shared" si="20"/>
        <v>-361</v>
      </c>
      <c r="L58" s="167">
        <f t="shared" si="19"/>
        <v>3.664844962871574E-4</v>
      </c>
    </row>
    <row r="59" spans="1:12" x14ac:dyDescent="0.25">
      <c r="A59" s="1"/>
      <c r="B59" s="165" t="s">
        <v>125</v>
      </c>
      <c r="C59" s="166">
        <v>417</v>
      </c>
      <c r="D59" s="166">
        <v>223</v>
      </c>
      <c r="E59" s="166">
        <v>43</v>
      </c>
      <c r="F59" s="166">
        <v>345</v>
      </c>
      <c r="G59" s="166">
        <v>324</v>
      </c>
      <c r="H59" s="166">
        <v>598</v>
      </c>
      <c r="I59" s="166">
        <v>438</v>
      </c>
      <c r="J59" s="181">
        <f t="shared" si="21"/>
        <v>-0.26755852842809369</v>
      </c>
      <c r="K59" s="165">
        <f t="shared" si="20"/>
        <v>-160</v>
      </c>
      <c r="L59" s="167">
        <f t="shared" si="19"/>
        <v>2.0712285080487088E-4</v>
      </c>
    </row>
    <row r="60" spans="1:12" x14ac:dyDescent="0.25">
      <c r="A60" s="1"/>
      <c r="B60" s="165" t="s">
        <v>121</v>
      </c>
      <c r="C60" s="166">
        <v>449</v>
      </c>
      <c r="D60" s="166">
        <v>213</v>
      </c>
      <c r="E60" s="166">
        <v>51</v>
      </c>
      <c r="F60" s="166">
        <v>356</v>
      </c>
      <c r="G60" s="166">
        <v>329</v>
      </c>
      <c r="H60" s="166">
        <v>438</v>
      </c>
      <c r="I60" s="166">
        <v>419</v>
      </c>
      <c r="J60" s="181">
        <f t="shared" si="21"/>
        <v>-4.337899543378998E-2</v>
      </c>
      <c r="K60" s="165">
        <f t="shared" si="20"/>
        <v>-19</v>
      </c>
      <c r="L60" s="167">
        <f t="shared" si="19"/>
        <v>1.9813806960557284E-4</v>
      </c>
    </row>
    <row r="61" spans="1:12" x14ac:dyDescent="0.25">
      <c r="A61" s="1"/>
      <c r="B61" s="165" t="s">
        <v>130</v>
      </c>
      <c r="C61" s="166">
        <v>179</v>
      </c>
      <c r="D61" s="166">
        <v>147</v>
      </c>
      <c r="E61" s="166">
        <v>17</v>
      </c>
      <c r="F61" s="166">
        <v>53</v>
      </c>
      <c r="G61" s="166">
        <v>157</v>
      </c>
      <c r="H61" s="166">
        <v>93</v>
      </c>
      <c r="I61" s="166">
        <v>169</v>
      </c>
      <c r="J61" s="181">
        <f t="shared" si="21"/>
        <v>0.81720430107526876</v>
      </c>
      <c r="K61" s="165">
        <f t="shared" si="20"/>
        <v>76</v>
      </c>
      <c r="L61" s="167">
        <f t="shared" si="19"/>
        <v>7.9917264351651098E-5</v>
      </c>
    </row>
    <row r="62" spans="1:12" x14ac:dyDescent="0.25">
      <c r="A62" s="164" t="s">
        <v>146</v>
      </c>
      <c r="B62" s="165" t="s">
        <v>133</v>
      </c>
      <c r="C62" s="166">
        <v>274</v>
      </c>
      <c r="D62" s="166">
        <v>253</v>
      </c>
      <c r="E62" s="166">
        <v>14</v>
      </c>
      <c r="F62" s="166">
        <v>92</v>
      </c>
      <c r="G62" s="166">
        <v>153</v>
      </c>
      <c r="H62" s="166">
        <v>96</v>
      </c>
      <c r="I62" s="166">
        <v>129</v>
      </c>
      <c r="J62" s="181">
        <f t="shared" si="21"/>
        <v>0.34375</v>
      </c>
      <c r="K62" s="165">
        <f t="shared" si="20"/>
        <v>33</v>
      </c>
      <c r="L62" s="167">
        <f t="shared" si="19"/>
        <v>6.1001935511023615E-5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4353</v>
      </c>
      <c r="D63" s="171">
        <f t="shared" ref="D63:I63" si="23">D55-SUM(D56:D62)</f>
        <v>3008</v>
      </c>
      <c r="E63" s="171">
        <f t="shared" si="23"/>
        <v>804</v>
      </c>
      <c r="F63" s="171">
        <f t="shared" si="23"/>
        <v>3072</v>
      </c>
      <c r="G63" s="171">
        <f t="shared" si="23"/>
        <v>4643</v>
      </c>
      <c r="H63" s="171">
        <f t="shared" si="23"/>
        <v>5220</v>
      </c>
      <c r="I63" s="171">
        <f t="shared" si="23"/>
        <v>4288</v>
      </c>
      <c r="J63" s="182">
        <f t="shared" si="21"/>
        <v>-0.17854406130268197</v>
      </c>
      <c r="K63" s="170">
        <f>I63-H63</f>
        <v>-932</v>
      </c>
      <c r="L63" s="172">
        <f t="shared" si="19"/>
        <v>2.0277232517152658E-3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49342</v>
      </c>
      <c r="D65" s="178">
        <v>29538</v>
      </c>
      <c r="E65" s="178">
        <v>11875</v>
      </c>
      <c r="F65" s="178">
        <v>52343</v>
      </c>
      <c r="G65" s="178">
        <v>75567</v>
      </c>
      <c r="H65" s="178">
        <v>92107</v>
      </c>
      <c r="I65" s="178">
        <v>71768</v>
      </c>
      <c r="J65" s="179">
        <f>IFERROR(I65/H65-1,"-")</f>
        <v>-0.22081926455101131</v>
      </c>
      <c r="K65" s="178">
        <f>I65-H65</f>
        <v>-20339</v>
      </c>
      <c r="L65" s="179">
        <f t="shared" ref="L65:L77" si="24">I65/I$9</f>
        <v>3.3937883005853819E-2</v>
      </c>
    </row>
    <row r="66" spans="1:12" x14ac:dyDescent="0.25">
      <c r="A66" s="1" t="s">
        <v>98</v>
      </c>
      <c r="B66" s="161" t="s">
        <v>99</v>
      </c>
      <c r="C66" s="162">
        <v>7436</v>
      </c>
      <c r="D66" s="162">
        <v>6589</v>
      </c>
      <c r="E66" s="162">
        <v>4877</v>
      </c>
      <c r="F66" s="162">
        <v>10249</v>
      </c>
      <c r="G66" s="162">
        <v>7100</v>
      </c>
      <c r="H66" s="162">
        <v>13468</v>
      </c>
      <c r="I66" s="162">
        <v>9407</v>
      </c>
      <c r="J66" s="180">
        <f>IFERROR(I66/H66-1,"-")</f>
        <v>-0.30152955152955152</v>
      </c>
      <c r="K66" s="161">
        <f t="shared" ref="K66:K76" si="25">I66-H66</f>
        <v>-4061</v>
      </c>
      <c r="L66" s="163">
        <f t="shared" si="24"/>
        <v>4.4484124600945672E-3</v>
      </c>
    </row>
    <row r="67" spans="1:12" x14ac:dyDescent="0.25">
      <c r="A67" s="164" t="s">
        <v>105</v>
      </c>
      <c r="B67" s="165" t="s">
        <v>105</v>
      </c>
      <c r="C67" s="166">
        <v>2895</v>
      </c>
      <c r="D67" s="166">
        <v>2565</v>
      </c>
      <c r="E67" s="166">
        <v>4794</v>
      </c>
      <c r="F67" s="166">
        <v>6752</v>
      </c>
      <c r="G67" s="166">
        <v>5086</v>
      </c>
      <c r="H67" s="166">
        <v>4916</v>
      </c>
      <c r="I67" s="166">
        <v>2506</v>
      </c>
      <c r="J67" s="181">
        <f>IFERROR(I67/H67-1,"-")</f>
        <v>-0.49023596419853543</v>
      </c>
      <c r="K67" s="165">
        <f t="shared" si="25"/>
        <v>-2410</v>
      </c>
      <c r="L67" s="167">
        <f t="shared" si="24"/>
        <v>1.1850453518653114E-3</v>
      </c>
    </row>
    <row r="68" spans="1:12" x14ac:dyDescent="0.25">
      <c r="A68" s="164" t="s">
        <v>102</v>
      </c>
      <c r="B68" s="165" t="s">
        <v>102</v>
      </c>
      <c r="C68" s="166">
        <v>4541</v>
      </c>
      <c r="D68" s="166">
        <v>4024</v>
      </c>
      <c r="E68" s="166">
        <v>83</v>
      </c>
      <c r="F68" s="166">
        <v>3497</v>
      </c>
      <c r="G68" s="166">
        <v>2014</v>
      </c>
      <c r="H68" s="166">
        <v>8552</v>
      </c>
      <c r="I68" s="166">
        <v>6901</v>
      </c>
      <c r="J68" s="181">
        <f>IFERROR(I68/H68-1,"-")</f>
        <v>-0.19305425631431239</v>
      </c>
      <c r="K68" s="165">
        <f t="shared" si="25"/>
        <v>-1651</v>
      </c>
      <c r="L68" s="167">
        <f t="shared" si="24"/>
        <v>3.2633671082292555E-3</v>
      </c>
    </row>
    <row r="69" spans="1:12" x14ac:dyDescent="0.25">
      <c r="A69" s="1"/>
      <c r="B69" s="161" t="s">
        <v>109</v>
      </c>
      <c r="C69" s="162">
        <v>41906</v>
      </c>
      <c r="D69" s="162">
        <v>22949</v>
      </c>
      <c r="E69" s="162">
        <v>6998</v>
      </c>
      <c r="F69" s="162">
        <v>42094</v>
      </c>
      <c r="G69" s="162">
        <v>68467</v>
      </c>
      <c r="H69" s="162">
        <v>78639</v>
      </c>
      <c r="I69" s="162">
        <v>62361</v>
      </c>
      <c r="J69" s="180">
        <f>IFERROR(I69/H69-1,"-")</f>
        <v>-0.20699652844008698</v>
      </c>
      <c r="K69" s="161">
        <f t="shared" si="25"/>
        <v>-16278</v>
      </c>
      <c r="L69" s="163">
        <f t="shared" si="24"/>
        <v>2.9489470545759254E-2</v>
      </c>
    </row>
    <row r="70" spans="1:12" s="57" customFormat="1" x14ac:dyDescent="0.25">
      <c r="B70" s="165" t="s">
        <v>112</v>
      </c>
      <c r="C70" s="166">
        <v>18370</v>
      </c>
      <c r="D70" s="166">
        <v>9198</v>
      </c>
      <c r="E70" s="166">
        <v>541</v>
      </c>
      <c r="F70" s="166">
        <v>17050</v>
      </c>
      <c r="G70" s="166">
        <v>24021</v>
      </c>
      <c r="H70" s="166">
        <v>28531</v>
      </c>
      <c r="I70" s="166">
        <v>28908</v>
      </c>
      <c r="J70" s="181">
        <f t="shared" ref="J70:J77" si="26">IFERROR(I70/H70-1,"-")</f>
        <v>1.3213697381795342E-2</v>
      </c>
      <c r="K70" s="165">
        <f t="shared" si="25"/>
        <v>377</v>
      </c>
      <c r="L70" s="167">
        <f t="shared" si="24"/>
        <v>1.3670108153121479E-2</v>
      </c>
    </row>
    <row r="71" spans="1:12" s="57" customFormat="1" x14ac:dyDescent="0.25">
      <c r="B71" s="165" t="s">
        <v>115</v>
      </c>
      <c r="C71" s="166">
        <v>5182</v>
      </c>
      <c r="D71" s="166">
        <v>2626</v>
      </c>
      <c r="E71" s="166">
        <v>1564</v>
      </c>
      <c r="F71" s="166">
        <v>5188</v>
      </c>
      <c r="G71" s="166">
        <v>4209</v>
      </c>
      <c r="H71" s="166">
        <v>5835</v>
      </c>
      <c r="I71" s="166">
        <v>5238</v>
      </c>
      <c r="J71" s="181">
        <f t="shared" si="26"/>
        <v>-0.10231362467866323</v>
      </c>
      <c r="K71" s="165">
        <f t="shared" si="25"/>
        <v>-597</v>
      </c>
      <c r="L71" s="167">
        <f t="shared" si="24"/>
        <v>2.4769623116801683E-3</v>
      </c>
    </row>
    <row r="72" spans="1:12" x14ac:dyDescent="0.25">
      <c r="A72" s="1"/>
      <c r="B72" s="165" t="s">
        <v>118</v>
      </c>
      <c r="C72" s="166">
        <v>4374</v>
      </c>
      <c r="D72" s="166">
        <v>2915</v>
      </c>
      <c r="E72" s="166">
        <v>784</v>
      </c>
      <c r="F72" s="166">
        <v>4386</v>
      </c>
      <c r="G72" s="166">
        <v>9271</v>
      </c>
      <c r="H72" s="166">
        <v>9786</v>
      </c>
      <c r="I72" s="166">
        <v>3758</v>
      </c>
      <c r="J72" s="181">
        <f t="shared" si="26"/>
        <v>-0.61598201512364603</v>
      </c>
      <c r="K72" s="165">
        <f t="shared" si="25"/>
        <v>-6028</v>
      </c>
      <c r="L72" s="167">
        <f t="shared" si="24"/>
        <v>1.7770951445769516E-3</v>
      </c>
    </row>
    <row r="73" spans="1:12" x14ac:dyDescent="0.25">
      <c r="A73" s="1"/>
      <c r="B73" s="165" t="s">
        <v>125</v>
      </c>
      <c r="C73" s="166">
        <v>969</v>
      </c>
      <c r="D73" s="166">
        <v>233</v>
      </c>
      <c r="E73" s="166">
        <v>95</v>
      </c>
      <c r="F73" s="166">
        <v>1710</v>
      </c>
      <c r="G73" s="166">
        <v>1852</v>
      </c>
      <c r="H73" s="166">
        <v>2964</v>
      </c>
      <c r="I73" s="166">
        <v>2444</v>
      </c>
      <c r="J73" s="181">
        <f t="shared" si="26"/>
        <v>-0.17543859649122806</v>
      </c>
      <c r="K73" s="165">
        <f t="shared" si="25"/>
        <v>-520</v>
      </c>
      <c r="L73" s="167">
        <f t="shared" si="24"/>
        <v>1.1557265921623388E-3</v>
      </c>
    </row>
    <row r="74" spans="1:12" x14ac:dyDescent="0.25">
      <c r="A74" s="1"/>
      <c r="B74" s="165" t="s">
        <v>121</v>
      </c>
      <c r="C74" s="166">
        <v>1028</v>
      </c>
      <c r="D74" s="166">
        <v>590</v>
      </c>
      <c r="E74" s="166">
        <v>608</v>
      </c>
      <c r="F74" s="166">
        <v>1589</v>
      </c>
      <c r="G74" s="166">
        <v>1307</v>
      </c>
      <c r="H74" s="166">
        <v>1695</v>
      </c>
      <c r="I74" s="166">
        <v>1426</v>
      </c>
      <c r="J74" s="181">
        <f t="shared" si="26"/>
        <v>-0.1587020648967552</v>
      </c>
      <c r="K74" s="165">
        <f t="shared" si="25"/>
        <v>-269</v>
      </c>
      <c r="L74" s="167">
        <f t="shared" si="24"/>
        <v>6.7433147316836963E-4</v>
      </c>
    </row>
    <row r="75" spans="1:12" x14ac:dyDescent="0.25">
      <c r="A75" s="1"/>
      <c r="B75" s="165" t="s">
        <v>130</v>
      </c>
      <c r="C75" s="166">
        <v>1281</v>
      </c>
      <c r="D75" s="166">
        <v>833</v>
      </c>
      <c r="E75" s="166">
        <v>1</v>
      </c>
      <c r="F75" s="166">
        <v>1380</v>
      </c>
      <c r="G75" s="166">
        <v>3909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8.0437435894768349E-4</v>
      </c>
    </row>
    <row r="76" spans="1:12" x14ac:dyDescent="0.25">
      <c r="A76" s="164" t="s">
        <v>146</v>
      </c>
      <c r="B76" s="165" t="s">
        <v>133</v>
      </c>
      <c r="C76" s="166">
        <v>1426</v>
      </c>
      <c r="D76" s="166">
        <v>961</v>
      </c>
      <c r="E76" s="166">
        <v>0</v>
      </c>
      <c r="F76" s="166">
        <v>368</v>
      </c>
      <c r="G76" s="166">
        <v>1031</v>
      </c>
      <c r="H76" s="166">
        <v>2026</v>
      </c>
      <c r="I76" s="166">
        <v>2180</v>
      </c>
      <c r="J76" s="181">
        <f t="shared" si="26"/>
        <v>7.6011846001974304E-2</v>
      </c>
      <c r="K76" s="165">
        <f t="shared" si="25"/>
        <v>154</v>
      </c>
      <c r="L76" s="167">
        <f t="shared" si="24"/>
        <v>1.0308854218141976E-3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9276</v>
      </c>
      <c r="D77" s="171">
        <f t="shared" ref="D77:I77" si="28">D69-SUM(D70:D76)</f>
        <v>5593</v>
      </c>
      <c r="E77" s="171">
        <f t="shared" si="28"/>
        <v>3405</v>
      </c>
      <c r="F77" s="171">
        <f t="shared" si="28"/>
        <v>10423</v>
      </c>
      <c r="G77" s="171">
        <f t="shared" si="28"/>
        <v>22867</v>
      </c>
      <c r="H77" s="171">
        <f t="shared" si="28"/>
        <v>24975</v>
      </c>
      <c r="I77" s="171">
        <f t="shared" si="28"/>
        <v>16706</v>
      </c>
      <c r="J77" s="182">
        <f t="shared" si="26"/>
        <v>-0.33109109109109114</v>
      </c>
      <c r="K77" s="170">
        <f>I77-H77</f>
        <v>-8269</v>
      </c>
      <c r="L77" s="172">
        <f t="shared" si="24"/>
        <v>7.8999870902880659E-3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295122</v>
      </c>
      <c r="D79" s="178">
        <v>183101</v>
      </c>
      <c r="E79" s="178">
        <v>30364</v>
      </c>
      <c r="F79" s="178">
        <v>240241</v>
      </c>
      <c r="G79" s="178">
        <v>297116</v>
      </c>
      <c r="H79" s="178">
        <v>327775</v>
      </c>
      <c r="I79" s="178">
        <v>343207</v>
      </c>
      <c r="J79" s="179">
        <f>IFERROR(I79/H79-1,"-")</f>
        <v>4.7081076958279233E-2</v>
      </c>
      <c r="K79" s="178">
        <f>I79-H79</f>
        <v>15432</v>
      </c>
      <c r="L79" s="179">
        <f t="shared" ref="L79:L91" si="29">I79/I$9</f>
        <v>0.16229683163513087</v>
      </c>
    </row>
    <row r="80" spans="1:12" x14ac:dyDescent="0.25">
      <c r="A80" s="1" t="s">
        <v>98</v>
      </c>
      <c r="B80" s="161" t="s">
        <v>99</v>
      </c>
      <c r="C80" s="162">
        <v>98275</v>
      </c>
      <c r="D80" s="162">
        <v>56011</v>
      </c>
      <c r="E80" s="162">
        <v>13482</v>
      </c>
      <c r="F80" s="162">
        <v>93029</v>
      </c>
      <c r="G80" s="162">
        <v>104273</v>
      </c>
      <c r="H80" s="162">
        <v>99829</v>
      </c>
      <c r="I80" s="162">
        <v>108214</v>
      </c>
      <c r="J80" s="180">
        <f>IFERROR(I80/H80-1,"-")</f>
        <v>8.3993629105770795E-2</v>
      </c>
      <c r="K80" s="161">
        <f t="shared" ref="K80:K90" si="30">I80-H80</f>
        <v>8385</v>
      </c>
      <c r="L80" s="163">
        <f t="shared" si="29"/>
        <v>5.1172584878991546E-2</v>
      </c>
    </row>
    <row r="81" spans="1:12" x14ac:dyDescent="0.25">
      <c r="A81" s="164" t="s">
        <v>105</v>
      </c>
      <c r="B81" s="165" t="s">
        <v>105</v>
      </c>
      <c r="C81" s="166">
        <v>15737</v>
      </c>
      <c r="D81" s="166">
        <v>9469</v>
      </c>
      <c r="E81" s="166">
        <v>6596</v>
      </c>
      <c r="F81" s="166">
        <v>25228</v>
      </c>
      <c r="G81" s="166">
        <v>22192</v>
      </c>
      <c r="H81" s="166">
        <v>21609</v>
      </c>
      <c r="I81" s="166">
        <v>21116</v>
      </c>
      <c r="J81" s="181">
        <f>IFERROR(I81/H81-1,"-")</f>
        <v>-2.2814568004072333E-2</v>
      </c>
      <c r="K81" s="165">
        <f t="shared" si="30"/>
        <v>-493</v>
      </c>
      <c r="L81" s="167">
        <f t="shared" si="29"/>
        <v>9.985402094967245E-3</v>
      </c>
    </row>
    <row r="82" spans="1:12" x14ac:dyDescent="0.25">
      <c r="A82" s="164" t="s">
        <v>102</v>
      </c>
      <c r="B82" s="165" t="s">
        <v>102</v>
      </c>
      <c r="C82" s="166">
        <v>82538</v>
      </c>
      <c r="D82" s="166">
        <v>46542</v>
      </c>
      <c r="E82" s="166">
        <v>6886</v>
      </c>
      <c r="F82" s="166">
        <v>67801</v>
      </c>
      <c r="G82" s="166">
        <v>82081</v>
      </c>
      <c r="H82" s="166">
        <v>78220</v>
      </c>
      <c r="I82" s="166">
        <v>87098</v>
      </c>
      <c r="J82" s="181">
        <f>IFERROR(I82/H82-1,"-")</f>
        <v>0.11350038353362302</v>
      </c>
      <c r="K82" s="165">
        <f t="shared" si="30"/>
        <v>8878</v>
      </c>
      <c r="L82" s="167">
        <f t="shared" si="29"/>
        <v>4.11871827840243E-2</v>
      </c>
    </row>
    <row r="83" spans="1:12" x14ac:dyDescent="0.25">
      <c r="A83" s="1"/>
      <c r="B83" s="161" t="s">
        <v>109</v>
      </c>
      <c r="C83" s="162">
        <v>196847</v>
      </c>
      <c r="D83" s="162">
        <v>127090</v>
      </c>
      <c r="E83" s="162">
        <v>16882</v>
      </c>
      <c r="F83" s="162">
        <v>147212</v>
      </c>
      <c r="G83" s="162">
        <v>192843</v>
      </c>
      <c r="H83" s="162">
        <v>227946</v>
      </c>
      <c r="I83" s="162">
        <v>234993</v>
      </c>
      <c r="J83" s="180">
        <f>IFERROR(I83/H83-1,"-")</f>
        <v>3.0915216761864706E-2</v>
      </c>
      <c r="K83" s="161">
        <f t="shared" si="30"/>
        <v>7047</v>
      </c>
      <c r="L83" s="163">
        <f t="shared" si="29"/>
        <v>0.11112424675613933</v>
      </c>
    </row>
    <row r="84" spans="1:12" s="57" customFormat="1" x14ac:dyDescent="0.25">
      <c r="B84" s="165" t="s">
        <v>112</v>
      </c>
      <c r="C84" s="166">
        <v>29870</v>
      </c>
      <c r="D84" s="166">
        <v>21229</v>
      </c>
      <c r="E84" s="166">
        <v>1209</v>
      </c>
      <c r="F84" s="166">
        <v>23380</v>
      </c>
      <c r="G84" s="166">
        <v>34508</v>
      </c>
      <c r="H84" s="166">
        <v>41935</v>
      </c>
      <c r="I84" s="166">
        <v>42405</v>
      </c>
      <c r="J84" s="181">
        <f t="shared" ref="J84:J91" si="31">IFERROR(I84/H84-1,"-")</f>
        <v>1.1207821628711034E-2</v>
      </c>
      <c r="K84" s="165">
        <f t="shared" si="30"/>
        <v>470</v>
      </c>
      <c r="L84" s="167">
        <f t="shared" si="29"/>
        <v>2.0052612987170204E-2</v>
      </c>
    </row>
    <row r="85" spans="1:12" s="57" customFormat="1" x14ac:dyDescent="0.25">
      <c r="B85" s="165" t="s">
        <v>115</v>
      </c>
      <c r="C85" s="166">
        <v>79812</v>
      </c>
      <c r="D85" s="166">
        <v>46896</v>
      </c>
      <c r="E85" s="166">
        <v>3880</v>
      </c>
      <c r="F85" s="166">
        <v>48943</v>
      </c>
      <c r="G85" s="166">
        <v>63366</v>
      </c>
      <c r="H85" s="166">
        <v>73427</v>
      </c>
      <c r="I85" s="166">
        <v>72352</v>
      </c>
      <c r="J85" s="181">
        <f t="shared" si="31"/>
        <v>-1.4640391136775288E-2</v>
      </c>
      <c r="K85" s="165">
        <f t="shared" si="30"/>
        <v>-1075</v>
      </c>
      <c r="L85" s="167">
        <f t="shared" si="29"/>
        <v>3.4214046806926982E-2</v>
      </c>
    </row>
    <row r="86" spans="1:12" x14ac:dyDescent="0.25">
      <c r="A86" s="1"/>
      <c r="B86" s="165" t="s">
        <v>118</v>
      </c>
      <c r="C86" s="166">
        <v>9605</v>
      </c>
      <c r="D86" s="166">
        <v>6810</v>
      </c>
      <c r="E86" s="166">
        <v>3499</v>
      </c>
      <c r="F86" s="166">
        <v>12985</v>
      </c>
      <c r="G86" s="166">
        <v>16370</v>
      </c>
      <c r="H86" s="166">
        <v>22309</v>
      </c>
      <c r="I86" s="166">
        <v>23090</v>
      </c>
      <c r="J86" s="181">
        <f t="shared" si="31"/>
        <v>3.5008292617329406E-2</v>
      </c>
      <c r="K86" s="165">
        <f t="shared" si="30"/>
        <v>781</v>
      </c>
      <c r="L86" s="167">
        <f t="shared" si="29"/>
        <v>1.0918873573252212E-2</v>
      </c>
    </row>
    <row r="87" spans="1:12" x14ac:dyDescent="0.25">
      <c r="A87" s="1"/>
      <c r="B87" s="165" t="s">
        <v>125</v>
      </c>
      <c r="C87" s="166">
        <v>3071</v>
      </c>
      <c r="D87" s="166">
        <v>1878</v>
      </c>
      <c r="E87" s="166">
        <v>218</v>
      </c>
      <c r="F87" s="166">
        <v>4324</v>
      </c>
      <c r="G87" s="166">
        <v>3824</v>
      </c>
      <c r="H87" s="166">
        <v>5572</v>
      </c>
      <c r="I87" s="166">
        <v>6561</v>
      </c>
      <c r="J87" s="181">
        <f t="shared" si="31"/>
        <v>0.17749461593682692</v>
      </c>
      <c r="K87" s="165">
        <f t="shared" si="30"/>
        <v>989</v>
      </c>
      <c r="L87" s="167">
        <f t="shared" si="29"/>
        <v>3.1025868130839223E-3</v>
      </c>
    </row>
    <row r="88" spans="1:12" x14ac:dyDescent="0.25">
      <c r="A88" s="1"/>
      <c r="B88" s="165" t="s">
        <v>121</v>
      </c>
      <c r="C88" s="166">
        <v>2440</v>
      </c>
      <c r="D88" s="166">
        <v>1330</v>
      </c>
      <c r="E88" s="166">
        <v>228</v>
      </c>
      <c r="F88" s="166">
        <v>2538</v>
      </c>
      <c r="G88" s="166">
        <v>2351</v>
      </c>
      <c r="H88" s="166">
        <v>2906</v>
      </c>
      <c r="I88" s="166">
        <v>3382</v>
      </c>
      <c r="J88" s="181">
        <f t="shared" si="31"/>
        <v>0.16379903647625604</v>
      </c>
      <c r="K88" s="165">
        <f t="shared" si="30"/>
        <v>476</v>
      </c>
      <c r="L88" s="167">
        <f t="shared" si="29"/>
        <v>1.5992910534750532E-3</v>
      </c>
    </row>
    <row r="89" spans="1:12" x14ac:dyDescent="0.25">
      <c r="A89" s="1"/>
      <c r="B89" s="165" t="s">
        <v>130</v>
      </c>
      <c r="C89" s="166">
        <v>5857</v>
      </c>
      <c r="D89" s="166">
        <v>4100</v>
      </c>
      <c r="E89" s="166">
        <v>72</v>
      </c>
      <c r="F89" s="166">
        <v>3965</v>
      </c>
      <c r="G89" s="166">
        <v>6255</v>
      </c>
      <c r="H89" s="166">
        <v>5526</v>
      </c>
      <c r="I89" s="166">
        <v>5578</v>
      </c>
      <c r="J89" s="181">
        <f t="shared" si="31"/>
        <v>9.4100615273253752E-3</v>
      </c>
      <c r="K89" s="165">
        <f t="shared" si="30"/>
        <v>52</v>
      </c>
      <c r="L89" s="167">
        <f t="shared" si="29"/>
        <v>2.637742606825502E-3</v>
      </c>
    </row>
    <row r="90" spans="1:12" x14ac:dyDescent="0.25">
      <c r="A90" s="164" t="s">
        <v>146</v>
      </c>
      <c r="B90" s="165" t="s">
        <v>133</v>
      </c>
      <c r="C90" s="166">
        <v>8483</v>
      </c>
      <c r="D90" s="166">
        <v>6540</v>
      </c>
      <c r="E90" s="166">
        <v>313</v>
      </c>
      <c r="F90" s="166">
        <v>3880</v>
      </c>
      <c r="G90" s="166">
        <v>6731</v>
      </c>
      <c r="H90" s="166">
        <v>7474</v>
      </c>
      <c r="I90" s="166">
        <v>5162</v>
      </c>
      <c r="J90" s="181">
        <f t="shared" si="31"/>
        <v>-0.30933904201230933</v>
      </c>
      <c r="K90" s="165">
        <f t="shared" si="30"/>
        <v>-2312</v>
      </c>
      <c r="L90" s="167">
        <f t="shared" si="29"/>
        <v>2.4410231868829762E-3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57709</v>
      </c>
      <c r="D91" s="171">
        <f t="shared" ref="D91:I91" si="33">D83-SUM(D84:D90)</f>
        <v>38307</v>
      </c>
      <c r="E91" s="171">
        <f t="shared" si="33"/>
        <v>7463</v>
      </c>
      <c r="F91" s="171">
        <f t="shared" si="33"/>
        <v>47197</v>
      </c>
      <c r="G91" s="171">
        <f t="shared" si="33"/>
        <v>59438</v>
      </c>
      <c r="H91" s="171">
        <f t="shared" si="33"/>
        <v>68797</v>
      </c>
      <c r="I91" s="171">
        <f t="shared" si="33"/>
        <v>76463</v>
      </c>
      <c r="J91" s="182">
        <f t="shared" si="31"/>
        <v>0.11142927743942321</v>
      </c>
      <c r="K91" s="170">
        <f>I91-H91</f>
        <v>7666</v>
      </c>
      <c r="L91" s="172">
        <f t="shared" si="29"/>
        <v>3.6158069728522473E-2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20100</v>
      </c>
      <c r="D93" s="178">
        <v>13511</v>
      </c>
      <c r="E93" s="178">
        <v>6917</v>
      </c>
      <c r="F93" s="178">
        <v>17534</v>
      </c>
      <c r="G93" s="178">
        <v>22576</v>
      </c>
      <c r="H93" s="178">
        <v>21474</v>
      </c>
      <c r="I93" s="178">
        <v>20344</v>
      </c>
      <c r="J93" s="179">
        <f>IFERROR(I93/H93-1,"-")</f>
        <v>-5.2621775169973017E-2</v>
      </c>
      <c r="K93" s="178">
        <f>I93-H93</f>
        <v>-1130</v>
      </c>
      <c r="L93" s="179">
        <f t="shared" ref="L93:L105" si="34">I93/I$9</f>
        <v>9.6203362483431362E-3</v>
      </c>
    </row>
    <row r="94" spans="1:12" x14ac:dyDescent="0.25">
      <c r="A94" s="1" t="s">
        <v>98</v>
      </c>
      <c r="B94" s="161" t="s">
        <v>99</v>
      </c>
      <c r="C94" s="162">
        <v>11422</v>
      </c>
      <c r="D94" s="162">
        <v>7669</v>
      </c>
      <c r="E94" s="162">
        <v>3829</v>
      </c>
      <c r="F94" s="162">
        <v>9624</v>
      </c>
      <c r="G94" s="162">
        <v>13402</v>
      </c>
      <c r="H94" s="162">
        <v>10519</v>
      </c>
      <c r="I94" s="162">
        <v>10355</v>
      </c>
      <c r="J94" s="180">
        <f>IFERROR(I94/H94-1,"-")</f>
        <v>-1.5590835630763356E-2</v>
      </c>
      <c r="K94" s="161">
        <f t="shared" ref="K94:K104" si="35">I94-H94</f>
        <v>-164</v>
      </c>
      <c r="L94" s="163">
        <f t="shared" si="34"/>
        <v>4.8967057536174387E-3</v>
      </c>
    </row>
    <row r="95" spans="1:12" x14ac:dyDescent="0.25">
      <c r="A95" s="164" t="s">
        <v>105</v>
      </c>
      <c r="B95" s="165" t="s">
        <v>105</v>
      </c>
      <c r="C95" s="166">
        <v>5317</v>
      </c>
      <c r="D95" s="166">
        <v>4352</v>
      </c>
      <c r="E95" s="166">
        <v>2144</v>
      </c>
      <c r="F95" s="166">
        <v>4668</v>
      </c>
      <c r="G95" s="166">
        <v>3830</v>
      </c>
      <c r="H95" s="166">
        <v>2527</v>
      </c>
      <c r="I95" s="166">
        <v>3051</v>
      </c>
      <c r="J95" s="181">
        <f>IFERROR(I95/H95-1,"-")</f>
        <v>0.20736050652948168</v>
      </c>
      <c r="K95" s="165">
        <f t="shared" si="35"/>
        <v>524</v>
      </c>
      <c r="L95" s="167">
        <f t="shared" si="34"/>
        <v>1.4427667073188609E-3</v>
      </c>
    </row>
    <row r="96" spans="1:12" x14ac:dyDescent="0.25">
      <c r="A96" s="164" t="s">
        <v>102</v>
      </c>
      <c r="B96" s="165" t="s">
        <v>102</v>
      </c>
      <c r="C96" s="166">
        <v>6105</v>
      </c>
      <c r="D96" s="166">
        <v>3317</v>
      </c>
      <c r="E96" s="166">
        <v>1685</v>
      </c>
      <c r="F96" s="166">
        <v>4956</v>
      </c>
      <c r="G96" s="166">
        <v>9572</v>
      </c>
      <c r="H96" s="166">
        <v>7992</v>
      </c>
      <c r="I96" s="166">
        <v>7304</v>
      </c>
      <c r="J96" s="181">
        <f>IFERROR(I96/H96-1,"-")</f>
        <v>-8.6086086086086033E-2</v>
      </c>
      <c r="K96" s="165">
        <f t="shared" si="35"/>
        <v>-688</v>
      </c>
      <c r="L96" s="167">
        <f t="shared" si="34"/>
        <v>3.4539390462985774E-3</v>
      </c>
    </row>
    <row r="97" spans="1:12" x14ac:dyDescent="0.25">
      <c r="A97" s="1"/>
      <c r="B97" s="161" t="s">
        <v>109</v>
      </c>
      <c r="C97" s="162">
        <v>8678</v>
      </c>
      <c r="D97" s="162">
        <v>5842</v>
      </c>
      <c r="E97" s="162">
        <v>3088</v>
      </c>
      <c r="F97" s="162">
        <v>7910</v>
      </c>
      <c r="G97" s="162">
        <v>9174</v>
      </c>
      <c r="H97" s="162">
        <v>10955</v>
      </c>
      <c r="I97" s="162">
        <v>9989</v>
      </c>
      <c r="J97" s="180">
        <f>IFERROR(I97/H97-1,"-")</f>
        <v>-8.8178913738019116E-2</v>
      </c>
      <c r="K97" s="161">
        <f t="shared" si="35"/>
        <v>-966</v>
      </c>
      <c r="L97" s="163">
        <f t="shared" si="34"/>
        <v>4.7236304947256974E-3</v>
      </c>
    </row>
    <row r="98" spans="1:12" s="57" customFormat="1" x14ac:dyDescent="0.25">
      <c r="B98" s="165" t="s">
        <v>112</v>
      </c>
      <c r="C98" s="166">
        <v>1266</v>
      </c>
      <c r="D98" s="166">
        <v>1092</v>
      </c>
      <c r="E98" s="166">
        <v>102</v>
      </c>
      <c r="F98" s="166">
        <v>1172</v>
      </c>
      <c r="G98" s="166">
        <v>1456</v>
      </c>
      <c r="H98" s="166">
        <v>1762</v>
      </c>
      <c r="I98" s="166">
        <v>1433</v>
      </c>
      <c r="J98" s="181">
        <f t="shared" ref="J98:J105" si="36">IFERROR(I98/H98-1,"-")</f>
        <v>-0.18671963677639047</v>
      </c>
      <c r="K98" s="165">
        <f t="shared" si="35"/>
        <v>-329</v>
      </c>
      <c r="L98" s="167">
        <f t="shared" si="34"/>
        <v>6.776416557154794E-4</v>
      </c>
    </row>
    <row r="99" spans="1:12" s="57" customFormat="1" x14ac:dyDescent="0.25">
      <c r="B99" s="165" t="s">
        <v>115</v>
      </c>
      <c r="C99" s="166">
        <v>2254</v>
      </c>
      <c r="D99" s="166">
        <v>1303</v>
      </c>
      <c r="E99" s="166">
        <v>512</v>
      </c>
      <c r="F99" s="166">
        <v>1764</v>
      </c>
      <c r="G99" s="166">
        <v>2011</v>
      </c>
      <c r="H99" s="166">
        <v>2431</v>
      </c>
      <c r="I99" s="166">
        <v>2183</v>
      </c>
      <c r="J99" s="181">
        <f t="shared" si="36"/>
        <v>-0.10201563142739611</v>
      </c>
      <c r="K99" s="165">
        <f t="shared" si="35"/>
        <v>-248</v>
      </c>
      <c r="L99" s="167">
        <f t="shared" si="34"/>
        <v>1.0323040714772446E-3</v>
      </c>
    </row>
    <row r="100" spans="1:12" x14ac:dyDescent="0.25">
      <c r="A100" s="1"/>
      <c r="B100" s="165" t="s">
        <v>118</v>
      </c>
      <c r="C100" s="166">
        <v>1596</v>
      </c>
      <c r="D100" s="166">
        <v>1217</v>
      </c>
      <c r="E100" s="166">
        <v>1367</v>
      </c>
      <c r="F100" s="166">
        <v>1469</v>
      </c>
      <c r="G100" s="166">
        <v>1690</v>
      </c>
      <c r="H100" s="166">
        <v>1755</v>
      </c>
      <c r="I100" s="166">
        <v>1679</v>
      </c>
      <c r="J100" s="181">
        <f t="shared" si="36"/>
        <v>-4.3304843304843299E-2</v>
      </c>
      <c r="K100" s="165">
        <f t="shared" si="35"/>
        <v>-76</v>
      </c>
      <c r="L100" s="167">
        <f t="shared" si="34"/>
        <v>7.9397092808533836E-4</v>
      </c>
    </row>
    <row r="101" spans="1:12" x14ac:dyDescent="0.25">
      <c r="A101" s="1"/>
      <c r="B101" s="165" t="s">
        <v>125</v>
      </c>
      <c r="C101" s="166">
        <v>286</v>
      </c>
      <c r="D101" s="166">
        <v>278</v>
      </c>
      <c r="E101" s="166">
        <v>54</v>
      </c>
      <c r="F101" s="166">
        <v>549</v>
      </c>
      <c r="G101" s="166">
        <v>503</v>
      </c>
      <c r="H101" s="166">
        <v>572</v>
      </c>
      <c r="I101" s="166">
        <v>495</v>
      </c>
      <c r="J101" s="181">
        <f t="shared" si="36"/>
        <v>-0.13461538461538458</v>
      </c>
      <c r="K101" s="165">
        <f t="shared" si="35"/>
        <v>-77</v>
      </c>
      <c r="L101" s="167">
        <f t="shared" si="34"/>
        <v>2.3407719440276503E-4</v>
      </c>
    </row>
    <row r="102" spans="1:12" x14ac:dyDescent="0.25">
      <c r="A102" s="1"/>
      <c r="B102" s="165" t="s">
        <v>121</v>
      </c>
      <c r="C102" s="166">
        <v>264</v>
      </c>
      <c r="D102" s="166">
        <v>141</v>
      </c>
      <c r="E102" s="166">
        <v>87</v>
      </c>
      <c r="F102" s="166">
        <v>337</v>
      </c>
      <c r="G102" s="166">
        <v>243</v>
      </c>
      <c r="H102" s="166">
        <v>485</v>
      </c>
      <c r="I102" s="166">
        <v>463</v>
      </c>
      <c r="J102" s="181">
        <f t="shared" si="36"/>
        <v>-4.5360824742267991E-2</v>
      </c>
      <c r="K102" s="165">
        <f t="shared" si="35"/>
        <v>-22</v>
      </c>
      <c r="L102" s="167">
        <f t="shared" si="34"/>
        <v>2.1894493133026307E-4</v>
      </c>
    </row>
    <row r="103" spans="1:12" x14ac:dyDescent="0.25">
      <c r="A103" s="1"/>
      <c r="B103" s="165" t="s">
        <v>130</v>
      </c>
      <c r="C103" s="166">
        <v>110</v>
      </c>
      <c r="D103" s="166">
        <v>125</v>
      </c>
      <c r="E103" s="166">
        <v>15</v>
      </c>
      <c r="F103" s="166">
        <v>169</v>
      </c>
      <c r="G103" s="166">
        <v>86</v>
      </c>
      <c r="H103" s="166">
        <v>116</v>
      </c>
      <c r="I103" s="166">
        <v>122</v>
      </c>
      <c r="J103" s="181">
        <f t="shared" si="36"/>
        <v>5.1724137931034475E-2</v>
      </c>
      <c r="K103" s="165">
        <f t="shared" si="35"/>
        <v>6</v>
      </c>
      <c r="L103" s="167">
        <f t="shared" si="34"/>
        <v>5.7691752963913808E-5</v>
      </c>
    </row>
    <row r="104" spans="1:12" x14ac:dyDescent="0.25">
      <c r="A104" s="164" t="s">
        <v>146</v>
      </c>
      <c r="B104" s="165" t="s">
        <v>133</v>
      </c>
      <c r="C104" s="166">
        <v>107</v>
      </c>
      <c r="D104" s="166">
        <v>70</v>
      </c>
      <c r="E104" s="166">
        <v>26</v>
      </c>
      <c r="F104" s="166">
        <v>71</v>
      </c>
      <c r="G104" s="166">
        <v>143</v>
      </c>
      <c r="H104" s="166">
        <v>302</v>
      </c>
      <c r="I104" s="166">
        <v>132</v>
      </c>
      <c r="J104" s="181">
        <f t="shared" si="36"/>
        <v>-0.5629139072847682</v>
      </c>
      <c r="K104" s="165">
        <f t="shared" si="35"/>
        <v>-170</v>
      </c>
      <c r="L104" s="167">
        <f t="shared" si="34"/>
        <v>6.2420585174070674E-5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2795</v>
      </c>
      <c r="D105" s="171">
        <f t="shared" ref="D105:I105" si="38">D97-SUM(D98:D104)</f>
        <v>1616</v>
      </c>
      <c r="E105" s="171">
        <f t="shared" si="38"/>
        <v>925</v>
      </c>
      <c r="F105" s="171">
        <f t="shared" si="38"/>
        <v>2379</v>
      </c>
      <c r="G105" s="171">
        <f t="shared" si="38"/>
        <v>3042</v>
      </c>
      <c r="H105" s="171">
        <f t="shared" si="38"/>
        <v>3532</v>
      </c>
      <c r="I105" s="171">
        <f t="shared" si="38"/>
        <v>3482</v>
      </c>
      <c r="J105" s="182">
        <f t="shared" si="36"/>
        <v>-1.4156285390713452E-2</v>
      </c>
      <c r="K105" s="170">
        <f>I105-H105</f>
        <v>-50</v>
      </c>
      <c r="L105" s="172">
        <f t="shared" si="34"/>
        <v>1.6465793755766219E-3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58013</v>
      </c>
      <c r="D107" s="178">
        <v>44636</v>
      </c>
      <c r="E107" s="178">
        <v>16007</v>
      </c>
      <c r="F107" s="178">
        <v>74430</v>
      </c>
      <c r="G107" s="178">
        <v>94963</v>
      </c>
      <c r="H107" s="178">
        <v>90035</v>
      </c>
      <c r="I107" s="178">
        <v>97511</v>
      </c>
      <c r="J107" s="179">
        <f>IFERROR(I107/H107-1,"-")</f>
        <v>8.3034375520630865E-2</v>
      </c>
      <c r="K107" s="178">
        <f>I107-H107</f>
        <v>7476</v>
      </c>
      <c r="L107" s="179">
        <f t="shared" ref="L107:L119" si="39">I107/I$9</f>
        <v>4.6111315764460648E-2</v>
      </c>
    </row>
    <row r="108" spans="1:12" x14ac:dyDescent="0.25">
      <c r="A108" s="1" t="s">
        <v>98</v>
      </c>
      <c r="B108" s="161" t="s">
        <v>99</v>
      </c>
      <c r="C108" s="162">
        <v>7418</v>
      </c>
      <c r="D108" s="162">
        <v>9051</v>
      </c>
      <c r="E108" s="162">
        <v>8595</v>
      </c>
      <c r="F108" s="162">
        <v>12402</v>
      </c>
      <c r="G108" s="162">
        <v>16919</v>
      </c>
      <c r="H108" s="162">
        <v>12986</v>
      </c>
      <c r="I108" s="162">
        <v>14967</v>
      </c>
      <c r="J108" s="180">
        <f>IFERROR(I108/H108-1,"-")</f>
        <v>0.15254889881410749</v>
      </c>
      <c r="K108" s="161">
        <f t="shared" ref="K108:K118" si="40">I108-H108</f>
        <v>1981</v>
      </c>
      <c r="L108" s="163">
        <f t="shared" si="39"/>
        <v>7.0776431689417866E-3</v>
      </c>
    </row>
    <row r="109" spans="1:12" x14ac:dyDescent="0.25">
      <c r="A109" s="164" t="s">
        <v>105</v>
      </c>
      <c r="B109" s="165" t="s">
        <v>105</v>
      </c>
      <c r="C109" s="166">
        <v>2338</v>
      </c>
      <c r="D109" s="166">
        <v>1581</v>
      </c>
      <c r="E109" s="166">
        <v>8163</v>
      </c>
      <c r="F109" s="166">
        <v>5593</v>
      </c>
      <c r="G109" s="166">
        <v>7210</v>
      </c>
      <c r="H109" s="166">
        <v>3439</v>
      </c>
      <c r="I109" s="166">
        <v>4588</v>
      </c>
      <c r="J109" s="181">
        <f>IFERROR(I109/H109-1,"-")</f>
        <v>0.33410875254434425</v>
      </c>
      <c r="K109" s="165">
        <f t="shared" si="40"/>
        <v>1149</v>
      </c>
      <c r="L109" s="167">
        <f t="shared" si="39"/>
        <v>2.1695882180199719E-3</v>
      </c>
    </row>
    <row r="110" spans="1:12" x14ac:dyDescent="0.25">
      <c r="A110" s="164" t="s">
        <v>102</v>
      </c>
      <c r="B110" s="165" t="s">
        <v>102</v>
      </c>
      <c r="C110" s="166">
        <v>5080</v>
      </c>
      <c r="D110" s="166">
        <v>7470</v>
      </c>
      <c r="E110" s="166">
        <v>432</v>
      </c>
      <c r="F110" s="166">
        <v>6809</v>
      </c>
      <c r="G110" s="166">
        <v>9709</v>
      </c>
      <c r="H110" s="166">
        <v>9547</v>
      </c>
      <c r="I110" s="166">
        <v>10379</v>
      </c>
      <c r="J110" s="181">
        <f>IFERROR(I110/H110-1,"-")</f>
        <v>8.7147795118885485E-2</v>
      </c>
      <c r="K110" s="165">
        <f t="shared" si="40"/>
        <v>832</v>
      </c>
      <c r="L110" s="167">
        <f t="shared" si="39"/>
        <v>4.9080549509218146E-3</v>
      </c>
    </row>
    <row r="111" spans="1:12" x14ac:dyDescent="0.25">
      <c r="A111" s="1"/>
      <c r="B111" s="161" t="s">
        <v>109</v>
      </c>
      <c r="C111" s="162">
        <v>50595</v>
      </c>
      <c r="D111" s="162">
        <v>35585</v>
      </c>
      <c r="E111" s="162">
        <v>7412</v>
      </c>
      <c r="F111" s="162">
        <v>62028</v>
      </c>
      <c r="G111" s="162">
        <v>78044</v>
      </c>
      <c r="H111" s="162">
        <v>77049</v>
      </c>
      <c r="I111" s="162">
        <v>82544</v>
      </c>
      <c r="J111" s="180">
        <f>IFERROR(I111/H111-1,"-")</f>
        <v>7.131825202144082E-2</v>
      </c>
      <c r="K111" s="161">
        <f t="shared" si="40"/>
        <v>5495</v>
      </c>
      <c r="L111" s="163">
        <f t="shared" si="39"/>
        <v>3.9033672595518862E-2</v>
      </c>
    </row>
    <row r="112" spans="1:12" s="57" customFormat="1" x14ac:dyDescent="0.25">
      <c r="B112" s="165" t="s">
        <v>112</v>
      </c>
      <c r="C112" s="166">
        <v>26206</v>
      </c>
      <c r="D112" s="166">
        <v>19611</v>
      </c>
      <c r="E112" s="166">
        <v>1903</v>
      </c>
      <c r="F112" s="166">
        <v>33626</v>
      </c>
      <c r="G112" s="166">
        <v>48062</v>
      </c>
      <c r="H112" s="166">
        <v>44675</v>
      </c>
      <c r="I112" s="166">
        <v>45551</v>
      </c>
      <c r="J112" s="181">
        <f t="shared" ref="J112:J119" si="41">IFERROR(I112/H112-1,"-")</f>
        <v>1.9608282036933433E-2</v>
      </c>
      <c r="K112" s="165">
        <f t="shared" si="40"/>
        <v>876</v>
      </c>
      <c r="L112" s="167">
        <f t="shared" si="39"/>
        <v>2.1540303600485557E-2</v>
      </c>
    </row>
    <row r="113" spans="1:12" s="57" customFormat="1" x14ac:dyDescent="0.25">
      <c r="B113" s="165" t="s">
        <v>115</v>
      </c>
      <c r="C113" s="166">
        <v>5485</v>
      </c>
      <c r="D113" s="166">
        <v>2289</v>
      </c>
      <c r="E113" s="166">
        <v>1563</v>
      </c>
      <c r="F113" s="166">
        <v>3625</v>
      </c>
      <c r="G113" s="166">
        <v>4350</v>
      </c>
      <c r="H113" s="166">
        <v>3904</v>
      </c>
      <c r="I113" s="166">
        <v>4616</v>
      </c>
      <c r="J113" s="181">
        <f t="shared" si="41"/>
        <v>0.18237704918032782</v>
      </c>
      <c r="K113" s="165">
        <f t="shared" si="40"/>
        <v>712</v>
      </c>
      <c r="L113" s="167">
        <f t="shared" si="39"/>
        <v>2.182828948208411E-3</v>
      </c>
    </row>
    <row r="114" spans="1:12" x14ac:dyDescent="0.25">
      <c r="A114" s="1"/>
      <c r="B114" s="165" t="s">
        <v>118</v>
      </c>
      <c r="C114" s="166">
        <v>5574</v>
      </c>
      <c r="D114" s="166">
        <v>1751</v>
      </c>
      <c r="E114" s="166">
        <v>1721</v>
      </c>
      <c r="F114" s="166">
        <v>4148</v>
      </c>
      <c r="G114" s="166">
        <v>6969</v>
      </c>
      <c r="H114" s="166">
        <v>4815</v>
      </c>
      <c r="I114" s="166">
        <v>6251</v>
      </c>
      <c r="J114" s="181">
        <f t="shared" si="41"/>
        <v>0.29823468328141223</v>
      </c>
      <c r="K114" s="165">
        <f t="shared" si="40"/>
        <v>1436</v>
      </c>
      <c r="L114" s="167">
        <f t="shared" si="39"/>
        <v>2.9559930145690591E-3</v>
      </c>
    </row>
    <row r="115" spans="1:12" x14ac:dyDescent="0.25">
      <c r="A115" s="1"/>
      <c r="B115" s="165" t="s">
        <v>125</v>
      </c>
      <c r="C115" s="166">
        <v>1341</v>
      </c>
      <c r="D115" s="166">
        <v>686</v>
      </c>
      <c r="E115" s="166">
        <v>111</v>
      </c>
      <c r="F115" s="166">
        <v>3003</v>
      </c>
      <c r="G115" s="166">
        <v>2906</v>
      </c>
      <c r="H115" s="166">
        <v>3140</v>
      </c>
      <c r="I115" s="166">
        <v>3264</v>
      </c>
      <c r="J115" s="181">
        <f t="shared" si="41"/>
        <v>3.9490445859872603E-2</v>
      </c>
      <c r="K115" s="165">
        <f t="shared" si="40"/>
        <v>124</v>
      </c>
      <c r="L115" s="167">
        <f t="shared" si="39"/>
        <v>1.5434908333952023E-3</v>
      </c>
    </row>
    <row r="116" spans="1:12" x14ac:dyDescent="0.25">
      <c r="A116" s="1"/>
      <c r="B116" s="165" t="s">
        <v>121</v>
      </c>
      <c r="C116" s="166">
        <v>1555</v>
      </c>
      <c r="D116" s="166">
        <v>1071</v>
      </c>
      <c r="E116" s="166">
        <v>207</v>
      </c>
      <c r="F116" s="166">
        <v>2726</v>
      </c>
      <c r="G116" s="166">
        <v>2212</v>
      </c>
      <c r="H116" s="166">
        <v>2520</v>
      </c>
      <c r="I116" s="166">
        <v>2372</v>
      </c>
      <c r="J116" s="181">
        <f t="shared" si="41"/>
        <v>-5.8730158730158744E-2</v>
      </c>
      <c r="K116" s="165">
        <f t="shared" si="40"/>
        <v>-148</v>
      </c>
      <c r="L116" s="167">
        <f t="shared" si="39"/>
        <v>1.1216790002492095E-3</v>
      </c>
    </row>
    <row r="117" spans="1:12" x14ac:dyDescent="0.25">
      <c r="A117" s="1"/>
      <c r="B117" s="165" t="s">
        <v>130</v>
      </c>
      <c r="C117" s="166">
        <v>525</v>
      </c>
      <c r="D117" s="166">
        <v>440</v>
      </c>
      <c r="E117" s="166">
        <v>4</v>
      </c>
      <c r="F117" s="166">
        <v>541</v>
      </c>
      <c r="G117" s="166">
        <v>800</v>
      </c>
      <c r="H117" s="166">
        <v>1154</v>
      </c>
      <c r="I117" s="166">
        <v>934</v>
      </c>
      <c r="J117" s="181">
        <f t="shared" si="41"/>
        <v>-0.19064124783362213</v>
      </c>
      <c r="K117" s="165">
        <f t="shared" si="40"/>
        <v>-220</v>
      </c>
      <c r="L117" s="167">
        <f t="shared" si="39"/>
        <v>4.4167292842865161E-4</v>
      </c>
    </row>
    <row r="118" spans="1:12" x14ac:dyDescent="0.25">
      <c r="A118" s="164" t="s">
        <v>146</v>
      </c>
      <c r="B118" s="165" t="s">
        <v>133</v>
      </c>
      <c r="C118" s="166">
        <v>980</v>
      </c>
      <c r="D118" s="166">
        <v>1160</v>
      </c>
      <c r="E118" s="166">
        <v>4</v>
      </c>
      <c r="F118" s="166">
        <v>791</v>
      </c>
      <c r="G118" s="166">
        <v>559</v>
      </c>
      <c r="H118" s="166">
        <v>1352</v>
      </c>
      <c r="I118" s="166">
        <v>797</v>
      </c>
      <c r="J118" s="181">
        <f t="shared" si="41"/>
        <v>-0.41050295857988162</v>
      </c>
      <c r="K118" s="165">
        <f t="shared" si="40"/>
        <v>-555</v>
      </c>
      <c r="L118" s="167">
        <f t="shared" si="39"/>
        <v>3.7688792714950253E-4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8929</v>
      </c>
      <c r="D119" s="171">
        <f t="shared" ref="D119:I119" si="43">D111-SUM(D112:D118)</f>
        <v>8577</v>
      </c>
      <c r="E119" s="171">
        <f t="shared" si="43"/>
        <v>1899</v>
      </c>
      <c r="F119" s="171">
        <f t="shared" si="43"/>
        <v>13568</v>
      </c>
      <c r="G119" s="171">
        <f t="shared" si="43"/>
        <v>12186</v>
      </c>
      <c r="H119" s="171">
        <f t="shared" si="43"/>
        <v>15489</v>
      </c>
      <c r="I119" s="171">
        <f t="shared" si="43"/>
        <v>18759</v>
      </c>
      <c r="J119" s="182">
        <f t="shared" si="41"/>
        <v>0.21111756730582987</v>
      </c>
      <c r="K119" s="170">
        <f>I119-H119</f>
        <v>3270</v>
      </c>
      <c r="L119" s="172">
        <f t="shared" si="39"/>
        <v>8.870816343033272E-3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83988</v>
      </c>
      <c r="D121" s="178">
        <v>55825</v>
      </c>
      <c r="E121" s="178">
        <v>33575</v>
      </c>
      <c r="F121" s="178">
        <v>72145</v>
      </c>
      <c r="G121" s="178">
        <v>94906</v>
      </c>
      <c r="H121" s="178">
        <v>93060</v>
      </c>
      <c r="I121" s="178">
        <v>102316</v>
      </c>
      <c r="J121" s="179">
        <f>IFERROR(I121/H121-1,"-")</f>
        <v>9.9462712228669758E-2</v>
      </c>
      <c r="K121" s="178">
        <f>I121-H121</f>
        <v>9256</v>
      </c>
      <c r="L121" s="179">
        <f t="shared" ref="L121:L133" si="44">I121/I$9</f>
        <v>4.8383519641441025E-2</v>
      </c>
    </row>
    <row r="122" spans="1:12" x14ac:dyDescent="0.25">
      <c r="A122" s="1" t="s">
        <v>98</v>
      </c>
      <c r="B122" s="161" t="s">
        <v>99</v>
      </c>
      <c r="C122" s="162">
        <v>39755</v>
      </c>
      <c r="D122" s="162">
        <v>28023</v>
      </c>
      <c r="E122" s="162">
        <v>20437</v>
      </c>
      <c r="F122" s="162">
        <v>38992</v>
      </c>
      <c r="G122" s="162">
        <v>51752</v>
      </c>
      <c r="H122" s="162">
        <v>49827</v>
      </c>
      <c r="I122" s="162">
        <v>56290</v>
      </c>
      <c r="J122" s="180">
        <f>IFERROR(I122/H122-1,"-")</f>
        <v>0.12970879242177946</v>
      </c>
      <c r="K122" s="161">
        <f t="shared" ref="K122:K132" si="45">I122-H122</f>
        <v>6463</v>
      </c>
      <c r="L122" s="163">
        <f t="shared" si="44"/>
        <v>2.6618596510973019E-2</v>
      </c>
    </row>
    <row r="123" spans="1:12" x14ac:dyDescent="0.25">
      <c r="A123" s="164" t="s">
        <v>105</v>
      </c>
      <c r="B123" s="165" t="s">
        <v>105</v>
      </c>
      <c r="C123" s="166">
        <v>18498</v>
      </c>
      <c r="D123" s="166">
        <v>14178</v>
      </c>
      <c r="E123" s="166">
        <v>10772</v>
      </c>
      <c r="F123" s="166">
        <v>18595</v>
      </c>
      <c r="G123" s="166">
        <v>23547</v>
      </c>
      <c r="H123" s="166">
        <v>21592</v>
      </c>
      <c r="I123" s="166">
        <v>26667</v>
      </c>
      <c r="J123" s="181">
        <f>IFERROR(I123/H123-1,"-")</f>
        <v>0.23504075583549455</v>
      </c>
      <c r="K123" s="165">
        <f t="shared" si="45"/>
        <v>5075</v>
      </c>
      <c r="L123" s="167">
        <f t="shared" si="44"/>
        <v>1.2610376854825325E-2</v>
      </c>
    </row>
    <row r="124" spans="1:12" x14ac:dyDescent="0.25">
      <c r="A124" s="164" t="s">
        <v>102</v>
      </c>
      <c r="B124" s="165" t="s">
        <v>102</v>
      </c>
      <c r="C124" s="166">
        <v>21257</v>
      </c>
      <c r="D124" s="166">
        <v>13845</v>
      </c>
      <c r="E124" s="166">
        <v>9665</v>
      </c>
      <c r="F124" s="166">
        <v>20397</v>
      </c>
      <c r="G124" s="166">
        <v>28205</v>
      </c>
      <c r="H124" s="166">
        <v>28235</v>
      </c>
      <c r="I124" s="166">
        <v>29623</v>
      </c>
      <c r="J124" s="181">
        <f>IFERROR(I124/H124-1,"-")</f>
        <v>4.9158845404639662E-2</v>
      </c>
      <c r="K124" s="165">
        <f t="shared" si="45"/>
        <v>1388</v>
      </c>
      <c r="L124" s="167">
        <f t="shared" si="44"/>
        <v>1.4008219656147694E-2</v>
      </c>
    </row>
    <row r="125" spans="1:12" x14ac:dyDescent="0.25">
      <c r="A125" s="1"/>
      <c r="B125" s="161" t="s">
        <v>109</v>
      </c>
      <c r="C125" s="162">
        <v>44233</v>
      </c>
      <c r="D125" s="162">
        <v>27802</v>
      </c>
      <c r="E125" s="162">
        <v>13138</v>
      </c>
      <c r="F125" s="162">
        <v>33153</v>
      </c>
      <c r="G125" s="162">
        <v>43154</v>
      </c>
      <c r="H125" s="162">
        <v>43233</v>
      </c>
      <c r="I125" s="162">
        <v>46026</v>
      </c>
      <c r="J125" s="180">
        <f>IFERROR(I125/H125-1,"-")</f>
        <v>6.4603427936992475E-2</v>
      </c>
      <c r="K125" s="161">
        <f t="shared" si="45"/>
        <v>2793</v>
      </c>
      <c r="L125" s="163">
        <f t="shared" si="44"/>
        <v>2.1764923130468006E-2</v>
      </c>
    </row>
    <row r="126" spans="1:12" s="57" customFormat="1" x14ac:dyDescent="0.25">
      <c r="B126" s="165" t="s">
        <v>112</v>
      </c>
      <c r="C126" s="166">
        <v>4821</v>
      </c>
      <c r="D126" s="166">
        <v>3076</v>
      </c>
      <c r="E126" s="166">
        <v>380</v>
      </c>
      <c r="F126" s="166">
        <v>3428</v>
      </c>
      <c r="G126" s="166">
        <v>5037</v>
      </c>
      <c r="H126" s="166">
        <v>5398</v>
      </c>
      <c r="I126" s="166">
        <v>4971</v>
      </c>
      <c r="J126" s="181">
        <f t="shared" ref="J126:J133" si="46">IFERROR(I126/H126-1,"-")</f>
        <v>-7.9103371619118179E-2</v>
      </c>
      <c r="K126" s="165">
        <f t="shared" si="45"/>
        <v>-427</v>
      </c>
      <c r="L126" s="167">
        <f t="shared" si="44"/>
        <v>2.3507024916689799E-3</v>
      </c>
    </row>
    <row r="127" spans="1:12" s="57" customFormat="1" x14ac:dyDescent="0.25">
      <c r="B127" s="165" t="s">
        <v>115</v>
      </c>
      <c r="C127" s="166">
        <v>5214</v>
      </c>
      <c r="D127" s="166">
        <v>3190</v>
      </c>
      <c r="E127" s="166">
        <v>1455</v>
      </c>
      <c r="F127" s="166">
        <v>4249</v>
      </c>
      <c r="G127" s="166">
        <v>7179</v>
      </c>
      <c r="H127" s="166">
        <v>6868</v>
      </c>
      <c r="I127" s="166">
        <v>7718</v>
      </c>
      <c r="J127" s="181">
        <f t="shared" si="46"/>
        <v>0.12376237623762387</v>
      </c>
      <c r="K127" s="165">
        <f t="shared" si="45"/>
        <v>850</v>
      </c>
      <c r="L127" s="167">
        <f t="shared" si="44"/>
        <v>3.6497126997990718E-3</v>
      </c>
    </row>
    <row r="128" spans="1:12" x14ac:dyDescent="0.25">
      <c r="A128" s="1"/>
      <c r="B128" s="165" t="s">
        <v>118</v>
      </c>
      <c r="C128" s="166">
        <v>2726</v>
      </c>
      <c r="D128" s="166">
        <v>2062</v>
      </c>
      <c r="E128" s="166">
        <v>1785</v>
      </c>
      <c r="F128" s="166">
        <v>3286</v>
      </c>
      <c r="G128" s="166">
        <v>3688</v>
      </c>
      <c r="H128" s="166">
        <v>3390</v>
      </c>
      <c r="I128" s="166">
        <v>3485</v>
      </c>
      <c r="J128" s="181">
        <f t="shared" si="46"/>
        <v>2.8023598820059004E-2</v>
      </c>
      <c r="K128" s="165">
        <f t="shared" si="45"/>
        <v>95</v>
      </c>
      <c r="L128" s="167">
        <f t="shared" si="44"/>
        <v>1.647998025239669E-3</v>
      </c>
    </row>
    <row r="129" spans="1:12" x14ac:dyDescent="0.25">
      <c r="A129" s="1"/>
      <c r="B129" s="165" t="s">
        <v>125</v>
      </c>
      <c r="C129" s="166">
        <v>759</v>
      </c>
      <c r="D129" s="166">
        <v>560</v>
      </c>
      <c r="E129" s="166">
        <v>186</v>
      </c>
      <c r="F129" s="166">
        <v>978</v>
      </c>
      <c r="G129" s="166">
        <v>1045</v>
      </c>
      <c r="H129" s="166">
        <v>1076</v>
      </c>
      <c r="I129" s="166">
        <v>1155</v>
      </c>
      <c r="J129" s="181">
        <f t="shared" si="46"/>
        <v>7.3420074349442421E-2</v>
      </c>
      <c r="K129" s="165">
        <f t="shared" si="45"/>
        <v>79</v>
      </c>
      <c r="L129" s="167">
        <f t="shared" si="44"/>
        <v>5.4618012027311846E-4</v>
      </c>
    </row>
    <row r="130" spans="1:12" x14ac:dyDescent="0.25">
      <c r="A130" s="1"/>
      <c r="B130" s="165" t="s">
        <v>121</v>
      </c>
      <c r="C130" s="166">
        <v>576</v>
      </c>
      <c r="D130" s="166">
        <v>480</v>
      </c>
      <c r="E130" s="166">
        <v>153</v>
      </c>
      <c r="F130" s="166">
        <v>715</v>
      </c>
      <c r="G130" s="166">
        <v>829</v>
      </c>
      <c r="H130" s="166">
        <v>811</v>
      </c>
      <c r="I130" s="166">
        <v>919</v>
      </c>
      <c r="J130" s="181">
        <f t="shared" si="46"/>
        <v>0.13316892725030827</v>
      </c>
      <c r="K130" s="165">
        <f t="shared" si="45"/>
        <v>108</v>
      </c>
      <c r="L130" s="167">
        <f t="shared" si="44"/>
        <v>4.3457968011341631E-4</v>
      </c>
    </row>
    <row r="131" spans="1:12" x14ac:dyDescent="0.25">
      <c r="A131" s="1"/>
      <c r="B131" s="165" t="s">
        <v>130</v>
      </c>
      <c r="C131" s="166">
        <v>1026</v>
      </c>
      <c r="D131" s="166">
        <v>673</v>
      </c>
      <c r="E131" s="166">
        <v>17</v>
      </c>
      <c r="F131" s="166">
        <v>543</v>
      </c>
      <c r="G131" s="166">
        <v>765</v>
      </c>
      <c r="H131" s="166">
        <v>870</v>
      </c>
      <c r="I131" s="166">
        <v>695</v>
      </c>
      <c r="J131" s="181">
        <f t="shared" si="46"/>
        <v>-0.20114942528735635</v>
      </c>
      <c r="K131" s="165">
        <f t="shared" si="45"/>
        <v>-175</v>
      </c>
      <c r="L131" s="167">
        <f t="shared" si="44"/>
        <v>3.2865383860590242E-4</v>
      </c>
    </row>
    <row r="132" spans="1:12" x14ac:dyDescent="0.25">
      <c r="A132" s="164" t="s">
        <v>146</v>
      </c>
      <c r="B132" s="165" t="s">
        <v>133</v>
      </c>
      <c r="C132" s="166">
        <v>1558</v>
      </c>
      <c r="D132" s="166">
        <v>1018</v>
      </c>
      <c r="E132" s="166">
        <v>94</v>
      </c>
      <c r="F132" s="166">
        <v>962</v>
      </c>
      <c r="G132" s="166">
        <v>1420</v>
      </c>
      <c r="H132" s="166">
        <v>1355</v>
      </c>
      <c r="I132" s="166">
        <v>1321</v>
      </c>
      <c r="J132" s="181">
        <f t="shared" si="46"/>
        <v>-2.5092250922509218E-2</v>
      </c>
      <c r="K132" s="165">
        <f t="shared" si="45"/>
        <v>-34</v>
      </c>
      <c r="L132" s="167">
        <f t="shared" si="44"/>
        <v>6.2467873496172249E-4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27553</v>
      </c>
      <c r="D133" s="171">
        <f t="shared" ref="D133:I133" si="48">D125-SUM(D126:D132)</f>
        <v>16743</v>
      </c>
      <c r="E133" s="171">
        <f t="shared" si="48"/>
        <v>9068</v>
      </c>
      <c r="F133" s="171">
        <f t="shared" si="48"/>
        <v>18992</v>
      </c>
      <c r="G133" s="171">
        <f t="shared" si="48"/>
        <v>23191</v>
      </c>
      <c r="H133" s="171">
        <f t="shared" si="48"/>
        <v>23465</v>
      </c>
      <c r="I133" s="171">
        <f t="shared" si="48"/>
        <v>25762</v>
      </c>
      <c r="J133" s="182">
        <f t="shared" si="46"/>
        <v>9.7890475175793634E-2</v>
      </c>
      <c r="K133" s="170">
        <f>I133-H133</f>
        <v>2297</v>
      </c>
      <c r="L133" s="172">
        <f t="shared" si="44"/>
        <v>1.2182417539806128E-2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97092</v>
      </c>
      <c r="D135" s="178">
        <v>65963</v>
      </c>
      <c r="E135" s="178">
        <v>25757</v>
      </c>
      <c r="F135" s="178">
        <v>98992</v>
      </c>
      <c r="G135" s="178">
        <v>108701</v>
      </c>
      <c r="H135" s="178">
        <v>115706</v>
      </c>
      <c r="I135" s="178">
        <v>112386</v>
      </c>
      <c r="J135" s="179">
        <f>IFERROR(I135/H135-1,"-")</f>
        <v>-2.8693412614730462E-2</v>
      </c>
      <c r="K135" s="178">
        <f>I135-H135</f>
        <v>-3320</v>
      </c>
      <c r="L135" s="179">
        <f t="shared" ref="L135:L147" si="49">I135/I$9</f>
        <v>5.3145453677068993E-2</v>
      </c>
    </row>
    <row r="136" spans="1:12" x14ac:dyDescent="0.25">
      <c r="A136" s="1" t="s">
        <v>98</v>
      </c>
      <c r="B136" s="161" t="s">
        <v>99</v>
      </c>
      <c r="C136" s="162">
        <v>13072</v>
      </c>
      <c r="D136" s="162">
        <v>2995</v>
      </c>
      <c r="E136" s="162">
        <v>14339</v>
      </c>
      <c r="F136" s="162">
        <v>7276</v>
      </c>
      <c r="G136" s="162">
        <v>9404</v>
      </c>
      <c r="H136" s="162">
        <v>6632</v>
      </c>
      <c r="I136" s="162">
        <v>5177</v>
      </c>
      <c r="J136" s="180">
        <f>IFERROR(I136/H136-1,"-")</f>
        <v>-0.21939083232810619</v>
      </c>
      <c r="K136" s="161">
        <f t="shared" ref="K136:K146" si="50">I136-H136</f>
        <v>-1455</v>
      </c>
      <c r="L136" s="163">
        <f t="shared" si="49"/>
        <v>2.4481164351982114E-3</v>
      </c>
    </row>
    <row r="137" spans="1:12" x14ac:dyDescent="0.25">
      <c r="A137" s="164" t="s">
        <v>105</v>
      </c>
      <c r="B137" s="165" t="s">
        <v>105</v>
      </c>
      <c r="C137" s="166">
        <v>7755</v>
      </c>
      <c r="D137" s="166">
        <v>1936</v>
      </c>
      <c r="E137" s="166">
        <v>12667</v>
      </c>
      <c r="F137" s="166">
        <v>4598</v>
      </c>
      <c r="G137" s="166">
        <v>6199</v>
      </c>
      <c r="H137" s="166">
        <v>3880</v>
      </c>
      <c r="I137" s="166">
        <v>2051</v>
      </c>
      <c r="J137" s="181">
        <f>IFERROR(I137/H137-1,"-")</f>
        <v>-0.47139175257731958</v>
      </c>
      <c r="K137" s="165">
        <f t="shared" si="50"/>
        <v>-1829</v>
      </c>
      <c r="L137" s="167">
        <f t="shared" si="49"/>
        <v>9.69883486303174E-4</v>
      </c>
    </row>
    <row r="138" spans="1:12" x14ac:dyDescent="0.25">
      <c r="A138" s="164" t="s">
        <v>102</v>
      </c>
      <c r="B138" s="165" t="s">
        <v>102</v>
      </c>
      <c r="C138" s="166">
        <v>5317</v>
      </c>
      <c r="D138" s="166">
        <v>1059</v>
      </c>
      <c r="E138" s="166">
        <v>1672</v>
      </c>
      <c r="F138" s="166">
        <v>2678</v>
      </c>
      <c r="G138" s="166">
        <v>3205</v>
      </c>
      <c r="H138" s="166">
        <v>2752</v>
      </c>
      <c r="I138" s="166">
        <v>3126</v>
      </c>
      <c r="J138" s="181">
        <f>IFERROR(I138/H138-1,"-")</f>
        <v>0.13590116279069764</v>
      </c>
      <c r="K138" s="165">
        <f t="shared" si="50"/>
        <v>374</v>
      </c>
      <c r="L138" s="167">
        <f t="shared" si="49"/>
        <v>1.4782329488950375E-3</v>
      </c>
    </row>
    <row r="139" spans="1:12" x14ac:dyDescent="0.25">
      <c r="A139" s="1"/>
      <c r="B139" s="161" t="s">
        <v>109</v>
      </c>
      <c r="C139" s="162">
        <v>84020</v>
      </c>
      <c r="D139" s="162">
        <v>62968</v>
      </c>
      <c r="E139" s="162">
        <v>11418</v>
      </c>
      <c r="F139" s="162">
        <v>91716</v>
      </c>
      <c r="G139" s="162">
        <v>99297</v>
      </c>
      <c r="H139" s="162">
        <v>109074</v>
      </c>
      <c r="I139" s="162">
        <v>107209</v>
      </c>
      <c r="J139" s="180">
        <f>IFERROR(I139/H139-1,"-")</f>
        <v>-1.7098483598291025E-2</v>
      </c>
      <c r="K139" s="161">
        <f t="shared" si="50"/>
        <v>-1865</v>
      </c>
      <c r="L139" s="163">
        <f t="shared" si="49"/>
        <v>5.0697337241870782E-2</v>
      </c>
    </row>
    <row r="140" spans="1:12" s="57" customFormat="1" x14ac:dyDescent="0.25">
      <c r="B140" s="165" t="s">
        <v>112</v>
      </c>
      <c r="C140" s="166">
        <v>37458</v>
      </c>
      <c r="D140" s="166">
        <v>28766</v>
      </c>
      <c r="E140" s="166">
        <v>432</v>
      </c>
      <c r="F140" s="166">
        <v>35795</v>
      </c>
      <c r="G140" s="166">
        <v>37197</v>
      </c>
      <c r="H140" s="166">
        <v>43781</v>
      </c>
      <c r="I140" s="166">
        <v>45363</v>
      </c>
      <c r="J140" s="181">
        <f t="shared" ref="J140:J147" si="51">IFERROR(I140/H140-1,"-")</f>
        <v>3.6134396199264618E-2</v>
      </c>
      <c r="K140" s="165">
        <f t="shared" si="50"/>
        <v>1582</v>
      </c>
      <c r="L140" s="167">
        <f t="shared" si="49"/>
        <v>2.1451401554934607E-2</v>
      </c>
    </row>
    <row r="141" spans="1:12" s="57" customFormat="1" x14ac:dyDescent="0.25">
      <c r="B141" s="165" t="s">
        <v>115</v>
      </c>
      <c r="C141" s="166">
        <v>5903</v>
      </c>
      <c r="D141" s="166">
        <v>4028</v>
      </c>
      <c r="E141" s="166">
        <v>1238</v>
      </c>
      <c r="F141" s="166">
        <v>6746</v>
      </c>
      <c r="G141" s="166">
        <v>8886</v>
      </c>
      <c r="H141" s="166">
        <v>10992</v>
      </c>
      <c r="I141" s="166">
        <v>9839</v>
      </c>
      <c r="J141" s="181">
        <f t="shared" si="51"/>
        <v>-0.10489446870451236</v>
      </c>
      <c r="K141" s="165">
        <f t="shared" si="50"/>
        <v>-1153</v>
      </c>
      <c r="L141" s="167">
        <f t="shared" si="49"/>
        <v>4.6526980115733441E-3</v>
      </c>
    </row>
    <row r="142" spans="1:12" x14ac:dyDescent="0.25">
      <c r="A142" s="1"/>
      <c r="B142" s="165" t="s">
        <v>118</v>
      </c>
      <c r="C142" s="166">
        <v>7707</v>
      </c>
      <c r="D142" s="166">
        <v>4260</v>
      </c>
      <c r="E142" s="166">
        <v>3712</v>
      </c>
      <c r="F142" s="166">
        <v>10664</v>
      </c>
      <c r="G142" s="166">
        <v>9691</v>
      </c>
      <c r="H142" s="166">
        <v>10950</v>
      </c>
      <c r="I142" s="166">
        <v>9275</v>
      </c>
      <c r="J142" s="181">
        <f t="shared" si="51"/>
        <v>-0.15296803652968038</v>
      </c>
      <c r="K142" s="165">
        <f t="shared" si="50"/>
        <v>-1675</v>
      </c>
      <c r="L142" s="167">
        <f t="shared" si="49"/>
        <v>4.3859918749204968E-3</v>
      </c>
    </row>
    <row r="143" spans="1:12" x14ac:dyDescent="0.25">
      <c r="A143" s="1"/>
      <c r="B143" s="165" t="s">
        <v>125</v>
      </c>
      <c r="C143" s="166">
        <v>1740</v>
      </c>
      <c r="D143" s="166">
        <v>933</v>
      </c>
      <c r="E143" s="166">
        <v>146</v>
      </c>
      <c r="F143" s="166">
        <v>3918</v>
      </c>
      <c r="G143" s="166">
        <v>3812</v>
      </c>
      <c r="H143" s="166">
        <v>2886</v>
      </c>
      <c r="I143" s="166">
        <v>2730</v>
      </c>
      <c r="J143" s="181">
        <f t="shared" si="51"/>
        <v>-5.4054054054054057E-2</v>
      </c>
      <c r="K143" s="165">
        <f t="shared" si="50"/>
        <v>-156</v>
      </c>
      <c r="L143" s="167">
        <f t="shared" si="49"/>
        <v>1.2909711933728255E-3</v>
      </c>
    </row>
    <row r="144" spans="1:12" x14ac:dyDescent="0.25">
      <c r="A144" s="1"/>
      <c r="B144" s="165" t="s">
        <v>121</v>
      </c>
      <c r="C144" s="166">
        <v>1737</v>
      </c>
      <c r="D144" s="166">
        <v>1112</v>
      </c>
      <c r="E144" s="166">
        <v>270</v>
      </c>
      <c r="F144" s="166">
        <v>2235</v>
      </c>
      <c r="G144" s="166">
        <v>1875</v>
      </c>
      <c r="H144" s="166">
        <v>2309</v>
      </c>
      <c r="I144" s="166">
        <v>1949</v>
      </c>
      <c r="J144" s="181">
        <f t="shared" si="51"/>
        <v>-0.15591165006496321</v>
      </c>
      <c r="K144" s="165">
        <f t="shared" si="50"/>
        <v>-360</v>
      </c>
      <c r="L144" s="167">
        <f t="shared" si="49"/>
        <v>9.2164939775957384E-4</v>
      </c>
    </row>
    <row r="145" spans="1:12" x14ac:dyDescent="0.25">
      <c r="A145" s="1"/>
      <c r="B145" s="165" t="s">
        <v>130</v>
      </c>
      <c r="C145" s="166">
        <v>1809</v>
      </c>
      <c r="D145" s="166">
        <v>2356</v>
      </c>
      <c r="E145" s="166">
        <v>26</v>
      </c>
      <c r="F145" s="166">
        <v>2250</v>
      </c>
      <c r="G145" s="166">
        <v>2734</v>
      </c>
      <c r="H145" s="166">
        <v>2465</v>
      </c>
      <c r="I145" s="166">
        <v>2661</v>
      </c>
      <c r="J145" s="181">
        <f t="shared" si="51"/>
        <v>7.9513184584178553E-2</v>
      </c>
      <c r="K145" s="165">
        <f t="shared" si="50"/>
        <v>196</v>
      </c>
      <c r="L145" s="167">
        <f t="shared" si="49"/>
        <v>1.258342251122743E-3</v>
      </c>
    </row>
    <row r="146" spans="1:12" x14ac:dyDescent="0.25">
      <c r="A146" s="164" t="s">
        <v>146</v>
      </c>
      <c r="B146" s="165" t="s">
        <v>133</v>
      </c>
      <c r="C146" s="166">
        <v>5357</v>
      </c>
      <c r="D146" s="166">
        <v>4700</v>
      </c>
      <c r="E146" s="166">
        <v>46</v>
      </c>
      <c r="F146" s="166">
        <v>1087</v>
      </c>
      <c r="G146" s="166">
        <v>1972</v>
      </c>
      <c r="H146" s="166">
        <v>1825</v>
      </c>
      <c r="I146" s="166">
        <v>1304</v>
      </c>
      <c r="J146" s="181">
        <f t="shared" si="51"/>
        <v>-0.28547945205479452</v>
      </c>
      <c r="K146" s="165">
        <f t="shared" si="50"/>
        <v>-521</v>
      </c>
      <c r="L146" s="167">
        <f t="shared" si="49"/>
        <v>6.1663972020445574E-4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22309</v>
      </c>
      <c r="D147" s="171">
        <f t="shared" ref="D147:I147" si="53">D139-SUM(D140:D146)</f>
        <v>16813</v>
      </c>
      <c r="E147" s="171">
        <f t="shared" si="53"/>
        <v>5548</v>
      </c>
      <c r="F147" s="171">
        <f t="shared" si="53"/>
        <v>29021</v>
      </c>
      <c r="G147" s="171">
        <f t="shared" si="53"/>
        <v>33130</v>
      </c>
      <c r="H147" s="171">
        <f t="shared" si="53"/>
        <v>33866</v>
      </c>
      <c r="I147" s="171">
        <f t="shared" si="53"/>
        <v>34088</v>
      </c>
      <c r="J147" s="182">
        <f t="shared" si="51"/>
        <v>6.555247150534349E-3</v>
      </c>
      <c r="K147" s="170">
        <f>I147-H147</f>
        <v>222</v>
      </c>
      <c r="L147" s="172">
        <f t="shared" si="49"/>
        <v>1.6119643237982737E-2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50019</v>
      </c>
      <c r="D149" s="178">
        <v>29561</v>
      </c>
      <c r="E149" s="178">
        <v>12564</v>
      </c>
      <c r="F149" s="178">
        <v>41661</v>
      </c>
      <c r="G149" s="178">
        <v>48217</v>
      </c>
      <c r="H149" s="178">
        <v>50827</v>
      </c>
      <c r="I149" s="178">
        <v>47485</v>
      </c>
      <c r="J149" s="179">
        <f>IFERROR(I149/H149-1,"-")</f>
        <v>-6.5752454404155225E-2</v>
      </c>
      <c r="K149" s="178">
        <f>I149-H149</f>
        <v>-3342</v>
      </c>
      <c r="L149" s="179">
        <f t="shared" ref="L149:L161" si="54">I149/I$9</f>
        <v>2.2454859749929897E-2</v>
      </c>
    </row>
    <row r="150" spans="1:12" x14ac:dyDescent="0.25">
      <c r="A150" s="1" t="s">
        <v>98</v>
      </c>
      <c r="B150" s="161" t="s">
        <v>99</v>
      </c>
      <c r="C150" s="162">
        <v>17590</v>
      </c>
      <c r="D150" s="162">
        <v>10044</v>
      </c>
      <c r="E150" s="162">
        <v>8200</v>
      </c>
      <c r="F150" s="162">
        <v>19248</v>
      </c>
      <c r="G150" s="162">
        <v>20140</v>
      </c>
      <c r="H150" s="162">
        <v>18943</v>
      </c>
      <c r="I150" s="162">
        <v>16172</v>
      </c>
      <c r="J150" s="180">
        <f>IFERROR(I150/H150-1,"-")</f>
        <v>-0.14628094810748038</v>
      </c>
      <c r="K150" s="161">
        <f t="shared" ref="K150:K160" si="55">I150-H150</f>
        <v>-2771</v>
      </c>
      <c r="L150" s="163">
        <f t="shared" si="54"/>
        <v>7.6474674502656891E-3</v>
      </c>
    </row>
    <row r="151" spans="1:12" x14ac:dyDescent="0.25">
      <c r="A151" s="164" t="s">
        <v>105</v>
      </c>
      <c r="B151" s="165" t="s">
        <v>105</v>
      </c>
      <c r="C151" s="166">
        <v>9826</v>
      </c>
      <c r="D151" s="166">
        <v>4891</v>
      </c>
      <c r="E151" s="166">
        <v>7190</v>
      </c>
      <c r="F151" s="166">
        <v>13107</v>
      </c>
      <c r="G151" s="166">
        <v>13883</v>
      </c>
      <c r="H151" s="166">
        <v>13713</v>
      </c>
      <c r="I151" s="166">
        <v>10728</v>
      </c>
      <c r="J151" s="181">
        <f>IFERROR(I151/H151-1,"-")</f>
        <v>-0.21767665718661122</v>
      </c>
      <c r="K151" s="165">
        <f t="shared" si="55"/>
        <v>-2985</v>
      </c>
      <c r="L151" s="167">
        <f t="shared" si="54"/>
        <v>5.0730911950562898E-3</v>
      </c>
    </row>
    <row r="152" spans="1:12" x14ac:dyDescent="0.25">
      <c r="A152" s="164" t="s">
        <v>102</v>
      </c>
      <c r="B152" s="165" t="s">
        <v>102</v>
      </c>
      <c r="C152" s="166">
        <v>7764</v>
      </c>
      <c r="D152" s="166">
        <v>5153</v>
      </c>
      <c r="E152" s="166">
        <v>1010</v>
      </c>
      <c r="F152" s="166">
        <v>6141</v>
      </c>
      <c r="G152" s="166">
        <v>6257</v>
      </c>
      <c r="H152" s="166">
        <v>5230</v>
      </c>
      <c r="I152" s="166">
        <v>5444</v>
      </c>
      <c r="J152" s="181">
        <f>IFERROR(I152/H152-1,"-")</f>
        <v>4.0917782026768545E-2</v>
      </c>
      <c r="K152" s="165">
        <f t="shared" si="55"/>
        <v>214</v>
      </c>
      <c r="L152" s="167">
        <f t="shared" si="54"/>
        <v>2.5743762552093998E-3</v>
      </c>
    </row>
    <row r="153" spans="1:12" x14ac:dyDescent="0.25">
      <c r="A153" s="1"/>
      <c r="B153" s="161" t="s">
        <v>109</v>
      </c>
      <c r="C153" s="162">
        <v>32429</v>
      </c>
      <c r="D153" s="162">
        <v>19517</v>
      </c>
      <c r="E153" s="162">
        <v>4364</v>
      </c>
      <c r="F153" s="162">
        <v>22413</v>
      </c>
      <c r="G153" s="162">
        <v>28077</v>
      </c>
      <c r="H153" s="162">
        <v>31884</v>
      </c>
      <c r="I153" s="162">
        <v>31313</v>
      </c>
      <c r="J153" s="180">
        <f>IFERROR(I153/H153-1,"-")</f>
        <v>-1.7908668924852544E-2</v>
      </c>
      <c r="K153" s="161">
        <f t="shared" si="55"/>
        <v>-571</v>
      </c>
      <c r="L153" s="163">
        <f t="shared" si="54"/>
        <v>1.4807392299664206E-2</v>
      </c>
    </row>
    <row r="154" spans="1:12" s="57" customFormat="1" x14ac:dyDescent="0.25">
      <c r="B154" s="165" t="s">
        <v>112</v>
      </c>
      <c r="C154" s="166">
        <v>10172</v>
      </c>
      <c r="D154" s="166">
        <v>5840</v>
      </c>
      <c r="E154" s="166">
        <v>165</v>
      </c>
      <c r="F154" s="166">
        <v>7485</v>
      </c>
      <c r="G154" s="166">
        <v>9164</v>
      </c>
      <c r="H154" s="166">
        <v>9757</v>
      </c>
      <c r="I154" s="166">
        <v>7359</v>
      </c>
      <c r="J154" s="181">
        <f t="shared" ref="J154:J161" si="56">IFERROR(I154/H154-1,"-")</f>
        <v>-0.24577226606538893</v>
      </c>
      <c r="K154" s="165">
        <f t="shared" si="55"/>
        <v>-2398</v>
      </c>
      <c r="L154" s="167">
        <f t="shared" si="54"/>
        <v>3.4799476234544401E-3</v>
      </c>
    </row>
    <row r="155" spans="1:12" s="57" customFormat="1" x14ac:dyDescent="0.25">
      <c r="B155" s="165" t="s">
        <v>115</v>
      </c>
      <c r="C155" s="166">
        <v>9273</v>
      </c>
      <c r="D155" s="166">
        <v>5801</v>
      </c>
      <c r="E155" s="166">
        <v>1003</v>
      </c>
      <c r="F155" s="166">
        <v>5795</v>
      </c>
      <c r="G155" s="166">
        <v>6402</v>
      </c>
      <c r="H155" s="166">
        <v>7021</v>
      </c>
      <c r="I155" s="166">
        <v>6658</v>
      </c>
      <c r="J155" s="181">
        <f t="shared" si="56"/>
        <v>-5.1702036746902102E-2</v>
      </c>
      <c r="K155" s="165">
        <f t="shared" si="55"/>
        <v>-363</v>
      </c>
      <c r="L155" s="167">
        <f t="shared" si="54"/>
        <v>3.1484564855224439E-3</v>
      </c>
    </row>
    <row r="156" spans="1:12" x14ac:dyDescent="0.25">
      <c r="A156" s="1"/>
      <c r="B156" s="165" t="s">
        <v>118</v>
      </c>
      <c r="C156" s="166">
        <v>3724</v>
      </c>
      <c r="D156" s="166">
        <v>2092</v>
      </c>
      <c r="E156" s="166">
        <v>1107</v>
      </c>
      <c r="F156" s="166">
        <v>2386</v>
      </c>
      <c r="G156" s="166">
        <v>3640</v>
      </c>
      <c r="H156" s="166">
        <v>4344</v>
      </c>
      <c r="I156" s="166">
        <v>6777</v>
      </c>
      <c r="J156" s="181">
        <f t="shared" si="56"/>
        <v>0.56008287292817682</v>
      </c>
      <c r="K156" s="165">
        <f t="shared" si="55"/>
        <v>2433</v>
      </c>
      <c r="L156" s="167">
        <f t="shared" si="54"/>
        <v>3.2047295888233103E-3</v>
      </c>
    </row>
    <row r="157" spans="1:12" x14ac:dyDescent="0.25">
      <c r="A157" s="1"/>
      <c r="B157" s="165" t="s">
        <v>125</v>
      </c>
      <c r="C157" s="166">
        <v>747</v>
      </c>
      <c r="D157" s="166">
        <v>599</v>
      </c>
      <c r="E157" s="166">
        <v>139</v>
      </c>
      <c r="F157" s="166">
        <v>668</v>
      </c>
      <c r="G157" s="166">
        <v>927</v>
      </c>
      <c r="H157" s="166">
        <v>1272</v>
      </c>
      <c r="I157" s="166">
        <v>1246</v>
      </c>
      <c r="J157" s="181">
        <f t="shared" si="56"/>
        <v>-2.0440251572327095E-2</v>
      </c>
      <c r="K157" s="165">
        <f t="shared" si="55"/>
        <v>-26</v>
      </c>
      <c r="L157" s="167">
        <f t="shared" si="54"/>
        <v>5.8921249338554594E-4</v>
      </c>
    </row>
    <row r="158" spans="1:12" x14ac:dyDescent="0.25">
      <c r="A158" s="1"/>
      <c r="B158" s="165" t="s">
        <v>121</v>
      </c>
      <c r="C158" s="166">
        <v>1153</v>
      </c>
      <c r="D158" s="166">
        <v>736</v>
      </c>
      <c r="E158" s="166">
        <v>145</v>
      </c>
      <c r="F158" s="166">
        <v>1015</v>
      </c>
      <c r="G158" s="166">
        <v>1368</v>
      </c>
      <c r="H158" s="166">
        <v>1269</v>
      </c>
      <c r="I158" s="166">
        <v>1137</v>
      </c>
      <c r="J158" s="181">
        <f t="shared" si="56"/>
        <v>-0.10401891252955087</v>
      </c>
      <c r="K158" s="165">
        <f t="shared" si="55"/>
        <v>-132</v>
      </c>
      <c r="L158" s="167">
        <f t="shared" si="54"/>
        <v>5.3766822229483612E-4</v>
      </c>
    </row>
    <row r="159" spans="1:12" x14ac:dyDescent="0.25">
      <c r="A159" s="1"/>
      <c r="B159" s="165" t="s">
        <v>130</v>
      </c>
      <c r="C159" s="166">
        <v>349</v>
      </c>
      <c r="D159" s="166">
        <v>432</v>
      </c>
      <c r="E159" s="166">
        <v>21</v>
      </c>
      <c r="F159" s="166">
        <v>277</v>
      </c>
      <c r="G159" s="166">
        <v>441</v>
      </c>
      <c r="H159" s="166">
        <v>347</v>
      </c>
      <c r="I159" s="166">
        <v>313</v>
      </c>
      <c r="J159" s="181">
        <f t="shared" si="56"/>
        <v>-9.7982708933717633E-2</v>
      </c>
      <c r="K159" s="165">
        <f t="shared" si="55"/>
        <v>-34</v>
      </c>
      <c r="L159" s="167">
        <f t="shared" si="54"/>
        <v>1.4801244817791E-4</v>
      </c>
    </row>
    <row r="160" spans="1:12" x14ac:dyDescent="0.25">
      <c r="A160" s="164" t="s">
        <v>146</v>
      </c>
      <c r="B160" s="165" t="s">
        <v>133</v>
      </c>
      <c r="C160" s="166">
        <v>784</v>
      </c>
      <c r="D160" s="166">
        <v>575</v>
      </c>
      <c r="E160" s="166">
        <v>34</v>
      </c>
      <c r="F160" s="166">
        <v>474</v>
      </c>
      <c r="G160" s="166">
        <v>658</v>
      </c>
      <c r="H160" s="166">
        <v>586</v>
      </c>
      <c r="I160" s="166">
        <v>454</v>
      </c>
      <c r="J160" s="181">
        <f t="shared" si="56"/>
        <v>-0.22525597269624575</v>
      </c>
      <c r="K160" s="165">
        <f t="shared" si="55"/>
        <v>-132</v>
      </c>
      <c r="L160" s="167">
        <f t="shared" si="54"/>
        <v>2.1468898234112187E-4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6227</v>
      </c>
      <c r="D161" s="171">
        <f t="shared" ref="D161:I161" si="58">D153-SUM(D154:D160)</f>
        <v>3442</v>
      </c>
      <c r="E161" s="171">
        <f t="shared" si="58"/>
        <v>1750</v>
      </c>
      <c r="F161" s="171">
        <f t="shared" si="58"/>
        <v>4313</v>
      </c>
      <c r="G161" s="171">
        <f t="shared" si="58"/>
        <v>5477</v>
      </c>
      <c r="H161" s="171">
        <f t="shared" si="58"/>
        <v>7288</v>
      </c>
      <c r="I161" s="171">
        <f t="shared" si="58"/>
        <v>7369</v>
      </c>
      <c r="J161" s="182">
        <f t="shared" si="56"/>
        <v>1.1114160263446804E-2</v>
      </c>
      <c r="K161" s="170">
        <f>I161-H161</f>
        <v>81</v>
      </c>
      <c r="L161" s="172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49337-C793-4296-9B2B-30D92911639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3057B-4B10-4DF2-950E-134DB02728CF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263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 t="shared" ref="C7" si="0">E7-1</f>
        <v>2020</v>
      </c>
      <c r="D7" s="304"/>
      <c r="E7" s="305">
        <f t="shared" ref="E7" si="1">G7-1</f>
        <v>2021</v>
      </c>
      <c r="F7" s="304"/>
      <c r="G7" s="305">
        <f t="shared" ref="G7" si="2">I7-1</f>
        <v>2022</v>
      </c>
      <c r="H7" s="304"/>
      <c r="I7" s="305">
        <f t="shared" ref="I7" si="3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21297</v>
      </c>
      <c r="L9" s="121">
        <f t="shared" si="4"/>
        <v>0.18435101768435103</v>
      </c>
      <c r="M9" s="120">
        <v>21020</v>
      </c>
      <c r="N9" s="121">
        <f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12" si="5">IFERROR(M10/K10-1,"-")</f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10514</v>
      </c>
      <c r="J15" s="121">
        <f t="shared" si="4"/>
        <v>-8.3427774387586084E-2</v>
      </c>
      <c r="K15" s="120">
        <v>12513</v>
      </c>
      <c r="L15" s="121">
        <f t="shared" si="4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>
        <f t="shared" si="4"/>
        <v>0.21676458532586418</v>
      </c>
      <c r="K18" s="120">
        <v>17886</v>
      </c>
      <c r="L18" s="121">
        <f t="shared" si="4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182035</v>
      </c>
      <c r="J21" s="124">
        <f t="shared" si="4"/>
        <v>8.1359637398344953E-2</v>
      </c>
      <c r="K21" s="123">
        <v>194642</v>
      </c>
      <c r="L21" s="124">
        <f t="shared" si="4"/>
        <v>6.925591232455286E-2</v>
      </c>
      <c r="M21" s="123">
        <v>70664</v>
      </c>
      <c r="N21" s="124">
        <v>-6.2052854431303817E-2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9" t="s">
        <v>264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$E$7</f>
        <v>2021</v>
      </c>
      <c r="F29" s="304"/>
      <c r="G29" s="305">
        <f>$G$7</f>
        <v>2022</v>
      </c>
      <c r="H29" s="304"/>
      <c r="I29" s="305">
        <f>$I$7</f>
        <v>2023</v>
      </c>
      <c r="J29" s="304"/>
      <c r="K29" s="305">
        <f>$K$7</f>
        <v>2024</v>
      </c>
      <c r="L29" s="304"/>
      <c r="M29" s="305">
        <f>$M$7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243</v>
      </c>
      <c r="G30" s="118" t="s">
        <v>71</v>
      </c>
      <c r="H30" s="117" t="s">
        <v>243</v>
      </c>
      <c r="I30" s="118" t="s">
        <v>71</v>
      </c>
      <c r="J30" s="117" t="s">
        <v>243</v>
      </c>
      <c r="K30" s="118" t="s">
        <v>71</v>
      </c>
      <c r="L30" s="117" t="s">
        <v>243</v>
      </c>
      <c r="M30" s="118" t="s">
        <v>71</v>
      </c>
      <c r="N30" s="117" t="s">
        <v>265</v>
      </c>
    </row>
    <row r="31" spans="1:15" x14ac:dyDescent="0.25">
      <c r="B31" s="119" t="s">
        <v>73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1440</v>
      </c>
      <c r="L31" s="121">
        <f t="shared" si="6"/>
        <v>-0.78577804224933057</v>
      </c>
      <c r="M31" s="120">
        <v>2799</v>
      </c>
      <c r="N31" s="121">
        <f t="shared" ref="N31:N34" si="7">IFERROR(M31/K31-1,"-")</f>
        <v>0.94375000000000009</v>
      </c>
    </row>
    <row r="32" spans="1:15" x14ac:dyDescent="0.25">
      <c r="B32" s="119" t="s">
        <v>75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77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2644</v>
      </c>
      <c r="J37" s="121">
        <f t="shared" si="6"/>
        <v>1.1978387364921033</v>
      </c>
      <c r="K37" s="120">
        <v>2110</v>
      </c>
      <c r="L37" s="121">
        <f t="shared" si="6"/>
        <v>-0.20196671709531011</v>
      </c>
      <c r="M37" s="120"/>
      <c r="N37" s="121"/>
    </row>
    <row r="38" spans="2:15" x14ac:dyDescent="0.25">
      <c r="B38" s="119" t="s">
        <v>87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/>
      <c r="N38" s="121"/>
    </row>
    <row r="39" spans="2:15" x14ac:dyDescent="0.25">
      <c r="B39" s="119" t="s">
        <v>89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/>
      <c r="N39" s="121"/>
    </row>
    <row r="40" spans="2:15" x14ac:dyDescent="0.25">
      <c r="B40" s="119" t="s">
        <v>91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/>
      <c r="N40" s="121"/>
    </row>
    <row r="41" spans="2:15" x14ac:dyDescent="0.25">
      <c r="B41" s="119" t="s">
        <v>93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/>
      <c r="N41" s="121"/>
    </row>
    <row r="42" spans="2:15" x14ac:dyDescent="0.25">
      <c r="B42" s="119" t="s">
        <v>95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/>
      <c r="N42" s="121"/>
    </row>
    <row r="43" spans="2:15" ht="15.75" x14ac:dyDescent="0.25">
      <c r="B43" s="122" t="s">
        <v>32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40235</v>
      </c>
      <c r="J43" s="124">
        <f t="shared" si="6"/>
        <v>0.89626732019983035</v>
      </c>
      <c r="K43" s="123">
        <v>25819</v>
      </c>
      <c r="L43" s="124">
        <f t="shared" si="6"/>
        <v>-0.35829501677643838</v>
      </c>
      <c r="M43" s="123">
        <v>7223</v>
      </c>
      <c r="N43" s="124">
        <v>-0.31130816170861941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9" t="s">
        <v>266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$C$7</f>
        <v>2020</v>
      </c>
      <c r="D51" s="304"/>
      <c r="E51" s="305">
        <f>$E$7</f>
        <v>2021</v>
      </c>
      <c r="F51" s="304"/>
      <c r="G51" s="305">
        <f>$G$7</f>
        <v>2022</v>
      </c>
      <c r="H51" s="304"/>
      <c r="I51" s="305">
        <f>$I$7</f>
        <v>2023</v>
      </c>
      <c r="J51" s="304"/>
      <c r="K51" s="305">
        <f>$K$7</f>
        <v>2024</v>
      </c>
      <c r="L51" s="304"/>
      <c r="M51" s="305">
        <f>$M$7</f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243</v>
      </c>
      <c r="G52" s="118" t="s">
        <v>71</v>
      </c>
      <c r="H52" s="117" t="s">
        <v>243</v>
      </c>
      <c r="I52" s="118" t="s">
        <v>71</v>
      </c>
      <c r="J52" s="117" t="s">
        <v>243</v>
      </c>
      <c r="K52" s="118" t="s">
        <v>71</v>
      </c>
      <c r="L52" s="117" t="s">
        <v>243</v>
      </c>
      <c r="M52" s="118" t="s">
        <v>71</v>
      </c>
      <c r="N52" s="117" t="s">
        <v>265</v>
      </c>
    </row>
    <row r="53" spans="1:15" x14ac:dyDescent="0.25">
      <c r="A53" s="1">
        <v>1</v>
      </c>
      <c r="B53" s="119" t="s">
        <v>73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940</v>
      </c>
      <c r="L53" s="121">
        <f>IFERROR(K53/I53-1,"-")</f>
        <v>-0.45977011494252873</v>
      </c>
      <c r="M53" s="120">
        <v>1491</v>
      </c>
      <c r="N53" s="121">
        <f t="shared" ref="N53:N56" si="8">IFERROR(M53/K53-1,"-")</f>
        <v>0.58617021276595738</v>
      </c>
    </row>
    <row r="54" spans="1:15" x14ac:dyDescent="0.25">
      <c r="A54" s="1">
        <v>2</v>
      </c>
      <c r="B54" s="119" t="s">
        <v>75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77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/>
      <c r="N64" s="121"/>
    </row>
    <row r="65" spans="1:15" ht="15.75" x14ac:dyDescent="0.25">
      <c r="B65" s="122" t="s">
        <v>32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11495</v>
      </c>
      <c r="L65" s="124">
        <f t="shared" si="9"/>
        <v>-0.23727688939021963</v>
      </c>
      <c r="M65" s="123">
        <v>3544</v>
      </c>
      <c r="N65" s="124">
        <v>-0.25919732441471577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9" t="s">
        <v>267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$C$7</f>
        <v>2020</v>
      </c>
      <c r="D73" s="304"/>
      <c r="E73" s="305">
        <f>$E$7</f>
        <v>2021</v>
      </c>
      <c r="F73" s="304"/>
      <c r="G73" s="305">
        <f>$G$7</f>
        <v>2022</v>
      </c>
      <c r="H73" s="304"/>
      <c r="I73" s="305">
        <f>$I$7</f>
        <v>2023</v>
      </c>
      <c r="J73" s="304"/>
      <c r="K73" s="305">
        <f>$K$7</f>
        <v>2024</v>
      </c>
      <c r="L73" s="304"/>
      <c r="M73" s="305">
        <f>$M$7</f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243</v>
      </c>
      <c r="G74" s="118" t="s">
        <v>71</v>
      </c>
      <c r="H74" s="117" t="s">
        <v>243</v>
      </c>
      <c r="I74" s="118" t="s">
        <v>71</v>
      </c>
      <c r="J74" s="117" t="s">
        <v>243</v>
      </c>
      <c r="K74" s="118" t="s">
        <v>71</v>
      </c>
      <c r="L74" s="117" t="s">
        <v>243</v>
      </c>
      <c r="M74" s="118" t="s">
        <v>71</v>
      </c>
      <c r="N74" s="117" t="s">
        <v>265</v>
      </c>
    </row>
    <row r="75" spans="1:15" x14ac:dyDescent="0.25">
      <c r="A75" s="1">
        <v>1</v>
      </c>
      <c r="B75" s="119" t="s">
        <v>73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500</v>
      </c>
      <c r="L75" s="121">
        <f>IFERROR(K75/I75-1,"-")</f>
        <v>-0.89963869931754314</v>
      </c>
      <c r="M75" s="120">
        <v>1308</v>
      </c>
      <c r="N75" s="121">
        <f t="shared" ref="N75:N78" si="10">IFERROR(M75/K75-1,"-")</f>
        <v>1.6160000000000001</v>
      </c>
    </row>
    <row r="76" spans="1:15" x14ac:dyDescent="0.25">
      <c r="A76" s="1">
        <v>2</v>
      </c>
      <c r="B76" s="119" t="s">
        <v>75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77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1787</v>
      </c>
      <c r="J81" s="121">
        <f t="shared" si="11"/>
        <v>2.8512931034482758</v>
      </c>
      <c r="K81" s="120">
        <v>1324</v>
      </c>
      <c r="L81" s="121">
        <f t="shared" si="11"/>
        <v>-0.25909345271404594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/>
      <c r="N86" s="121"/>
    </row>
    <row r="87" spans="1:15" ht="15.75" x14ac:dyDescent="0.25">
      <c r="B87" s="122" t="s">
        <v>32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25164</v>
      </c>
      <c r="J87" s="124">
        <f t="shared" si="11"/>
        <v>2.6</v>
      </c>
      <c r="K87" s="123">
        <v>14324</v>
      </c>
      <c r="L87" s="124">
        <f t="shared" si="11"/>
        <v>-0.43077412176124619</v>
      </c>
      <c r="M87" s="123">
        <v>3679</v>
      </c>
      <c r="N87" s="124">
        <v>-0.35501402524544179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9" t="s">
        <v>268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$C$7</f>
        <v>2020</v>
      </c>
      <c r="D95" s="304"/>
      <c r="E95" s="305">
        <f>$E$7</f>
        <v>2021</v>
      </c>
      <c r="F95" s="304"/>
      <c r="G95" s="305">
        <f>$G$7</f>
        <v>2022</v>
      </c>
      <c r="H95" s="304"/>
      <c r="I95" s="305">
        <f>$I$7</f>
        <v>2023</v>
      </c>
      <c r="J95" s="304"/>
      <c r="K95" s="305">
        <f>$K$7</f>
        <v>2024</v>
      </c>
      <c r="L95" s="304"/>
      <c r="M95" s="305">
        <f>$M$7</f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243</v>
      </c>
      <c r="G96" s="118" t="s">
        <v>71</v>
      </c>
      <c r="H96" s="117" t="s">
        <v>243</v>
      </c>
      <c r="I96" s="118" t="s">
        <v>71</v>
      </c>
      <c r="J96" s="117" t="s">
        <v>243</v>
      </c>
      <c r="K96" s="118" t="s">
        <v>71</v>
      </c>
      <c r="L96" s="117" t="s">
        <v>243</v>
      </c>
      <c r="M96" s="118" t="s">
        <v>71</v>
      </c>
      <c r="N96" s="117" t="s">
        <v>265</v>
      </c>
    </row>
    <row r="97" spans="2:14" x14ac:dyDescent="0.25">
      <c r="B97" s="119" t="s">
        <v>73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19857</v>
      </c>
      <c r="L97" s="121">
        <f t="shared" si="12"/>
        <v>0.76349911190053277</v>
      </c>
      <c r="M97" s="120">
        <v>18221</v>
      </c>
      <c r="N97" s="121">
        <f t="shared" ref="N97:N100" si="13">IFERROR(M97/K97-1,"-")</f>
        <v>-8.2389081935841268E-2</v>
      </c>
    </row>
    <row r="98" spans="2:14" x14ac:dyDescent="0.25">
      <c r="B98" s="119" t="s">
        <v>75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77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/>
      <c r="N103" s="121"/>
    </row>
    <row r="104" spans="2:14" x14ac:dyDescent="0.25">
      <c r="B104" s="119" t="s">
        <v>87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/>
      <c r="N104" s="121"/>
    </row>
    <row r="105" spans="2:14" x14ac:dyDescent="0.25">
      <c r="B105" s="119" t="s">
        <v>89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/>
      <c r="N105" s="121"/>
    </row>
    <row r="106" spans="2:14" x14ac:dyDescent="0.25">
      <c r="B106" s="119" t="s">
        <v>91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/>
      <c r="N106" s="121"/>
    </row>
    <row r="107" spans="2:14" x14ac:dyDescent="0.25">
      <c r="B107" s="119" t="s">
        <v>93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/>
      <c r="N107" s="121"/>
    </row>
    <row r="108" spans="2:14" x14ac:dyDescent="0.25">
      <c r="B108" s="119" t="s">
        <v>95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/>
      <c r="N108" s="121"/>
    </row>
    <row r="109" spans="2:14" ht="15.75" x14ac:dyDescent="0.25">
      <c r="B109" s="122" t="s">
        <v>32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168823</v>
      </c>
      <c r="L109" s="124">
        <f t="shared" si="12"/>
        <v>0.19057122708039498</v>
      </c>
      <c r="M109" s="123">
        <v>63441</v>
      </c>
      <c r="N109" s="124">
        <v>-2.1742147384003374E-2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9" t="s">
        <v>269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$C$7</f>
        <v>2020</v>
      </c>
      <c r="D117" s="304"/>
      <c r="E117" s="305">
        <f>$E$7</f>
        <v>2021</v>
      </c>
      <c r="F117" s="304"/>
      <c r="G117" s="305">
        <f>$G$7</f>
        <v>2022</v>
      </c>
      <c r="H117" s="304"/>
      <c r="I117" s="305">
        <f>$I$7</f>
        <v>2023</v>
      </c>
      <c r="J117" s="304"/>
      <c r="K117" s="305">
        <f>$K$7</f>
        <v>2024</v>
      </c>
      <c r="L117" s="304"/>
      <c r="M117" s="305">
        <f>$M$7</f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243</v>
      </c>
      <c r="G118" s="118" t="s">
        <v>71</v>
      </c>
      <c r="H118" s="117" t="s">
        <v>243</v>
      </c>
      <c r="I118" s="118" t="s">
        <v>71</v>
      </c>
      <c r="J118" s="117" t="s">
        <v>243</v>
      </c>
      <c r="K118" s="118" t="s">
        <v>71</v>
      </c>
      <c r="L118" s="117" t="s">
        <v>243</v>
      </c>
      <c r="M118" s="118" t="s">
        <v>71</v>
      </c>
      <c r="N118" s="117" t="s">
        <v>265</v>
      </c>
    </row>
    <row r="119" spans="1:15" x14ac:dyDescent="0.25">
      <c r="B119" s="119" t="s">
        <v>73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5648</v>
      </c>
      <c r="L119" s="121">
        <f t="shared" si="14"/>
        <v>0.20916292014557913</v>
      </c>
      <c r="M119" s="120">
        <v>6773</v>
      </c>
      <c r="N119" s="121">
        <f t="shared" ref="N119:N122" si="15">IFERROR(M119/K119-1,"-")</f>
        <v>0.19918555240793201</v>
      </c>
    </row>
    <row r="120" spans="1:15" x14ac:dyDescent="0.25">
      <c r="B120" s="119" t="s">
        <v>75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77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/>
      <c r="N125" s="121"/>
    </row>
    <row r="126" spans="1:15" x14ac:dyDescent="0.25">
      <c r="B126" s="119" t="s">
        <v>87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/>
      <c r="N126" s="121"/>
    </row>
    <row r="127" spans="1:15" x14ac:dyDescent="0.25">
      <c r="B127" s="119" t="s">
        <v>89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/>
      <c r="N127" s="121"/>
    </row>
    <row r="128" spans="1:15" x14ac:dyDescent="0.25">
      <c r="A128" s="125"/>
      <c r="B128" s="119" t="s">
        <v>91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/>
      <c r="N128" s="121"/>
    </row>
    <row r="129" spans="2:15" x14ac:dyDescent="0.25">
      <c r="B129" s="119" t="s">
        <v>93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/>
      <c r="N129" s="121"/>
    </row>
    <row r="130" spans="2:15" x14ac:dyDescent="0.25">
      <c r="B130" s="119" t="s">
        <v>95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/>
      <c r="N130" s="121"/>
    </row>
    <row r="131" spans="2:15" ht="15.75" x14ac:dyDescent="0.25">
      <c r="B131" s="122" t="s">
        <v>32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69733</v>
      </c>
      <c r="L131" s="124">
        <f t="shared" si="14"/>
        <v>0.25681277485401188</v>
      </c>
      <c r="M131" s="123">
        <v>23943</v>
      </c>
      <c r="N131" s="124">
        <v>0.10637216394806148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9" t="s">
        <v>270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$C$7</f>
        <v>2020</v>
      </c>
      <c r="D139" s="304"/>
      <c r="E139" s="305">
        <f>$E$7</f>
        <v>2021</v>
      </c>
      <c r="F139" s="304"/>
      <c r="G139" s="305">
        <f>$G$7</f>
        <v>2022</v>
      </c>
      <c r="H139" s="304"/>
      <c r="I139" s="305">
        <f>$I$7</f>
        <v>2023</v>
      </c>
      <c r="J139" s="304"/>
      <c r="K139" s="305">
        <f>$K$7</f>
        <v>2024</v>
      </c>
      <c r="L139" s="304"/>
      <c r="M139" s="305">
        <f>$M$7</f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243</v>
      </c>
      <c r="G140" s="118" t="s">
        <v>71</v>
      </c>
      <c r="H140" s="117" t="s">
        <v>243</v>
      </c>
      <c r="I140" s="118" t="s">
        <v>71</v>
      </c>
      <c r="J140" s="117" t="s">
        <v>243</v>
      </c>
      <c r="K140" s="118" t="s">
        <v>71</v>
      </c>
      <c r="L140" s="117" t="s">
        <v>243</v>
      </c>
      <c r="M140" s="118" t="s">
        <v>71</v>
      </c>
      <c r="N140" s="117" t="s">
        <v>265</v>
      </c>
    </row>
    <row r="141" spans="2:15" x14ac:dyDescent="0.25">
      <c r="B141" s="119" t="s">
        <v>73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6720</v>
      </c>
      <c r="L141" s="121">
        <f t="shared" si="16"/>
        <v>2.5201676270298585</v>
      </c>
      <c r="M141" s="120">
        <v>4621</v>
      </c>
      <c r="N141" s="121">
        <f t="shared" ref="N141:N144" si="17">IFERROR(M141/K141-1,"-")</f>
        <v>-0.31235119047619042</v>
      </c>
    </row>
    <row r="142" spans="2:15" x14ac:dyDescent="0.25">
      <c r="B142" s="119" t="s">
        <v>75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77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/>
      <c r="N147" s="121"/>
    </row>
    <row r="148" spans="1:15" x14ac:dyDescent="0.25">
      <c r="B148" s="119" t="s">
        <v>87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/>
      <c r="N148" s="121"/>
    </row>
    <row r="149" spans="1:15" x14ac:dyDescent="0.25">
      <c r="B149" s="119" t="s">
        <v>89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/>
      <c r="N149" s="121"/>
    </row>
    <row r="150" spans="1:15" x14ac:dyDescent="0.25">
      <c r="A150" s="125"/>
      <c r="B150" s="119" t="s">
        <v>91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/>
      <c r="N150" s="121"/>
    </row>
    <row r="151" spans="1:15" x14ac:dyDescent="0.25">
      <c r="B151" s="119" t="s">
        <v>93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/>
      <c r="N151" s="121"/>
    </row>
    <row r="152" spans="1:15" x14ac:dyDescent="0.25">
      <c r="B152" s="119" t="s">
        <v>95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/>
      <c r="N152" s="121"/>
    </row>
    <row r="153" spans="1:15" ht="15.75" x14ac:dyDescent="0.25">
      <c r="B153" s="122" t="s">
        <v>32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39071</v>
      </c>
      <c r="L153" s="124">
        <f t="shared" si="16"/>
        <v>0.13364282605541855</v>
      </c>
      <c r="M153" s="123">
        <v>16545</v>
      </c>
      <c r="N153" s="124">
        <v>-0.12270003711755662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9" t="s">
        <v>271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$C$7</f>
        <v>2020</v>
      </c>
      <c r="D161" s="304"/>
      <c r="E161" s="305">
        <f>$E$7</f>
        <v>2021</v>
      </c>
      <c r="F161" s="304"/>
      <c r="G161" s="305">
        <f>$G$7</f>
        <v>2022</v>
      </c>
      <c r="H161" s="304"/>
      <c r="I161" s="305">
        <f>$I$7</f>
        <v>2023</v>
      </c>
      <c r="J161" s="304"/>
      <c r="K161" s="305">
        <f>$K$7</f>
        <v>2024</v>
      </c>
      <c r="L161" s="304"/>
      <c r="M161" s="305">
        <f>$M$7</f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243</v>
      </c>
      <c r="G162" s="118" t="s">
        <v>71</v>
      </c>
      <c r="H162" s="117" t="s">
        <v>243</v>
      </c>
      <c r="I162" s="118" t="s">
        <v>71</v>
      </c>
      <c r="J162" s="117" t="s">
        <v>243</v>
      </c>
      <c r="K162" s="118" t="s">
        <v>71</v>
      </c>
      <c r="L162" s="117" t="s">
        <v>243</v>
      </c>
      <c r="M162" s="118" t="s">
        <v>71</v>
      </c>
      <c r="N162" s="117" t="s">
        <v>265</v>
      </c>
    </row>
    <row r="163" spans="2:14" x14ac:dyDescent="0.25">
      <c r="B163" s="119" t="s">
        <v>73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747</v>
      </c>
      <c r="L163" s="121">
        <f t="shared" si="18"/>
        <v>0.21069692058346834</v>
      </c>
      <c r="M163" s="120">
        <v>468</v>
      </c>
      <c r="N163" s="121">
        <f t="shared" ref="N163:N166" si="19">IFERROR(M163/K163-1,"-")</f>
        <v>-0.37349397590361444</v>
      </c>
    </row>
    <row r="164" spans="2:14" x14ac:dyDescent="0.25">
      <c r="B164" s="119" t="s">
        <v>75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77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/>
      <c r="N169" s="121"/>
    </row>
    <row r="170" spans="2:14" x14ac:dyDescent="0.25">
      <c r="B170" s="119" t="s">
        <v>87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/>
      <c r="N170" s="121"/>
    </row>
    <row r="171" spans="2:14" x14ac:dyDescent="0.25">
      <c r="B171" s="119" t="s">
        <v>89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/>
      <c r="N171" s="121"/>
    </row>
    <row r="172" spans="2:14" x14ac:dyDescent="0.25">
      <c r="B172" s="119" t="s">
        <v>91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/>
      <c r="N172" s="121"/>
    </row>
    <row r="173" spans="2:14" x14ac:dyDescent="0.25">
      <c r="B173" s="119" t="s">
        <v>93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/>
      <c r="N173" s="121"/>
    </row>
    <row r="174" spans="2:14" x14ac:dyDescent="0.25">
      <c r="B174" s="119" t="s">
        <v>95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/>
      <c r="N174" s="121"/>
    </row>
    <row r="175" spans="2:14" ht="15.75" x14ac:dyDescent="0.25">
      <c r="B175" s="122" t="s">
        <v>32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6674</v>
      </c>
      <c r="L175" s="124">
        <f t="shared" si="18"/>
        <v>-1.6214622641509413E-2</v>
      </c>
      <c r="M175" s="123">
        <v>1923</v>
      </c>
      <c r="N175" s="124">
        <v>-0.20372670807453419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9" t="s">
        <v>272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$C$7</f>
        <v>2020</v>
      </c>
      <c r="D183" s="304"/>
      <c r="E183" s="305">
        <f>$E$7</f>
        <v>2021</v>
      </c>
      <c r="F183" s="304"/>
      <c r="G183" s="305">
        <f>$G$7</f>
        <v>2022</v>
      </c>
      <c r="H183" s="304"/>
      <c r="I183" s="305">
        <f>$I$7</f>
        <v>2023</v>
      </c>
      <c r="J183" s="304"/>
      <c r="K183" s="305">
        <f>$K$7</f>
        <v>2024</v>
      </c>
      <c r="L183" s="304"/>
      <c r="M183" s="305">
        <f>$M$7</f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243</v>
      </c>
      <c r="G184" s="118" t="s">
        <v>71</v>
      </c>
      <c r="H184" s="117" t="s">
        <v>243</v>
      </c>
      <c r="I184" s="118" t="s">
        <v>71</v>
      </c>
      <c r="J184" s="117" t="s">
        <v>243</v>
      </c>
      <c r="K184" s="118" t="s">
        <v>71</v>
      </c>
      <c r="L184" s="117" t="s">
        <v>243</v>
      </c>
      <c r="M184" s="118" t="s">
        <v>71</v>
      </c>
      <c r="N184" s="117" t="s">
        <v>265</v>
      </c>
    </row>
    <row r="185" spans="1:15" x14ac:dyDescent="0.25">
      <c r="A185" s="125"/>
      <c r="B185" s="119" t="s">
        <v>73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659</v>
      </c>
      <c r="L185" s="121">
        <f t="shared" si="20"/>
        <v>1.657258064516129</v>
      </c>
      <c r="M185" s="120">
        <v>368</v>
      </c>
      <c r="N185" s="121">
        <f t="shared" ref="N185:N188" si="21">IFERROR(M185/K185-1,"-")</f>
        <v>-0.44157814871016687</v>
      </c>
    </row>
    <row r="186" spans="1:15" x14ac:dyDescent="0.25">
      <c r="B186" s="119" t="s">
        <v>75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77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/>
      <c r="N191" s="121"/>
    </row>
    <row r="192" spans="1:15" x14ac:dyDescent="0.25">
      <c r="B192" s="119" t="s">
        <v>87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/>
      <c r="N193" s="121"/>
    </row>
    <row r="194" spans="2:15" x14ac:dyDescent="0.25">
      <c r="B194" s="119" t="s">
        <v>91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/>
      <c r="N194" s="121"/>
    </row>
    <row r="195" spans="2:15" x14ac:dyDescent="0.25">
      <c r="B195" s="119" t="s">
        <v>93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/>
      <c r="N195" s="121"/>
    </row>
    <row r="196" spans="2:15" x14ac:dyDescent="0.25">
      <c r="B196" s="119" t="s">
        <v>95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/>
      <c r="N196" s="121"/>
    </row>
    <row r="197" spans="2:15" ht="15.75" x14ac:dyDescent="0.25">
      <c r="B197" s="122" t="s">
        <v>32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3308</v>
      </c>
      <c r="L197" s="124">
        <f t="shared" si="20"/>
        <v>0.25875190258751912</v>
      </c>
      <c r="M197" s="123">
        <v>1231</v>
      </c>
      <c r="N197" s="124">
        <v>-0.14394993045897075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9" t="s">
        <v>273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$C$7</f>
        <v>2020</v>
      </c>
      <c r="D205" s="304"/>
      <c r="E205" s="305">
        <f>$E$7</f>
        <v>2021</v>
      </c>
      <c r="F205" s="304"/>
      <c r="G205" s="305">
        <f>$G$7</f>
        <v>2022</v>
      </c>
      <c r="H205" s="304"/>
      <c r="I205" s="305">
        <f>$I$7</f>
        <v>2023</v>
      </c>
      <c r="J205" s="304"/>
      <c r="K205" s="305">
        <f>$K$7</f>
        <v>2024</v>
      </c>
      <c r="L205" s="304"/>
      <c r="M205" s="305">
        <f>$M$7</f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243</v>
      </c>
      <c r="G206" s="118" t="s">
        <v>71</v>
      </c>
      <c r="H206" s="117" t="s">
        <v>243</v>
      </c>
      <c r="I206" s="118" t="s">
        <v>71</v>
      </c>
      <c r="J206" s="117" t="s">
        <v>243</v>
      </c>
      <c r="K206" s="118" t="s">
        <v>71</v>
      </c>
      <c r="L206" s="117" t="s">
        <v>243</v>
      </c>
      <c r="M206" s="118" t="s">
        <v>71</v>
      </c>
      <c r="N206" s="117" t="s">
        <v>265</v>
      </c>
    </row>
    <row r="207" spans="2:15" x14ac:dyDescent="0.25">
      <c r="B207" s="119" t="s">
        <v>73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520</v>
      </c>
      <c r="L207" s="121">
        <f t="shared" si="22"/>
        <v>1.5870646766169156</v>
      </c>
      <c r="M207" s="120">
        <v>669</v>
      </c>
      <c r="N207" s="121">
        <f t="shared" ref="N207:N210" si="23">IFERROR(M207/K207-1,"-")</f>
        <v>0.28653846153846163</v>
      </c>
    </row>
    <row r="208" spans="2:15" x14ac:dyDescent="0.25">
      <c r="B208" s="119" t="s">
        <v>75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77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/>
      <c r="N213" s="121"/>
    </row>
    <row r="214" spans="2:15" x14ac:dyDescent="0.25">
      <c r="B214" s="119" t="s">
        <v>87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/>
      <c r="N215" s="121"/>
    </row>
    <row r="216" spans="2:15" x14ac:dyDescent="0.25">
      <c r="B216" s="119" t="s">
        <v>91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/>
      <c r="N217" s="121"/>
    </row>
    <row r="218" spans="2:15" x14ac:dyDescent="0.25">
      <c r="B218" s="119" t="s">
        <v>95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/>
      <c r="N218" s="121"/>
    </row>
    <row r="219" spans="2:15" ht="15.75" x14ac:dyDescent="0.25">
      <c r="B219" s="122" t="s">
        <v>32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4837</v>
      </c>
      <c r="L219" s="124">
        <f t="shared" si="22"/>
        <v>0.72073995019565995</v>
      </c>
      <c r="M219" s="123">
        <v>1825</v>
      </c>
      <c r="N219" s="124">
        <v>-0.17271078875793289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9" t="s">
        <v>274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1" t="s">
        <v>130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$C$7</f>
        <v>2020</v>
      </c>
      <c r="D227" s="304"/>
      <c r="E227" s="305">
        <f>$E$7</f>
        <v>2021</v>
      </c>
      <c r="F227" s="304"/>
      <c r="G227" s="305">
        <f>$G$7</f>
        <v>2022</v>
      </c>
      <c r="H227" s="304"/>
      <c r="I227" s="305">
        <f>$I$7</f>
        <v>2023</v>
      </c>
      <c r="J227" s="304"/>
      <c r="K227" s="305">
        <f>$K$7</f>
        <v>2024</v>
      </c>
      <c r="L227" s="304"/>
      <c r="M227" s="305">
        <f>$M$7</f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243</v>
      </c>
      <c r="G228" s="118" t="s">
        <v>71</v>
      </c>
      <c r="H228" s="117" t="s">
        <v>243</v>
      </c>
      <c r="I228" s="118" t="s">
        <v>71</v>
      </c>
      <c r="J228" s="117" t="s">
        <v>243</v>
      </c>
      <c r="K228" s="118" t="s">
        <v>71</v>
      </c>
      <c r="L228" s="117" t="s">
        <v>243</v>
      </c>
      <c r="M228" s="118" t="s">
        <v>71</v>
      </c>
      <c r="N228" s="117" t="s">
        <v>265</v>
      </c>
    </row>
    <row r="229" spans="2:15" x14ac:dyDescent="0.25">
      <c r="B229" s="119" t="s">
        <v>73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153</v>
      </c>
      <c r="L229" s="121">
        <f t="shared" si="24"/>
        <v>0.37837837837837829</v>
      </c>
      <c r="M229" s="120">
        <v>143</v>
      </c>
      <c r="N229" s="121">
        <f t="shared" ref="N229:N232" si="25">IFERROR(M229/K229-1,"-")</f>
        <v>-6.5359477124182996E-2</v>
      </c>
    </row>
    <row r="230" spans="2:15" x14ac:dyDescent="0.25">
      <c r="B230" s="119" t="s">
        <v>75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77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/>
      <c r="N235" s="121"/>
    </row>
    <row r="236" spans="2:15" x14ac:dyDescent="0.25">
      <c r="B236" s="119" t="s">
        <v>87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/>
      <c r="N239" s="121"/>
    </row>
    <row r="240" spans="2:15" x14ac:dyDescent="0.25">
      <c r="B240" s="119" t="s">
        <v>95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/>
      <c r="N240" s="121"/>
    </row>
    <row r="241" spans="2:15" ht="15.75" x14ac:dyDescent="0.25">
      <c r="B241" s="122" t="s">
        <v>32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636</v>
      </c>
      <c r="L241" s="124">
        <f t="shared" si="24"/>
        <v>-0.20895522388059706</v>
      </c>
      <c r="M241" s="123">
        <v>582</v>
      </c>
      <c r="N241" s="124">
        <v>0.63025210084033612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9" t="s">
        <v>275</v>
      </c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1" t="s">
        <v>133</v>
      </c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</row>
    <row r="253" spans="2:15" ht="22.5" thickTop="1" thickBot="1" x14ac:dyDescent="0.3">
      <c r="B253" s="111"/>
      <c r="C253" s="303">
        <f>$C$7</f>
        <v>2020</v>
      </c>
      <c r="D253" s="304"/>
      <c r="E253" s="305">
        <f>$E$7</f>
        <v>2021</v>
      </c>
      <c r="F253" s="304"/>
      <c r="G253" s="305">
        <f>$G$7</f>
        <v>2022</v>
      </c>
      <c r="H253" s="304"/>
      <c r="I253" s="305">
        <f>$I$7</f>
        <v>2023</v>
      </c>
      <c r="J253" s="304"/>
      <c r="K253" s="305">
        <f>$K$7</f>
        <v>2024</v>
      </c>
      <c r="L253" s="304"/>
      <c r="M253" s="305">
        <f>$M$7</f>
        <v>2025</v>
      </c>
      <c r="N253" s="306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243</v>
      </c>
      <c r="G254" s="118" t="s">
        <v>71</v>
      </c>
      <c r="H254" s="117" t="s">
        <v>243</v>
      </c>
      <c r="I254" s="118" t="s">
        <v>71</v>
      </c>
      <c r="J254" s="117" t="s">
        <v>243</v>
      </c>
      <c r="K254" s="118" t="s">
        <v>71</v>
      </c>
      <c r="L254" s="117" t="s">
        <v>243</v>
      </c>
      <c r="M254" s="118" t="s">
        <v>71</v>
      </c>
      <c r="N254" s="117" t="s">
        <v>265</v>
      </c>
    </row>
    <row r="255" spans="2:15" x14ac:dyDescent="0.25">
      <c r="B255" s="119" t="s">
        <v>73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49</v>
      </c>
      <c r="L255" s="121">
        <f t="shared" si="26"/>
        <v>-0.63703703703703707</v>
      </c>
      <c r="M255" s="120">
        <v>393</v>
      </c>
      <c r="N255" s="121">
        <f t="shared" ref="N255:N258" si="27">IFERROR(M255/K255-1,"-")</f>
        <v>7.0204081632653068</v>
      </c>
    </row>
    <row r="256" spans="2:15" x14ac:dyDescent="0.25">
      <c r="B256" s="119" t="s">
        <v>75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77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/>
      <c r="N259" s="121"/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/>
      <c r="N262" s="121"/>
    </row>
    <row r="263" spans="2:14" x14ac:dyDescent="0.25">
      <c r="B263" s="119" t="s">
        <v>89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/>
      <c r="N263" s="121"/>
    </row>
    <row r="264" spans="2:14" x14ac:dyDescent="0.25">
      <c r="B264" s="119" t="s">
        <v>91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/>
      <c r="N264" s="121"/>
    </row>
    <row r="265" spans="2:14" x14ac:dyDescent="0.25">
      <c r="B265" s="119" t="s">
        <v>93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/>
      <c r="N265" s="121"/>
    </row>
    <row r="266" spans="2:14" x14ac:dyDescent="0.25">
      <c r="B266" s="119" t="s">
        <v>95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/>
      <c r="N266" s="121"/>
    </row>
    <row r="267" spans="2:14" ht="15.75" x14ac:dyDescent="0.25">
      <c r="B267" s="122" t="s">
        <v>32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633</v>
      </c>
      <c r="L267" s="124">
        <f t="shared" si="26"/>
        <v>-3.1496062992125706E-3</v>
      </c>
      <c r="M267" s="123">
        <v>642</v>
      </c>
      <c r="N267" s="124">
        <v>0.76373626373626369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9817-4CAF-4D43-9EAE-87763D9A4C0F}">
  <sheetPr>
    <tabColor rgb="FFF29140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9" t="s">
        <v>263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5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21297</v>
      </c>
      <c r="L9" s="121">
        <f t="shared" si="0"/>
        <v>0.18435101768435103</v>
      </c>
      <c r="M9" s="120">
        <v>21020</v>
      </c>
      <c r="N9" s="121">
        <f t="shared" ref="N9:N12" si="1"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10514</v>
      </c>
      <c r="J15" s="121">
        <f t="shared" si="0"/>
        <v>-8.3427774387586084E-2</v>
      </c>
      <c r="K15" s="120">
        <v>12513</v>
      </c>
      <c r="L15" s="121">
        <f t="shared" si="0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>
        <f t="shared" si="0"/>
        <v>0.21676458532586418</v>
      </c>
      <c r="K18" s="120">
        <v>17886</v>
      </c>
      <c r="L18" s="121">
        <f t="shared" si="0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/>
      <c r="N20" s="121"/>
    </row>
    <row r="21" spans="1:15" ht="15.75" x14ac:dyDescent="0.25">
      <c r="A21" s="1"/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182035</v>
      </c>
      <c r="J21" s="124">
        <f t="shared" si="0"/>
        <v>8.1359637398344953E-2</v>
      </c>
      <c r="K21" s="123">
        <v>194642</v>
      </c>
      <c r="L21" s="124">
        <f t="shared" si="0"/>
        <v>6.925591232455286E-2</v>
      </c>
      <c r="M21" s="123">
        <v>70664</v>
      </c>
      <c r="N21" s="124">
        <v>-6.2052854431303817E-2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9" t="s">
        <v>276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20913</v>
      </c>
      <c r="L31" s="121">
        <f t="shared" ref="L31:L43" si="3">IFERROR(K31/I31-1,"-")</f>
        <v>0.1940051384527548</v>
      </c>
      <c r="M31" s="120">
        <v>20677</v>
      </c>
      <c r="N31" s="121">
        <f t="shared" ref="N31:N34" si="4">IFERROR(M31/K31-1,"-")</f>
        <v>-1.1284846746043131E-2</v>
      </c>
    </row>
    <row r="32" spans="1:15" x14ac:dyDescent="0.25">
      <c r="B32" s="119" t="s">
        <v>75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4" x14ac:dyDescent="0.25">
      <c r="B33" s="119" t="s">
        <v>77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/>
      <c r="N35" s="121"/>
    </row>
    <row r="36" spans="2:14" x14ac:dyDescent="0.25">
      <c r="B36" s="119" t="s">
        <v>83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10245</v>
      </c>
      <c r="J37" s="121">
        <f t="shared" si="2"/>
        <v>-0.1068782146281928</v>
      </c>
      <c r="K37" s="120">
        <v>12144</v>
      </c>
      <c r="L37" s="121">
        <f t="shared" si="3"/>
        <v>0.18535871156661776</v>
      </c>
      <c r="M37" s="120"/>
      <c r="N37" s="121"/>
    </row>
    <row r="38" spans="2:14" x14ac:dyDescent="0.25">
      <c r="B38" s="119" t="s">
        <v>87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/>
      <c r="N38" s="121"/>
    </row>
    <row r="39" spans="2:14" x14ac:dyDescent="0.25">
      <c r="B39" s="119" t="s">
        <v>89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/>
      <c r="N39" s="121"/>
    </row>
    <row r="40" spans="2:14" x14ac:dyDescent="0.25">
      <c r="B40" s="119" t="s">
        <v>91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/>
      <c r="N40" s="121"/>
    </row>
    <row r="41" spans="2:14" x14ac:dyDescent="0.25">
      <c r="B41" s="119" t="s">
        <v>93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/>
      <c r="N41" s="121"/>
    </row>
    <row r="42" spans="2:14" x14ac:dyDescent="0.25">
      <c r="B42" s="119" t="s">
        <v>95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/>
      <c r="N42" s="121"/>
    </row>
    <row r="43" spans="2:14" ht="15.75" x14ac:dyDescent="0.25">
      <c r="B43" s="122" t="s">
        <v>32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177835</v>
      </c>
      <c r="J43" s="124">
        <f t="shared" si="2"/>
        <v>6.0372070836563152E-2</v>
      </c>
      <c r="K43" s="123">
        <v>190648</v>
      </c>
      <c r="L43" s="124">
        <f t="shared" si="3"/>
        <v>7.2049933927517129E-2</v>
      </c>
      <c r="M43" s="123">
        <v>69247</v>
      </c>
      <c r="N43" s="124">
        <v>-6.2849332124345292E-2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4" x14ac:dyDescent="0.25">
      <c r="C48" s="125"/>
    </row>
    <row r="49" spans="13:14" x14ac:dyDescent="0.25">
      <c r="M49" s="4"/>
      <c r="N49" s="4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5A912-5ABD-4C41-B54E-F0F065BFF416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</row>
    <row r="5" spans="1:12" ht="6" customHeight="1" x14ac:dyDescent="0.25"/>
    <row r="6" spans="1:12" s="148" customFormat="1" ht="72" customHeight="1" x14ac:dyDescent="0.25">
      <c r="B6" s="149"/>
      <c r="C6" s="174" t="s">
        <v>251</v>
      </c>
      <c r="D6" s="174" t="s">
        <v>219</v>
      </c>
      <c r="E6" s="174" t="s">
        <v>220</v>
      </c>
      <c r="F6" s="174" t="s">
        <v>221</v>
      </c>
      <c r="G6" s="174" t="s">
        <v>222</v>
      </c>
      <c r="H6" s="174" t="s">
        <v>223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0</v>
      </c>
      <c r="D8" s="178">
        <v>382997</v>
      </c>
      <c r="E8" s="178">
        <v>2650816</v>
      </c>
      <c r="F8" s="178">
        <v>2706253</v>
      </c>
      <c r="G8" s="178">
        <v>2822088</v>
      </c>
      <c r="H8" s="178">
        <v>2790837</v>
      </c>
      <c r="I8" s="179">
        <f>IFERROR(H8/G8-1,"-")</f>
        <v>-1.1073715631830017E-2</v>
      </c>
      <c r="J8" s="178">
        <f>H8-G8</f>
        <v>-31251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0</v>
      </c>
      <c r="D9" s="162">
        <v>125741</v>
      </c>
      <c r="E9" s="162">
        <v>331390</v>
      </c>
      <c r="F9" s="162">
        <v>355796</v>
      </c>
      <c r="G9" s="162">
        <v>301985</v>
      </c>
      <c r="H9" s="162">
        <v>344877</v>
      </c>
      <c r="I9" s="163">
        <f>IFERROR(H9/G9-1,"-")</f>
        <v>0.14203354471248564</v>
      </c>
      <c r="J9" s="162">
        <f t="shared" ref="J9:J19" si="0">H9-G9</f>
        <v>42892</v>
      </c>
      <c r="K9" s="163">
        <f>H9/H$8</f>
        <v>0.12357475553033015</v>
      </c>
      <c r="L9" s="81"/>
    </row>
    <row r="10" spans="1:12" x14ac:dyDescent="0.25">
      <c r="A10" s="164" t="s">
        <v>105</v>
      </c>
      <c r="B10" s="165" t="s">
        <v>105</v>
      </c>
      <c r="C10" s="166">
        <v>0</v>
      </c>
      <c r="D10" s="166">
        <v>80869</v>
      </c>
      <c r="E10" s="166">
        <v>104424</v>
      </c>
      <c r="F10" s="166">
        <v>118128</v>
      </c>
      <c r="G10" s="166">
        <v>84906</v>
      </c>
      <c r="H10" s="166">
        <v>101820</v>
      </c>
      <c r="I10" s="167">
        <f>IFERROR(H10/G10-1,"-")</f>
        <v>0.19920853649918735</v>
      </c>
      <c r="J10" s="166">
        <f t="shared" si="0"/>
        <v>16914</v>
      </c>
      <c r="K10" s="167">
        <f>H10/H$8</f>
        <v>3.6483678552348277E-2</v>
      </c>
      <c r="L10" s="81"/>
    </row>
    <row r="11" spans="1:12" x14ac:dyDescent="0.25">
      <c r="A11" s="164" t="s">
        <v>102</v>
      </c>
      <c r="B11" s="165" t="s">
        <v>102</v>
      </c>
      <c r="C11" s="166">
        <v>0</v>
      </c>
      <c r="D11" s="166">
        <v>44872</v>
      </c>
      <c r="E11" s="166">
        <v>226966</v>
      </c>
      <c r="F11" s="166">
        <v>237668</v>
      </c>
      <c r="G11" s="166">
        <v>217079</v>
      </c>
      <c r="H11" s="166">
        <v>243057</v>
      </c>
      <c r="I11" s="167">
        <f>IFERROR(H11/G11-1,"-")</f>
        <v>0.11967071895485049</v>
      </c>
      <c r="J11" s="166">
        <f t="shared" si="0"/>
        <v>25978</v>
      </c>
      <c r="K11" s="167">
        <f>H11/H$8</f>
        <v>8.7091076977981879E-2</v>
      </c>
      <c r="L11" s="81"/>
    </row>
    <row r="12" spans="1:12" x14ac:dyDescent="0.25">
      <c r="A12" s="1"/>
      <c r="B12" s="161" t="s">
        <v>109</v>
      </c>
      <c r="C12" s="162">
        <v>0</v>
      </c>
      <c r="D12" s="162">
        <v>257256</v>
      </c>
      <c r="E12" s="162">
        <v>2319426</v>
      </c>
      <c r="F12" s="162">
        <v>2350457</v>
      </c>
      <c r="G12" s="162">
        <v>2520103</v>
      </c>
      <c r="H12" s="162">
        <v>2445960</v>
      </c>
      <c r="I12" s="163">
        <f>IFERROR(H12/G12-1,"-")</f>
        <v>-2.9420622887239123E-2</v>
      </c>
      <c r="J12" s="162">
        <f t="shared" si="0"/>
        <v>-74143</v>
      </c>
      <c r="K12" s="163">
        <f>H12/H$8</f>
        <v>0.87642524446966985</v>
      </c>
      <c r="L12" s="81"/>
    </row>
    <row r="13" spans="1:12" s="57" customFormat="1" x14ac:dyDescent="0.25">
      <c r="A13" s="164"/>
      <c r="B13" s="165" t="s">
        <v>112</v>
      </c>
      <c r="C13" s="166">
        <v>0</v>
      </c>
      <c r="D13" s="166">
        <v>13729</v>
      </c>
      <c r="E13" s="166">
        <v>1064117</v>
      </c>
      <c r="F13" s="166">
        <v>1041525</v>
      </c>
      <c r="G13" s="166">
        <v>1164223</v>
      </c>
      <c r="H13" s="166">
        <v>1123846</v>
      </c>
      <c r="I13" s="167">
        <f t="shared" ref="I13:I20" si="1">IFERROR(H13/G13-1,"-")</f>
        <v>-3.4681500021903067E-2</v>
      </c>
      <c r="J13" s="166">
        <f t="shared" si="0"/>
        <v>-40377</v>
      </c>
      <c r="K13" s="167">
        <f t="shared" ref="K13:K20" si="2">H13/H$8</f>
        <v>0.40269137896623847</v>
      </c>
      <c r="L13" s="168"/>
    </row>
    <row r="14" spans="1:12" s="57" customFormat="1" x14ac:dyDescent="0.25">
      <c r="A14" s="164"/>
      <c r="B14" s="165" t="s">
        <v>115</v>
      </c>
      <c r="C14" s="166">
        <v>0</v>
      </c>
      <c r="D14" s="166">
        <v>40849</v>
      </c>
      <c r="E14" s="166">
        <v>278608</v>
      </c>
      <c r="F14" s="166">
        <v>278156</v>
      </c>
      <c r="G14" s="166">
        <v>295373</v>
      </c>
      <c r="H14" s="166">
        <v>289984</v>
      </c>
      <c r="I14" s="167">
        <f t="shared" si="1"/>
        <v>-1.8244727852579579E-2</v>
      </c>
      <c r="J14" s="166">
        <f t="shared" si="0"/>
        <v>-5389</v>
      </c>
      <c r="K14" s="167">
        <f t="shared" si="2"/>
        <v>0.10390574583897232</v>
      </c>
      <c r="L14" s="168"/>
    </row>
    <row r="15" spans="1:12" x14ac:dyDescent="0.25">
      <c r="A15" s="164"/>
      <c r="B15" s="165" t="s">
        <v>118</v>
      </c>
      <c r="C15" s="166">
        <v>0</v>
      </c>
      <c r="D15" s="166">
        <v>31063</v>
      </c>
      <c r="E15" s="166">
        <v>114040</v>
      </c>
      <c r="F15" s="166">
        <v>138315</v>
      </c>
      <c r="G15" s="166">
        <v>149936</v>
      </c>
      <c r="H15" s="166">
        <v>131454</v>
      </c>
      <c r="I15" s="167">
        <f t="shared" si="1"/>
        <v>-0.12326592679543269</v>
      </c>
      <c r="J15" s="166">
        <f t="shared" si="0"/>
        <v>-18482</v>
      </c>
      <c r="K15" s="167">
        <f t="shared" si="2"/>
        <v>4.7101998432728248E-2</v>
      </c>
      <c r="L15" s="81"/>
    </row>
    <row r="16" spans="1:12" x14ac:dyDescent="0.25">
      <c r="A16" s="164"/>
      <c r="B16" s="165" t="s">
        <v>125</v>
      </c>
      <c r="C16" s="166">
        <v>0</v>
      </c>
      <c r="D16" s="166">
        <v>3486</v>
      </c>
      <c r="E16" s="166">
        <v>109312</v>
      </c>
      <c r="F16" s="166">
        <v>106948</v>
      </c>
      <c r="G16" s="166">
        <v>110714</v>
      </c>
      <c r="H16" s="166">
        <v>102231</v>
      </c>
      <c r="I16" s="167">
        <f t="shared" si="1"/>
        <v>-7.662084289249782E-2</v>
      </c>
      <c r="J16" s="166">
        <f t="shared" si="0"/>
        <v>-8483</v>
      </c>
      <c r="K16" s="167">
        <f t="shared" si="2"/>
        <v>3.6630946200010964E-2</v>
      </c>
      <c r="L16" s="81"/>
    </row>
    <row r="17" spans="1:12" x14ac:dyDescent="0.25">
      <c r="A17" s="164"/>
      <c r="B17" s="165" t="s">
        <v>121</v>
      </c>
      <c r="C17" s="166">
        <v>0</v>
      </c>
      <c r="D17" s="166">
        <v>10928</v>
      </c>
      <c r="E17" s="166">
        <v>107027</v>
      </c>
      <c r="F17" s="166">
        <v>87599</v>
      </c>
      <c r="G17" s="166">
        <v>107623</v>
      </c>
      <c r="H17" s="166">
        <v>82850</v>
      </c>
      <c r="I17" s="167">
        <f t="shared" si="1"/>
        <v>-0.23018313929178702</v>
      </c>
      <c r="J17" s="166">
        <f t="shared" si="0"/>
        <v>-24773</v>
      </c>
      <c r="K17" s="167">
        <f t="shared" si="2"/>
        <v>2.968643457142069E-2</v>
      </c>
      <c r="L17" s="81"/>
    </row>
    <row r="18" spans="1:12" x14ac:dyDescent="0.25">
      <c r="A18" s="164"/>
      <c r="B18" s="165" t="s">
        <v>130</v>
      </c>
      <c r="C18" s="166">
        <v>0</v>
      </c>
      <c r="D18" s="166">
        <v>572</v>
      </c>
      <c r="E18" s="166">
        <v>43901</v>
      </c>
      <c r="F18" s="166">
        <v>40457</v>
      </c>
      <c r="G18" s="166">
        <v>33532</v>
      </c>
      <c r="H18" s="166">
        <v>46184</v>
      </c>
      <c r="I18" s="167">
        <f t="shared" si="1"/>
        <v>0.37731122509841342</v>
      </c>
      <c r="J18" s="166">
        <f t="shared" si="0"/>
        <v>12652</v>
      </c>
      <c r="K18" s="167">
        <f t="shared" si="2"/>
        <v>1.6548440485775414E-2</v>
      </c>
      <c r="L18" s="81"/>
    </row>
    <row r="19" spans="1:12" x14ac:dyDescent="0.25">
      <c r="A19" s="164" t="s">
        <v>146</v>
      </c>
      <c r="B19" s="165" t="s">
        <v>133</v>
      </c>
      <c r="C19" s="166">
        <v>0</v>
      </c>
      <c r="D19" s="166">
        <v>2012</v>
      </c>
      <c r="E19" s="166">
        <v>35071</v>
      </c>
      <c r="F19" s="166">
        <v>42285</v>
      </c>
      <c r="G19" s="166">
        <v>40146</v>
      </c>
      <c r="H19" s="166">
        <v>35748</v>
      </c>
      <c r="I19" s="167">
        <f t="shared" si="1"/>
        <v>-0.1095501419817666</v>
      </c>
      <c r="J19" s="166">
        <f t="shared" si="0"/>
        <v>-4398</v>
      </c>
      <c r="K19" s="167">
        <f t="shared" si="2"/>
        <v>1.2809060507654155E-2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0</v>
      </c>
      <c r="D20" s="171">
        <f t="shared" ref="D20:H20" si="4">D12-SUM(D13:D19)</f>
        <v>154617</v>
      </c>
      <c r="E20" s="171">
        <f t="shared" si="4"/>
        <v>567350</v>
      </c>
      <c r="F20" s="171">
        <f t="shared" si="4"/>
        <v>615172</v>
      </c>
      <c r="G20" s="171">
        <f t="shared" si="4"/>
        <v>618556</v>
      </c>
      <c r="H20" s="171">
        <f t="shared" si="4"/>
        <v>633663</v>
      </c>
      <c r="I20" s="172">
        <f t="shared" si="1"/>
        <v>2.442301101274591E-2</v>
      </c>
      <c r="J20" s="171">
        <f>H20-G20</f>
        <v>15107</v>
      </c>
      <c r="K20" s="172">
        <f t="shared" si="2"/>
        <v>0.22705123946686961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154899</v>
      </c>
      <c r="E22" s="178">
        <v>1117075</v>
      </c>
      <c r="F22" s="178">
        <v>1108018</v>
      </c>
      <c r="G22" s="178">
        <v>1093882</v>
      </c>
      <c r="H22" s="178">
        <v>1104961</v>
      </c>
      <c r="I22" s="179">
        <f>IFERROR(H22/G22-1,"-")</f>
        <v>1.0128149105662176E-2</v>
      </c>
      <c r="J22" s="178">
        <f>H22-G22</f>
        <v>11079</v>
      </c>
      <c r="K22" s="179">
        <f>H22/H$8</f>
        <v>0.39592459179808781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48544</v>
      </c>
      <c r="E23" s="162">
        <v>70700</v>
      </c>
      <c r="F23" s="162">
        <v>73095</v>
      </c>
      <c r="G23" s="162">
        <v>39075</v>
      </c>
      <c r="H23" s="162">
        <v>54460</v>
      </c>
      <c r="I23" s="163">
        <f>IFERROR(H23/G23-1,"-")</f>
        <v>0.39373000639795275</v>
      </c>
      <c r="J23" s="162">
        <f t="shared" ref="J23:J33" si="5">H23-G23</f>
        <v>15385</v>
      </c>
      <c r="K23" s="163">
        <f>H23/H$8</f>
        <v>1.951385910391757E-2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27303</v>
      </c>
      <c r="E24" s="166">
        <v>24750</v>
      </c>
      <c r="F24" s="166">
        <v>25210</v>
      </c>
      <c r="G24" s="166">
        <v>13759</v>
      </c>
      <c r="H24" s="166">
        <v>18431</v>
      </c>
      <c r="I24" s="167">
        <f>IFERROR(H24/G24-1,"-")</f>
        <v>0.33955956101460871</v>
      </c>
      <c r="J24" s="166">
        <f t="shared" si="5"/>
        <v>4672</v>
      </c>
      <c r="K24" s="167">
        <f>H24/H$8</f>
        <v>6.6041119563772449E-3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21241</v>
      </c>
      <c r="E25" s="166">
        <v>45950</v>
      </c>
      <c r="F25" s="166">
        <v>47885</v>
      </c>
      <c r="G25" s="166">
        <v>25316</v>
      </c>
      <c r="H25" s="166">
        <v>36029</v>
      </c>
      <c r="I25" s="167">
        <f>IFERROR(H25/G25-1,"-")</f>
        <v>0.42317111708010735</v>
      </c>
      <c r="J25" s="166">
        <f t="shared" si="5"/>
        <v>10713</v>
      </c>
      <c r="K25" s="167">
        <f>H25/H$8</f>
        <v>1.2909747147540326E-2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106355</v>
      </c>
      <c r="E26" s="162">
        <v>1046375</v>
      </c>
      <c r="F26" s="162">
        <v>1034923</v>
      </c>
      <c r="G26" s="162">
        <v>1054807</v>
      </c>
      <c r="H26" s="162">
        <v>1050501</v>
      </c>
      <c r="I26" s="163">
        <f>IFERROR(H26/G26-1,"-")</f>
        <v>-4.0822633903643268E-3</v>
      </c>
      <c r="J26" s="162">
        <f t="shared" si="5"/>
        <v>-4306</v>
      </c>
      <c r="K26" s="163">
        <f>H26/H$8</f>
        <v>0.37641073269417025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3963</v>
      </c>
      <c r="E27" s="166">
        <v>499381</v>
      </c>
      <c r="F27" s="166">
        <v>504848</v>
      </c>
      <c r="G27" s="166">
        <v>538909</v>
      </c>
      <c r="H27" s="166">
        <v>536606</v>
      </c>
      <c r="I27" s="167">
        <f t="shared" ref="I27:I34" si="6">IFERROR(H27/G27-1,"-")</f>
        <v>-4.2734487640770924E-3</v>
      </c>
      <c r="J27" s="166">
        <f t="shared" si="5"/>
        <v>-2303</v>
      </c>
      <c r="K27" s="167">
        <f t="shared" ref="K27:K34" si="7">H27/H$8</f>
        <v>0.19227421737636416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15236</v>
      </c>
      <c r="E28" s="166">
        <v>128074</v>
      </c>
      <c r="F28" s="166">
        <v>121099</v>
      </c>
      <c r="G28" s="166">
        <v>116283</v>
      </c>
      <c r="H28" s="166">
        <v>111657</v>
      </c>
      <c r="I28" s="167">
        <f t="shared" si="6"/>
        <v>-3.978225535976887E-2</v>
      </c>
      <c r="J28" s="166">
        <f t="shared" si="5"/>
        <v>-4626</v>
      </c>
      <c r="K28" s="167">
        <f t="shared" si="7"/>
        <v>4.0008427579253103E-2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11940</v>
      </c>
      <c r="E29" s="166">
        <v>44208</v>
      </c>
      <c r="F29" s="166">
        <v>49493</v>
      </c>
      <c r="G29" s="166">
        <v>41914</v>
      </c>
      <c r="H29" s="166">
        <v>33229</v>
      </c>
      <c r="I29" s="167">
        <f t="shared" si="6"/>
        <v>-0.20721000143150259</v>
      </c>
      <c r="J29" s="166">
        <f t="shared" si="5"/>
        <v>-8685</v>
      </c>
      <c r="K29" s="167">
        <f t="shared" si="7"/>
        <v>1.190646390312297E-2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1583</v>
      </c>
      <c r="E30" s="166">
        <v>53650</v>
      </c>
      <c r="F30" s="166">
        <v>47936</v>
      </c>
      <c r="G30" s="166">
        <v>47463</v>
      </c>
      <c r="H30" s="166">
        <v>46679</v>
      </c>
      <c r="I30" s="167">
        <f t="shared" si="6"/>
        <v>-1.6518129911720747E-2</v>
      </c>
      <c r="J30" s="166">
        <f t="shared" si="5"/>
        <v>-784</v>
      </c>
      <c r="K30" s="167">
        <f t="shared" si="7"/>
        <v>1.6725806630770626E-2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6872</v>
      </c>
      <c r="E31" s="166">
        <v>63281</v>
      </c>
      <c r="F31" s="166">
        <v>46291</v>
      </c>
      <c r="G31" s="166">
        <v>58185</v>
      </c>
      <c r="H31" s="166">
        <v>49447</v>
      </c>
      <c r="I31" s="167">
        <f t="shared" si="6"/>
        <v>-0.1501761622411274</v>
      </c>
      <c r="J31" s="166">
        <f t="shared" si="5"/>
        <v>-8738</v>
      </c>
      <c r="K31" s="167">
        <f t="shared" si="7"/>
        <v>1.7717623780966068E-2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118</v>
      </c>
      <c r="E32" s="166">
        <v>20850</v>
      </c>
      <c r="F32" s="166">
        <v>15575</v>
      </c>
      <c r="G32" s="166">
        <v>14346</v>
      </c>
      <c r="H32" s="166">
        <v>17562</v>
      </c>
      <c r="I32" s="167">
        <f t="shared" si="6"/>
        <v>0.22417398578000847</v>
      </c>
      <c r="J32" s="166">
        <f t="shared" si="5"/>
        <v>3216</v>
      </c>
      <c r="K32" s="167">
        <f t="shared" si="7"/>
        <v>6.2927358351634296E-3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543</v>
      </c>
      <c r="E33" s="166">
        <v>12416</v>
      </c>
      <c r="F33" s="166">
        <v>14217</v>
      </c>
      <c r="G33" s="166">
        <v>12219</v>
      </c>
      <c r="H33" s="166">
        <v>13884</v>
      </c>
      <c r="I33" s="167">
        <f t="shared" si="6"/>
        <v>0.13626319666093778</v>
      </c>
      <c r="J33" s="166">
        <f t="shared" si="5"/>
        <v>1665</v>
      </c>
      <c r="K33" s="167">
        <f t="shared" si="7"/>
        <v>4.9748516305323457E-3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66100</v>
      </c>
      <c r="E34" s="171">
        <f t="shared" si="9"/>
        <v>224515</v>
      </c>
      <c r="F34" s="171">
        <f t="shared" si="9"/>
        <v>235464</v>
      </c>
      <c r="G34" s="171">
        <f t="shared" si="9"/>
        <v>225488</v>
      </c>
      <c r="H34" s="171">
        <f t="shared" si="9"/>
        <v>241437</v>
      </c>
      <c r="I34" s="172">
        <f t="shared" si="6"/>
        <v>7.0731036684879012E-2</v>
      </c>
      <c r="J34" s="171">
        <f>H34-G34</f>
        <v>15949</v>
      </c>
      <c r="K34" s="172">
        <f t="shared" si="7"/>
        <v>8.6510605957997547E-2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71140</v>
      </c>
      <c r="E36" s="178">
        <v>725227</v>
      </c>
      <c r="F36" s="178">
        <v>745949</v>
      </c>
      <c r="G36" s="178">
        <v>789795</v>
      </c>
      <c r="H36" s="178">
        <v>754621</v>
      </c>
      <c r="I36" s="179">
        <f>IFERROR(H36/G36-1,"-")</f>
        <v>-4.4535607341145478E-2</v>
      </c>
      <c r="J36" s="178">
        <f>H36-G36</f>
        <v>-35174</v>
      </c>
      <c r="K36" s="179">
        <f>H36/H$8</f>
        <v>0.27039235899481051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15305</v>
      </c>
      <c r="E37" s="162">
        <v>48682</v>
      </c>
      <c r="F37" s="162">
        <v>46080</v>
      </c>
      <c r="G37" s="162">
        <v>38278</v>
      </c>
      <c r="H37" s="162">
        <v>53611</v>
      </c>
      <c r="I37" s="163">
        <f>IFERROR(H37/G37-1,"-")</f>
        <v>0.40056951773864879</v>
      </c>
      <c r="J37" s="162">
        <f t="shared" ref="J37:J47" si="10">H37-G37</f>
        <v>15333</v>
      </c>
      <c r="K37" s="163">
        <f>H37/H$8</f>
        <v>1.920964929159245E-2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11618</v>
      </c>
      <c r="E38" s="166">
        <v>15080</v>
      </c>
      <c r="F38" s="166">
        <v>14927</v>
      </c>
      <c r="G38" s="166">
        <v>19454</v>
      </c>
      <c r="H38" s="166">
        <v>24085</v>
      </c>
      <c r="I38" s="167">
        <f>IFERROR(H38/G38-1,"-")</f>
        <v>0.2380487303382337</v>
      </c>
      <c r="J38" s="166">
        <f t="shared" si="10"/>
        <v>4631</v>
      </c>
      <c r="K38" s="167">
        <f>H38/H$8</f>
        <v>8.6300274792114329E-3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3687</v>
      </c>
      <c r="E39" s="166">
        <v>33602</v>
      </c>
      <c r="F39" s="166">
        <v>31153</v>
      </c>
      <c r="G39" s="166">
        <v>18824</v>
      </c>
      <c r="H39" s="166">
        <v>29526</v>
      </c>
      <c r="I39" s="167">
        <f>IFERROR(H39/G39-1,"-")</f>
        <v>0.56852953676158102</v>
      </c>
      <c r="J39" s="166">
        <f t="shared" si="10"/>
        <v>10702</v>
      </c>
      <c r="K39" s="167">
        <f>H39/H$8</f>
        <v>1.0579621812381017E-2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55835</v>
      </c>
      <c r="E40" s="162">
        <v>676545</v>
      </c>
      <c r="F40" s="162">
        <v>699869</v>
      </c>
      <c r="G40" s="162">
        <v>751517</v>
      </c>
      <c r="H40" s="162">
        <v>701010</v>
      </c>
      <c r="I40" s="163">
        <f>IFERROR(H40/G40-1,"-")</f>
        <v>-6.7206729854414449E-2</v>
      </c>
      <c r="J40" s="162">
        <f t="shared" si="10"/>
        <v>-50507</v>
      </c>
      <c r="K40" s="163">
        <f>H40/H$8</f>
        <v>0.25118270970321804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1587</v>
      </c>
      <c r="E41" s="166">
        <v>336250</v>
      </c>
      <c r="F41" s="166">
        <v>328415</v>
      </c>
      <c r="G41" s="166">
        <v>387552</v>
      </c>
      <c r="H41" s="166">
        <v>350010</v>
      </c>
      <c r="I41" s="167">
        <f t="shared" ref="I41:I48" si="11">IFERROR(H41/G41-1,"-")</f>
        <v>-9.6869581372306168E-2</v>
      </c>
      <c r="J41" s="166">
        <f t="shared" si="10"/>
        <v>-37542</v>
      </c>
      <c r="K41" s="167">
        <f t="shared" ref="K41:K48" si="12">H41/H$8</f>
        <v>0.12541398870661383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3725</v>
      </c>
      <c r="E42" s="166">
        <v>29557</v>
      </c>
      <c r="F42" s="166">
        <v>29401</v>
      </c>
      <c r="G42" s="166">
        <v>30259</v>
      </c>
      <c r="H42" s="166">
        <v>32073</v>
      </c>
      <c r="I42" s="167">
        <f t="shared" si="11"/>
        <v>5.994910605109216E-2</v>
      </c>
      <c r="J42" s="166">
        <f t="shared" si="10"/>
        <v>1814</v>
      </c>
      <c r="K42" s="167">
        <f t="shared" si="12"/>
        <v>1.1492251249356376E-2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4157</v>
      </c>
      <c r="E43" s="166">
        <v>15425</v>
      </c>
      <c r="F43" s="166">
        <v>24238</v>
      </c>
      <c r="G43" s="166">
        <v>23046</v>
      </c>
      <c r="H43" s="166">
        <v>18693</v>
      </c>
      <c r="I43" s="167">
        <f t="shared" si="11"/>
        <v>-0.18888310335850034</v>
      </c>
      <c r="J43" s="166">
        <f t="shared" si="10"/>
        <v>-4353</v>
      </c>
      <c r="K43" s="167">
        <f t="shared" si="12"/>
        <v>6.697990602819154E-3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573</v>
      </c>
      <c r="E44" s="166">
        <v>39062</v>
      </c>
      <c r="F44" s="166">
        <v>39077</v>
      </c>
      <c r="G44" s="166">
        <v>40882</v>
      </c>
      <c r="H44" s="166">
        <v>34317</v>
      </c>
      <c r="I44" s="167">
        <f t="shared" si="11"/>
        <v>-0.16058412015067758</v>
      </c>
      <c r="J44" s="166">
        <f t="shared" si="10"/>
        <v>-6565</v>
      </c>
      <c r="K44" s="167">
        <f t="shared" si="12"/>
        <v>1.2296311106668E-2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949</v>
      </c>
      <c r="E45" s="166">
        <v>26786</v>
      </c>
      <c r="F45" s="166">
        <v>29765</v>
      </c>
      <c r="G45" s="166">
        <v>34774</v>
      </c>
      <c r="H45" s="166">
        <v>20575</v>
      </c>
      <c r="I45" s="167">
        <f t="shared" si="11"/>
        <v>-0.4083223097716685</v>
      </c>
      <c r="J45" s="166">
        <f t="shared" si="10"/>
        <v>-14199</v>
      </c>
      <c r="K45" s="167">
        <f t="shared" si="12"/>
        <v>7.3723402692453914E-3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107</v>
      </c>
      <c r="E46" s="166">
        <v>14540</v>
      </c>
      <c r="F46" s="166">
        <v>16479</v>
      </c>
      <c r="G46" s="166">
        <v>12896</v>
      </c>
      <c r="H46" s="166">
        <v>18959</v>
      </c>
      <c r="I46" s="167">
        <f t="shared" si="11"/>
        <v>0.47014578163771703</v>
      </c>
      <c r="J46" s="166">
        <f t="shared" si="10"/>
        <v>6063</v>
      </c>
      <c r="K46" s="167">
        <f t="shared" si="12"/>
        <v>6.7933025110388035E-3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1101</v>
      </c>
      <c r="E47" s="166">
        <v>14762</v>
      </c>
      <c r="F47" s="166">
        <v>16826</v>
      </c>
      <c r="G47" s="166">
        <v>16401</v>
      </c>
      <c r="H47" s="166">
        <v>14573</v>
      </c>
      <c r="I47" s="167">
        <f t="shared" si="11"/>
        <v>-0.11145661849887201</v>
      </c>
      <c r="J47" s="166">
        <f t="shared" si="10"/>
        <v>-1828</v>
      </c>
      <c r="K47" s="167">
        <f t="shared" si="12"/>
        <v>5.2217309717479026E-3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43636</v>
      </c>
      <c r="E48" s="171">
        <f t="shared" si="14"/>
        <v>200163</v>
      </c>
      <c r="F48" s="171">
        <f t="shared" si="14"/>
        <v>215668</v>
      </c>
      <c r="G48" s="171">
        <f t="shared" si="14"/>
        <v>205707</v>
      </c>
      <c r="H48" s="171">
        <f t="shared" si="14"/>
        <v>211810</v>
      </c>
      <c r="I48" s="172">
        <f t="shared" si="11"/>
        <v>2.9668411867364686E-2</v>
      </c>
      <c r="J48" s="171">
        <f>H48-G48</f>
        <v>6103</v>
      </c>
      <c r="K48" s="172">
        <f t="shared" si="12"/>
        <v>7.5894794285728623E-2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3601</v>
      </c>
      <c r="E50" s="178">
        <v>12113</v>
      </c>
      <c r="F50" s="178">
        <v>13117</v>
      </c>
      <c r="G50" s="178">
        <v>14586</v>
      </c>
      <c r="H50" s="178">
        <v>13911</v>
      </c>
      <c r="I50" s="179">
        <f>IFERROR(H50/G50-1,"-")</f>
        <v>-4.6277252159605098E-2</v>
      </c>
      <c r="J50" s="178">
        <f>H50-G50</f>
        <v>-675</v>
      </c>
      <c r="K50" s="179">
        <f>H50/H$8</f>
        <v>4.9845261475320842E-3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712</v>
      </c>
      <c r="E51" s="162">
        <v>903</v>
      </c>
      <c r="F51" s="162">
        <v>3399</v>
      </c>
      <c r="G51" s="162">
        <v>2132</v>
      </c>
      <c r="H51" s="162">
        <v>1288</v>
      </c>
      <c r="I51" s="163">
        <f>IFERROR(H51/G51-1,"-")</f>
        <v>-0.39587242026266412</v>
      </c>
      <c r="J51" s="162">
        <f t="shared" ref="J51:J61" si="15">H51-G51</f>
        <v>-844</v>
      </c>
      <c r="K51" s="163">
        <f>H51/H$8</f>
        <v>4.6151029243198368E-4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524</v>
      </c>
      <c r="E52" s="166">
        <v>52</v>
      </c>
      <c r="F52" s="166">
        <v>2371</v>
      </c>
      <c r="G52" s="166">
        <v>1480</v>
      </c>
      <c r="H52" s="166">
        <v>827</v>
      </c>
      <c r="I52" s="167">
        <f>IFERROR(H52/G52-1,"-")</f>
        <v>-0.44121621621621621</v>
      </c>
      <c r="J52" s="166">
        <f t="shared" si="15"/>
        <v>-653</v>
      </c>
      <c r="K52" s="167">
        <f>H52/H$8</f>
        <v>2.9632687254755474E-4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188</v>
      </c>
      <c r="E53" s="166">
        <v>851</v>
      </c>
      <c r="F53" s="166">
        <v>1028</v>
      </c>
      <c r="G53" s="166">
        <v>652</v>
      </c>
      <c r="H53" s="166">
        <v>461</v>
      </c>
      <c r="I53" s="167">
        <f>IFERROR(H53/G53-1,"-")</f>
        <v>-0.29294478527607359</v>
      </c>
      <c r="J53" s="166">
        <f t="shared" si="15"/>
        <v>-191</v>
      </c>
      <c r="K53" s="167">
        <f>H53/H$8</f>
        <v>1.6518341988442894E-4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2889</v>
      </c>
      <c r="E54" s="162">
        <v>11210</v>
      </c>
      <c r="F54" s="162">
        <v>9718</v>
      </c>
      <c r="G54" s="162">
        <v>12454</v>
      </c>
      <c r="H54" s="162">
        <v>12623</v>
      </c>
      <c r="I54" s="163">
        <f>IFERROR(H54/G54-1,"-")</f>
        <v>1.3569937369519725E-2</v>
      </c>
      <c r="J54" s="162">
        <f t="shared" si="15"/>
        <v>169</v>
      </c>
      <c r="K54" s="163">
        <f>H54/H$8</f>
        <v>4.523015855100101E-3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101</v>
      </c>
      <c r="E55" s="166">
        <v>5198</v>
      </c>
      <c r="F55" s="166">
        <v>3130</v>
      </c>
      <c r="G55" s="166">
        <v>4286</v>
      </c>
      <c r="H55" s="166">
        <v>4952</v>
      </c>
      <c r="I55" s="167">
        <f t="shared" ref="I55:I62" si="16">IFERROR(H55/G55-1,"-")</f>
        <v>0.15538964069062056</v>
      </c>
      <c r="J55" s="166">
        <f t="shared" si="15"/>
        <v>666</v>
      </c>
      <c r="K55" s="167">
        <f t="shared" ref="K55:K62" si="17">H55/H$8</f>
        <v>1.7743780808409807E-3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1194</v>
      </c>
      <c r="E56" s="166">
        <v>2495</v>
      </c>
      <c r="F56" s="166">
        <v>2417</v>
      </c>
      <c r="G56" s="166">
        <v>3247</v>
      </c>
      <c r="H56" s="166">
        <v>3274</v>
      </c>
      <c r="I56" s="167">
        <f t="shared" si="16"/>
        <v>8.3153680320295909E-3</v>
      </c>
      <c r="J56" s="166">
        <f t="shared" si="15"/>
        <v>27</v>
      </c>
      <c r="K56" s="167">
        <f t="shared" si="17"/>
        <v>1.1731247650794367E-3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104</v>
      </c>
      <c r="E57" s="166">
        <v>540</v>
      </c>
      <c r="F57" s="166">
        <v>749</v>
      </c>
      <c r="G57" s="166">
        <v>471</v>
      </c>
      <c r="H57" s="166">
        <v>425</v>
      </c>
      <c r="I57" s="167">
        <f t="shared" si="16"/>
        <v>-9.7664543524416114E-2</v>
      </c>
      <c r="J57" s="166">
        <f t="shared" si="15"/>
        <v>-46</v>
      </c>
      <c r="K57" s="167">
        <f t="shared" si="17"/>
        <v>1.5228406388477722E-4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110</v>
      </c>
      <c r="E58" s="166">
        <v>150</v>
      </c>
      <c r="F58" s="166">
        <v>135</v>
      </c>
      <c r="G58" s="166">
        <v>430</v>
      </c>
      <c r="H58" s="166">
        <v>289</v>
      </c>
      <c r="I58" s="167">
        <f t="shared" si="16"/>
        <v>-0.32790697674418601</v>
      </c>
      <c r="J58" s="166">
        <f t="shared" si="15"/>
        <v>-141</v>
      </c>
      <c r="K58" s="167">
        <f t="shared" si="17"/>
        <v>1.0355316344164851E-4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26</v>
      </c>
      <c r="E59" s="166">
        <v>291</v>
      </c>
      <c r="F59" s="166">
        <v>302</v>
      </c>
      <c r="G59" s="166">
        <v>249</v>
      </c>
      <c r="H59" s="166">
        <v>269</v>
      </c>
      <c r="I59" s="167">
        <f t="shared" si="16"/>
        <v>8.032128514056236E-2</v>
      </c>
      <c r="J59" s="166">
        <f t="shared" si="15"/>
        <v>20</v>
      </c>
      <c r="K59" s="167">
        <f t="shared" si="17"/>
        <v>9.6386854552953108E-5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23</v>
      </c>
      <c r="E60" s="166">
        <v>16</v>
      </c>
      <c r="F60" s="166">
        <v>29</v>
      </c>
      <c r="G60" s="166">
        <v>2</v>
      </c>
      <c r="H60" s="166">
        <v>73</v>
      </c>
      <c r="I60" s="167">
        <f t="shared" si="16"/>
        <v>35.5</v>
      </c>
      <c r="J60" s="166">
        <f t="shared" si="15"/>
        <v>71</v>
      </c>
      <c r="K60" s="167">
        <f t="shared" si="17"/>
        <v>2.6157027443738204E-5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6</v>
      </c>
      <c r="E61" s="166">
        <v>7</v>
      </c>
      <c r="F61" s="166">
        <v>54</v>
      </c>
      <c r="G61" s="166">
        <v>77</v>
      </c>
      <c r="H61" s="166">
        <v>26</v>
      </c>
      <c r="I61" s="167">
        <f t="shared" si="16"/>
        <v>-0.66233766233766234</v>
      </c>
      <c r="J61" s="166">
        <f t="shared" si="15"/>
        <v>-51</v>
      </c>
      <c r="K61" s="167">
        <f t="shared" si="17"/>
        <v>9.3162015553040176E-6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1325</v>
      </c>
      <c r="E62" s="171">
        <f t="shared" si="19"/>
        <v>2513</v>
      </c>
      <c r="F62" s="171">
        <f t="shared" si="19"/>
        <v>2902</v>
      </c>
      <c r="G62" s="171">
        <f t="shared" si="19"/>
        <v>3692</v>
      </c>
      <c r="H62" s="171">
        <f t="shared" si="19"/>
        <v>3315</v>
      </c>
      <c r="I62" s="172">
        <f t="shared" si="16"/>
        <v>-0.102112676056338</v>
      </c>
      <c r="J62" s="171">
        <f>H62-G62</f>
        <v>-377</v>
      </c>
      <c r="K62" s="172">
        <f t="shared" si="17"/>
        <v>1.1878156983012624E-3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25955</v>
      </c>
      <c r="E64" s="178">
        <v>76269</v>
      </c>
      <c r="F64" s="178">
        <v>71493</v>
      </c>
      <c r="G64" s="178">
        <v>122581</v>
      </c>
      <c r="H64" s="178">
        <v>86514</v>
      </c>
      <c r="I64" s="179">
        <f>IFERROR(H64/G64-1,"-")</f>
        <v>-0.29422993775544337</v>
      </c>
      <c r="J64" s="178">
        <f>H64-G64</f>
        <v>-36067</v>
      </c>
      <c r="K64" s="179">
        <f>H64/H$8</f>
        <v>3.0999302359829686E-2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4145</v>
      </c>
      <c r="E65" s="162">
        <v>10433</v>
      </c>
      <c r="F65" s="162">
        <v>932</v>
      </c>
      <c r="G65" s="162">
        <v>21455</v>
      </c>
      <c r="H65" s="162">
        <v>7755</v>
      </c>
      <c r="I65" s="163">
        <f>IFERROR(H65/G65-1,"-")</f>
        <v>-0.63854579352132368</v>
      </c>
      <c r="J65" s="162">
        <f t="shared" ref="J65:J75" si="20">H65-G65</f>
        <v>-13700</v>
      </c>
      <c r="K65" s="163">
        <f>H65/H$8</f>
        <v>2.7787362715916406E-3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3814</v>
      </c>
      <c r="E66" s="166">
        <v>7089</v>
      </c>
      <c r="F66" s="166">
        <v>148</v>
      </c>
      <c r="G66" s="166">
        <v>645</v>
      </c>
      <c r="H66" s="166">
        <v>799</v>
      </c>
      <c r="I66" s="167">
        <f>IFERROR(H66/G66-1,"-")</f>
        <v>0.23875968992248064</v>
      </c>
      <c r="J66" s="166">
        <f t="shared" si="20"/>
        <v>154</v>
      </c>
      <c r="K66" s="167">
        <f>H66/H$8</f>
        <v>2.8629404010338115E-4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331</v>
      </c>
      <c r="E67" s="166">
        <v>3344</v>
      </c>
      <c r="F67" s="166">
        <v>784</v>
      </c>
      <c r="G67" s="166">
        <v>20810</v>
      </c>
      <c r="H67" s="166">
        <v>6956</v>
      </c>
      <c r="I67" s="167">
        <f>IFERROR(H67/G67-1,"-")</f>
        <v>-0.66573762614127818</v>
      </c>
      <c r="J67" s="166">
        <f t="shared" si="20"/>
        <v>-13854</v>
      </c>
      <c r="K67" s="167">
        <f>H67/H$8</f>
        <v>2.4924422314882596E-3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21810</v>
      </c>
      <c r="E68" s="162">
        <v>65836</v>
      </c>
      <c r="F68" s="162">
        <v>70561</v>
      </c>
      <c r="G68" s="162">
        <v>101126</v>
      </c>
      <c r="H68" s="162">
        <v>78759</v>
      </c>
      <c r="I68" s="163">
        <f>IFERROR(H68/G68-1,"-")</f>
        <v>-0.22117951862033502</v>
      </c>
      <c r="J68" s="162">
        <f t="shared" si="20"/>
        <v>-22367</v>
      </c>
      <c r="K68" s="163">
        <f>H68/H$8</f>
        <v>2.8220566088238044E-2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4453</v>
      </c>
      <c r="E69" s="166">
        <v>36473</v>
      </c>
      <c r="F69" s="166">
        <v>32413</v>
      </c>
      <c r="G69" s="166">
        <v>40796</v>
      </c>
      <c r="H69" s="166">
        <v>39525</v>
      </c>
      <c r="I69" s="167">
        <f t="shared" ref="I69:I76" si="21">IFERROR(H69/G69-1,"-")</f>
        <v>-3.1155015197568359E-2</v>
      </c>
      <c r="J69" s="166">
        <f t="shared" si="20"/>
        <v>-1271</v>
      </c>
      <c r="K69" s="167">
        <f t="shared" ref="K69:K76" si="22">H69/H$8</f>
        <v>1.4162417941284281E-2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4136</v>
      </c>
      <c r="E70" s="166">
        <v>8715</v>
      </c>
      <c r="F70" s="166">
        <v>6686</v>
      </c>
      <c r="G70" s="166">
        <v>4755</v>
      </c>
      <c r="H70" s="166">
        <v>6906</v>
      </c>
      <c r="I70" s="167">
        <f t="shared" si="21"/>
        <v>0.45236593059936903</v>
      </c>
      <c r="J70" s="166">
        <f t="shared" si="20"/>
        <v>2151</v>
      </c>
      <c r="K70" s="167">
        <f t="shared" si="22"/>
        <v>2.474526459266521E-3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1491</v>
      </c>
      <c r="E71" s="166">
        <v>5883</v>
      </c>
      <c r="F71" s="166">
        <v>6324</v>
      </c>
      <c r="G71" s="166">
        <v>19903</v>
      </c>
      <c r="H71" s="166">
        <v>5624</v>
      </c>
      <c r="I71" s="167">
        <f t="shared" si="21"/>
        <v>-0.71742953323619552</v>
      </c>
      <c r="J71" s="166">
        <f t="shared" si="20"/>
        <v>-14279</v>
      </c>
      <c r="K71" s="167">
        <f t="shared" si="22"/>
        <v>2.0151660595011459E-3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399</v>
      </c>
      <c r="E72" s="166">
        <v>438</v>
      </c>
      <c r="F72" s="166">
        <v>2325</v>
      </c>
      <c r="G72" s="166">
        <v>2854</v>
      </c>
      <c r="H72" s="166">
        <v>3012</v>
      </c>
      <c r="I72" s="167">
        <f t="shared" si="21"/>
        <v>5.5360896986685448E-2</v>
      </c>
      <c r="J72" s="166">
        <f t="shared" si="20"/>
        <v>158</v>
      </c>
      <c r="K72" s="167">
        <f t="shared" si="22"/>
        <v>1.079246118637527E-3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1328</v>
      </c>
      <c r="E73" s="166">
        <v>2408</v>
      </c>
      <c r="F73" s="166">
        <v>1603</v>
      </c>
      <c r="G73" s="166">
        <v>1352</v>
      </c>
      <c r="H73" s="166">
        <v>1854</v>
      </c>
      <c r="I73" s="167">
        <f t="shared" si="21"/>
        <v>0.37130177514792906</v>
      </c>
      <c r="J73" s="166">
        <f t="shared" si="20"/>
        <v>502</v>
      </c>
      <c r="K73" s="167">
        <f t="shared" si="22"/>
        <v>6.6431683398206339E-4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784</v>
      </c>
      <c r="F74" s="166">
        <v>1233</v>
      </c>
      <c r="G74" s="166">
        <v>998</v>
      </c>
      <c r="H74" s="166">
        <v>1611</v>
      </c>
      <c r="I74" s="167">
        <f t="shared" si="21"/>
        <v>0.61422845691382766</v>
      </c>
      <c r="J74" s="166">
        <f t="shared" si="20"/>
        <v>613</v>
      </c>
      <c r="K74" s="167">
        <f t="shared" si="22"/>
        <v>5.7724618098441431E-4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2</v>
      </c>
      <c r="F75" s="166">
        <v>1118</v>
      </c>
      <c r="G75" s="166">
        <v>2595</v>
      </c>
      <c r="H75" s="166">
        <v>1604</v>
      </c>
      <c r="I75" s="167">
        <f t="shared" si="21"/>
        <v>-0.38188824662813103</v>
      </c>
      <c r="J75" s="166">
        <f t="shared" si="20"/>
        <v>-991</v>
      </c>
      <c r="K75" s="167">
        <f t="shared" si="22"/>
        <v>5.7473797287337092E-4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10002</v>
      </c>
      <c r="E76" s="171">
        <f t="shared" si="24"/>
        <v>11133</v>
      </c>
      <c r="F76" s="171">
        <f t="shared" si="24"/>
        <v>18859</v>
      </c>
      <c r="G76" s="171">
        <f t="shared" si="24"/>
        <v>27873</v>
      </c>
      <c r="H76" s="171">
        <f t="shared" si="24"/>
        <v>18623</v>
      </c>
      <c r="I76" s="172">
        <f t="shared" si="21"/>
        <v>-0.33186237577584043</v>
      </c>
      <c r="J76" s="171">
        <f>H76-G76</f>
        <v>-9250</v>
      </c>
      <c r="K76" s="172">
        <f t="shared" si="22"/>
        <v>6.6729085217087205E-3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33867</v>
      </c>
      <c r="E78" s="178">
        <v>348988</v>
      </c>
      <c r="F78" s="178">
        <v>379392</v>
      </c>
      <c r="G78" s="178">
        <v>411482</v>
      </c>
      <c r="H78" s="178">
        <v>421131</v>
      </c>
      <c r="I78" s="179">
        <f>IFERROR(H78/G78-1,"-")</f>
        <v>2.3449385392313671E-2</v>
      </c>
      <c r="J78" s="178">
        <f>H78-G78</f>
        <v>9649</v>
      </c>
      <c r="K78" s="179">
        <f>H78/H$8</f>
        <v>0.15089774143025911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12493</v>
      </c>
      <c r="E79" s="162">
        <v>130266</v>
      </c>
      <c r="F79" s="162">
        <v>140492</v>
      </c>
      <c r="G79" s="162">
        <v>127831</v>
      </c>
      <c r="H79" s="162">
        <v>141536</v>
      </c>
      <c r="I79" s="163">
        <f>IFERROR(H79/G79-1,"-")</f>
        <v>0.10721186566638763</v>
      </c>
      <c r="J79" s="162">
        <f t="shared" ref="J79:J89" si="25">H79-G79</f>
        <v>13705</v>
      </c>
      <c r="K79" s="163">
        <f>H79/H$8</f>
        <v>5.0714534743519599E-2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4594</v>
      </c>
      <c r="E80" s="166">
        <v>22410</v>
      </c>
      <c r="F80" s="166">
        <v>27095</v>
      </c>
      <c r="G80" s="166">
        <v>19093</v>
      </c>
      <c r="H80" s="166">
        <v>18210</v>
      </c>
      <c r="I80" s="167">
        <f>IFERROR(H80/G80-1,"-")</f>
        <v>-4.6247315770177599E-2</v>
      </c>
      <c r="J80" s="166">
        <f t="shared" si="25"/>
        <v>-883</v>
      </c>
      <c r="K80" s="167">
        <f>H80/H$8</f>
        <v>6.5249242431571607E-3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7899</v>
      </c>
      <c r="E81" s="166">
        <v>107856</v>
      </c>
      <c r="F81" s="166">
        <v>113397</v>
      </c>
      <c r="G81" s="166">
        <v>108738</v>
      </c>
      <c r="H81" s="166">
        <v>123326</v>
      </c>
      <c r="I81" s="167">
        <f>IFERROR(H81/G81-1,"-")</f>
        <v>0.13415733230333471</v>
      </c>
      <c r="J81" s="166">
        <f t="shared" si="25"/>
        <v>14588</v>
      </c>
      <c r="K81" s="167">
        <f>H81/H$8</f>
        <v>4.4189610500362436E-2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21374</v>
      </c>
      <c r="E82" s="162">
        <v>218722</v>
      </c>
      <c r="F82" s="162">
        <v>238900</v>
      </c>
      <c r="G82" s="162">
        <v>283651</v>
      </c>
      <c r="H82" s="162">
        <v>279595</v>
      </c>
      <c r="I82" s="163">
        <f>IFERROR(H82/G82-1,"-")</f>
        <v>-1.429926212140975E-2</v>
      </c>
      <c r="J82" s="162">
        <f t="shared" si="25"/>
        <v>-4056</v>
      </c>
      <c r="K82" s="163">
        <f>H82/H$8</f>
        <v>0.1001832066867395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631</v>
      </c>
      <c r="E83" s="166">
        <v>41409</v>
      </c>
      <c r="F83" s="166">
        <v>41501</v>
      </c>
      <c r="G83" s="166">
        <v>47099</v>
      </c>
      <c r="H83" s="166">
        <v>47302</v>
      </c>
      <c r="I83" s="167">
        <f t="shared" ref="I83:I90" si="26">IFERROR(H83/G83-1,"-")</f>
        <v>4.3100702775005217E-3</v>
      </c>
      <c r="J83" s="166">
        <f t="shared" si="25"/>
        <v>203</v>
      </c>
      <c r="K83" s="167">
        <f t="shared" ref="K83:K90" si="27">H83/H$8</f>
        <v>1.6949037152653487E-2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6219</v>
      </c>
      <c r="E84" s="166">
        <v>80247</v>
      </c>
      <c r="F84" s="166">
        <v>86889</v>
      </c>
      <c r="G84" s="166">
        <v>106843</v>
      </c>
      <c r="H84" s="166">
        <v>98517</v>
      </c>
      <c r="I84" s="167">
        <f t="shared" si="26"/>
        <v>-7.7927426223524221E-2</v>
      </c>
      <c r="J84" s="166">
        <f t="shared" si="25"/>
        <v>-8326</v>
      </c>
      <c r="K84" s="167">
        <f t="shared" si="27"/>
        <v>3.5300162639380232E-2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2655</v>
      </c>
      <c r="E85" s="166">
        <v>18742</v>
      </c>
      <c r="F85" s="166">
        <v>23096</v>
      </c>
      <c r="G85" s="166">
        <v>32463</v>
      </c>
      <c r="H85" s="166">
        <v>36564</v>
      </c>
      <c r="I85" s="167">
        <f t="shared" si="26"/>
        <v>0.12632843544958883</v>
      </c>
      <c r="J85" s="166">
        <f t="shared" si="25"/>
        <v>4101</v>
      </c>
      <c r="K85" s="167">
        <f t="shared" si="27"/>
        <v>1.3101445910312927E-2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162</v>
      </c>
      <c r="E86" s="166">
        <v>5496</v>
      </c>
      <c r="F86" s="166">
        <v>4693</v>
      </c>
      <c r="G86" s="166">
        <v>7994</v>
      </c>
      <c r="H86" s="166">
        <v>7482</v>
      </c>
      <c r="I86" s="167">
        <f t="shared" si="26"/>
        <v>-6.404803602702025E-2</v>
      </c>
      <c r="J86" s="166">
        <f t="shared" si="25"/>
        <v>-512</v>
      </c>
      <c r="K86" s="167">
        <f t="shared" si="27"/>
        <v>2.6809161552609484E-3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190</v>
      </c>
      <c r="E87" s="166">
        <v>2990</v>
      </c>
      <c r="F87" s="166">
        <v>2042</v>
      </c>
      <c r="G87" s="166">
        <v>3683</v>
      </c>
      <c r="H87" s="166">
        <v>2760</v>
      </c>
      <c r="I87" s="167">
        <f t="shared" si="26"/>
        <v>-0.25061091501493349</v>
      </c>
      <c r="J87" s="166">
        <f t="shared" si="25"/>
        <v>-923</v>
      </c>
      <c r="K87" s="167">
        <f t="shared" si="27"/>
        <v>9.889506266399649E-4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178</v>
      </c>
      <c r="E88" s="166">
        <v>4096</v>
      </c>
      <c r="F88" s="166">
        <v>4421</v>
      </c>
      <c r="G88" s="166">
        <v>2791</v>
      </c>
      <c r="H88" s="166">
        <v>4116</v>
      </c>
      <c r="I88" s="167">
        <f t="shared" si="26"/>
        <v>0.47474023647438202</v>
      </c>
      <c r="J88" s="166">
        <f t="shared" si="25"/>
        <v>1325</v>
      </c>
      <c r="K88" s="167">
        <f t="shared" si="27"/>
        <v>1.4748263692935129E-3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222</v>
      </c>
      <c r="E89" s="166">
        <v>5203</v>
      </c>
      <c r="F89" s="166">
        <v>6713</v>
      </c>
      <c r="G89" s="166">
        <v>6549</v>
      </c>
      <c r="H89" s="166">
        <v>3670</v>
      </c>
      <c r="I89" s="167">
        <f t="shared" si="26"/>
        <v>-0.43960910062604974</v>
      </c>
      <c r="J89" s="166">
        <f t="shared" si="25"/>
        <v>-2879</v>
      </c>
      <c r="K89" s="167">
        <f t="shared" si="27"/>
        <v>1.3150176810756056E-3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11117</v>
      </c>
      <c r="E90" s="171">
        <f t="shared" si="29"/>
        <v>60539</v>
      </c>
      <c r="F90" s="171">
        <f t="shared" si="29"/>
        <v>69545</v>
      </c>
      <c r="G90" s="171">
        <f t="shared" si="29"/>
        <v>76229</v>
      </c>
      <c r="H90" s="171">
        <f t="shared" si="29"/>
        <v>79184</v>
      </c>
      <c r="I90" s="172">
        <f t="shared" si="26"/>
        <v>3.876477456086258E-2</v>
      </c>
      <c r="J90" s="171">
        <f>H90-G90</f>
        <v>2955</v>
      </c>
      <c r="K90" s="172">
        <f t="shared" si="27"/>
        <v>2.8372850152122823E-2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4088</v>
      </c>
      <c r="E92" s="178">
        <v>12193</v>
      </c>
      <c r="F92" s="178">
        <v>12703</v>
      </c>
      <c r="G92" s="178">
        <v>13439</v>
      </c>
      <c r="H92" s="178">
        <v>11979</v>
      </c>
      <c r="I92" s="179">
        <f>IFERROR(H92/G92-1,"-")</f>
        <v>-0.10863903564253297</v>
      </c>
      <c r="J92" s="178">
        <f>H92-G92</f>
        <v>-1460</v>
      </c>
      <c r="K92" s="179">
        <f>H92/H$8</f>
        <v>4.2922607088841085E-3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1862</v>
      </c>
      <c r="E93" s="162">
        <v>5937</v>
      </c>
      <c r="F93" s="162">
        <v>6231</v>
      </c>
      <c r="G93" s="162">
        <v>5955</v>
      </c>
      <c r="H93" s="162">
        <v>6149</v>
      </c>
      <c r="I93" s="163">
        <f>IFERROR(H93/G93-1,"-")</f>
        <v>3.2577665827036029E-2</v>
      </c>
      <c r="J93" s="162">
        <f t="shared" ref="J93:J103" si="30">H93-G93</f>
        <v>194</v>
      </c>
      <c r="K93" s="163">
        <f>H93/H$8</f>
        <v>2.2032816678294004E-3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901</v>
      </c>
      <c r="E94" s="166">
        <v>2457</v>
      </c>
      <c r="F94" s="166">
        <v>1949</v>
      </c>
      <c r="G94" s="166">
        <v>1108</v>
      </c>
      <c r="H94" s="166">
        <v>1331</v>
      </c>
      <c r="I94" s="167">
        <f>IFERROR(H94/G94-1,"-")</f>
        <v>0.20126353790613716</v>
      </c>
      <c r="J94" s="166">
        <f t="shared" si="30"/>
        <v>223</v>
      </c>
      <c r="K94" s="167">
        <f>H94/H$8</f>
        <v>4.7691785654267879E-4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961</v>
      </c>
      <c r="E95" s="166">
        <v>3480</v>
      </c>
      <c r="F95" s="166">
        <v>4282</v>
      </c>
      <c r="G95" s="166">
        <v>4847</v>
      </c>
      <c r="H95" s="166">
        <v>4818</v>
      </c>
      <c r="I95" s="167">
        <f>IFERROR(H95/G95-1,"-")</f>
        <v>-5.9830823189601645E-3</v>
      </c>
      <c r="J95" s="166">
        <f t="shared" si="30"/>
        <v>-29</v>
      </c>
      <c r="K95" s="167">
        <f>H95/H$8</f>
        <v>1.7263638112867215E-3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2226</v>
      </c>
      <c r="E96" s="162">
        <v>6256</v>
      </c>
      <c r="F96" s="162">
        <v>6472</v>
      </c>
      <c r="G96" s="162">
        <v>7484</v>
      </c>
      <c r="H96" s="162">
        <v>5830</v>
      </c>
      <c r="I96" s="163">
        <f>IFERROR(H96/G96-1,"-")</f>
        <v>-0.221004810261892</v>
      </c>
      <c r="J96" s="162">
        <f t="shared" si="30"/>
        <v>-1654</v>
      </c>
      <c r="K96" s="163">
        <f>H96/H$8</f>
        <v>2.0889790410547086E-3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55</v>
      </c>
      <c r="E97" s="166">
        <v>541</v>
      </c>
      <c r="F97" s="166">
        <v>682</v>
      </c>
      <c r="G97" s="166">
        <v>1379</v>
      </c>
      <c r="H97" s="166">
        <v>652</v>
      </c>
      <c r="I97" s="167">
        <f t="shared" ref="I97:I104" si="31">IFERROR(H97/G97-1,"-")</f>
        <v>-0.52719361856417701</v>
      </c>
      <c r="J97" s="166">
        <f t="shared" si="30"/>
        <v>-727</v>
      </c>
      <c r="K97" s="167">
        <f t="shared" ref="K97:K104" si="32">H97/H$8</f>
        <v>2.3362166977146999E-4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529</v>
      </c>
      <c r="E98" s="166">
        <v>2322</v>
      </c>
      <c r="F98" s="166">
        <v>2380</v>
      </c>
      <c r="G98" s="166">
        <v>2313</v>
      </c>
      <c r="H98" s="166">
        <v>1873</v>
      </c>
      <c r="I98" s="167">
        <f t="shared" si="31"/>
        <v>-0.19022913964548205</v>
      </c>
      <c r="J98" s="166">
        <f t="shared" si="30"/>
        <v>-440</v>
      </c>
      <c r="K98" s="167">
        <f t="shared" si="32"/>
        <v>6.7112482742632412E-4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695</v>
      </c>
      <c r="E99" s="166">
        <v>745</v>
      </c>
      <c r="F99" s="166">
        <v>650</v>
      </c>
      <c r="G99" s="166">
        <v>832</v>
      </c>
      <c r="H99" s="166">
        <v>686</v>
      </c>
      <c r="I99" s="167">
        <f t="shared" si="31"/>
        <v>-0.17548076923076927</v>
      </c>
      <c r="J99" s="166">
        <f t="shared" si="30"/>
        <v>-146</v>
      </c>
      <c r="K99" s="167">
        <f t="shared" si="32"/>
        <v>2.4580439488225219E-4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45</v>
      </c>
      <c r="E100" s="166">
        <v>402</v>
      </c>
      <c r="F100" s="166">
        <v>239</v>
      </c>
      <c r="G100" s="166">
        <v>478</v>
      </c>
      <c r="H100" s="166">
        <v>141</v>
      </c>
      <c r="I100" s="167">
        <f t="shared" si="31"/>
        <v>-0.70502092050209209</v>
      </c>
      <c r="J100" s="166">
        <f t="shared" si="30"/>
        <v>-337</v>
      </c>
      <c r="K100" s="167">
        <f t="shared" si="32"/>
        <v>5.0522477665302557E-5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73</v>
      </c>
      <c r="E101" s="166">
        <v>157</v>
      </c>
      <c r="F101" s="166">
        <v>114</v>
      </c>
      <c r="G101" s="166">
        <v>234</v>
      </c>
      <c r="H101" s="166">
        <v>313</v>
      </c>
      <c r="I101" s="167">
        <f t="shared" si="31"/>
        <v>0.33760683760683752</v>
      </c>
      <c r="J101" s="166">
        <f t="shared" si="30"/>
        <v>79</v>
      </c>
      <c r="K101" s="167">
        <f t="shared" si="32"/>
        <v>1.1215273410808299E-4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9</v>
      </c>
      <c r="E102" s="166">
        <v>17</v>
      </c>
      <c r="F102" s="166">
        <v>42</v>
      </c>
      <c r="G102" s="166">
        <v>2</v>
      </c>
      <c r="H102" s="166">
        <v>44</v>
      </c>
      <c r="I102" s="167">
        <f t="shared" si="31"/>
        <v>21</v>
      </c>
      <c r="J102" s="166">
        <f t="shared" si="30"/>
        <v>42</v>
      </c>
      <c r="K102" s="167">
        <f t="shared" si="32"/>
        <v>1.5765879555129876E-5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16</v>
      </c>
      <c r="E103" s="166">
        <v>4</v>
      </c>
      <c r="F103" s="166">
        <v>66</v>
      </c>
      <c r="G103" s="166">
        <v>64</v>
      </c>
      <c r="H103" s="166">
        <v>23</v>
      </c>
      <c r="I103" s="167">
        <f t="shared" si="31"/>
        <v>-0.640625</v>
      </c>
      <c r="J103" s="166">
        <f t="shared" si="30"/>
        <v>-41</v>
      </c>
      <c r="K103" s="167">
        <f t="shared" si="32"/>
        <v>8.2412552219997075E-6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804</v>
      </c>
      <c r="E104" s="171">
        <f t="shared" si="34"/>
        <v>2068</v>
      </c>
      <c r="F104" s="171">
        <f t="shared" si="34"/>
        <v>2299</v>
      </c>
      <c r="G104" s="171">
        <f t="shared" si="34"/>
        <v>2182</v>
      </c>
      <c r="H104" s="171">
        <f t="shared" si="34"/>
        <v>2098</v>
      </c>
      <c r="I104" s="172">
        <f t="shared" si="31"/>
        <v>-3.8496791934005459E-2</v>
      </c>
      <c r="J104" s="171">
        <f>H104-G104</f>
        <v>-84</v>
      </c>
      <c r="K104" s="172">
        <f t="shared" si="32"/>
        <v>7.5174580242414726E-4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34934</v>
      </c>
      <c r="E106" s="178">
        <v>113016</v>
      </c>
      <c r="F106" s="178">
        <v>122279</v>
      </c>
      <c r="G106" s="178">
        <v>113033</v>
      </c>
      <c r="H106" s="178">
        <v>129153</v>
      </c>
      <c r="I106" s="179">
        <f>IFERROR(H106/G106-1,"-")</f>
        <v>0.1426132191483902</v>
      </c>
      <c r="J106" s="178">
        <f>H106-G106</f>
        <v>16120</v>
      </c>
      <c r="K106" s="179">
        <f>H106/H$8</f>
        <v>4.6277514595083842E-2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13267</v>
      </c>
      <c r="E107" s="162">
        <v>14486</v>
      </c>
      <c r="F107" s="162">
        <v>21668</v>
      </c>
      <c r="G107" s="162">
        <v>15353</v>
      </c>
      <c r="H107" s="162">
        <v>18439</v>
      </c>
      <c r="I107" s="163">
        <f>IFERROR(H107/G107-1,"-")</f>
        <v>0.2010030612909528</v>
      </c>
      <c r="J107" s="162">
        <f t="shared" ref="J107:J117" si="35">H107-G107</f>
        <v>3086</v>
      </c>
      <c r="K107" s="163">
        <f>H107/H$8</f>
        <v>6.6069784799327224E-3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12251</v>
      </c>
      <c r="E108" s="166">
        <v>6248</v>
      </c>
      <c r="F108" s="166">
        <v>10451</v>
      </c>
      <c r="G108" s="166">
        <v>3172</v>
      </c>
      <c r="H108" s="166">
        <v>5985</v>
      </c>
      <c r="I108" s="167">
        <f>IFERROR(H108/G108-1,"-")</f>
        <v>0.88682219419924335</v>
      </c>
      <c r="J108" s="166">
        <f t="shared" si="35"/>
        <v>2813</v>
      </c>
      <c r="K108" s="167">
        <f>H108/H$8</f>
        <v>2.144517934942098E-3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1016</v>
      </c>
      <c r="E109" s="166">
        <v>8238</v>
      </c>
      <c r="F109" s="166">
        <v>11217</v>
      </c>
      <c r="G109" s="166">
        <v>12181</v>
      </c>
      <c r="H109" s="166">
        <v>12454</v>
      </c>
      <c r="I109" s="167">
        <f>IFERROR(H109/G109-1,"-")</f>
        <v>2.2411953041622246E-2</v>
      </c>
      <c r="J109" s="166">
        <f t="shared" si="35"/>
        <v>273</v>
      </c>
      <c r="K109" s="167">
        <f>H109/H$8</f>
        <v>4.4624605449906244E-3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21667</v>
      </c>
      <c r="E110" s="162">
        <v>98530</v>
      </c>
      <c r="F110" s="162">
        <v>100611</v>
      </c>
      <c r="G110" s="162">
        <v>97680</v>
      </c>
      <c r="H110" s="162">
        <v>110714</v>
      </c>
      <c r="I110" s="163">
        <f>IFERROR(H110/G110-1,"-")</f>
        <v>0.13343570843570851</v>
      </c>
      <c r="J110" s="162">
        <f t="shared" si="35"/>
        <v>13034</v>
      </c>
      <c r="K110" s="163">
        <f>H110/H$8</f>
        <v>3.9670536115151117E-2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2300</v>
      </c>
      <c r="E111" s="166">
        <v>62277</v>
      </c>
      <c r="F111" s="166">
        <v>61897</v>
      </c>
      <c r="G111" s="166">
        <v>58370</v>
      </c>
      <c r="H111" s="166">
        <v>62530</v>
      </c>
      <c r="I111" s="167">
        <f t="shared" ref="I111:I118" si="36">IFERROR(H111/G111-1,"-")</f>
        <v>7.1269487750556859E-2</v>
      </c>
      <c r="J111" s="166">
        <f t="shared" si="35"/>
        <v>4160</v>
      </c>
      <c r="K111" s="167">
        <f t="shared" ref="K111:K118" si="37">H111/H$8</f>
        <v>2.2405464740506163E-2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5579</v>
      </c>
      <c r="E112" s="166">
        <v>3719</v>
      </c>
      <c r="F112" s="166">
        <v>6723</v>
      </c>
      <c r="G112" s="166">
        <v>4485</v>
      </c>
      <c r="H112" s="166">
        <v>6702</v>
      </c>
      <c r="I112" s="167">
        <f t="shared" si="36"/>
        <v>0.49431438127090299</v>
      </c>
      <c r="J112" s="166">
        <f t="shared" si="35"/>
        <v>2217</v>
      </c>
      <c r="K112" s="167">
        <f t="shared" si="37"/>
        <v>2.401430108601828E-3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5689</v>
      </c>
      <c r="E113" s="166">
        <v>7206</v>
      </c>
      <c r="F113" s="166">
        <v>9264</v>
      </c>
      <c r="G113" s="166">
        <v>7525</v>
      </c>
      <c r="H113" s="166">
        <v>11050</v>
      </c>
      <c r="I113" s="167">
        <f t="shared" si="36"/>
        <v>0.46843853820598014</v>
      </c>
      <c r="J113" s="166">
        <f t="shared" si="35"/>
        <v>3525</v>
      </c>
      <c r="K113" s="167">
        <f t="shared" si="37"/>
        <v>3.9593856610042081E-3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283</v>
      </c>
      <c r="E114" s="166">
        <v>3263</v>
      </c>
      <c r="F114" s="166">
        <v>4140</v>
      </c>
      <c r="G114" s="166">
        <v>4037</v>
      </c>
      <c r="H114" s="166">
        <v>4857</v>
      </c>
      <c r="I114" s="167">
        <f t="shared" si="36"/>
        <v>0.20312112955164729</v>
      </c>
      <c r="J114" s="166">
        <f t="shared" si="35"/>
        <v>820</v>
      </c>
      <c r="K114" s="167">
        <f t="shared" si="37"/>
        <v>1.7403381136196776E-3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1103</v>
      </c>
      <c r="E115" s="166">
        <v>5354</v>
      </c>
      <c r="F115" s="166">
        <v>2209</v>
      </c>
      <c r="G115" s="166">
        <v>2779</v>
      </c>
      <c r="H115" s="166">
        <v>2919</v>
      </c>
      <c r="I115" s="167">
        <f t="shared" si="36"/>
        <v>5.0377833753148638E-2</v>
      </c>
      <c r="J115" s="166">
        <f t="shared" si="35"/>
        <v>140</v>
      </c>
      <c r="K115" s="167">
        <f t="shared" si="37"/>
        <v>1.0459227823050934E-3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27</v>
      </c>
      <c r="E116" s="166">
        <v>510</v>
      </c>
      <c r="F116" s="166">
        <v>404</v>
      </c>
      <c r="G116" s="166">
        <v>629</v>
      </c>
      <c r="H116" s="166">
        <v>896</v>
      </c>
      <c r="I116" s="167">
        <f t="shared" si="36"/>
        <v>0.42448330683624791</v>
      </c>
      <c r="J116" s="166">
        <f t="shared" si="35"/>
        <v>267</v>
      </c>
      <c r="K116" s="167">
        <f t="shared" si="37"/>
        <v>3.2105063821355386E-4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10</v>
      </c>
      <c r="E117" s="166">
        <v>782</v>
      </c>
      <c r="F117" s="166">
        <v>140</v>
      </c>
      <c r="G117" s="166">
        <v>613</v>
      </c>
      <c r="H117" s="166">
        <v>526</v>
      </c>
      <c r="I117" s="167">
        <f t="shared" si="36"/>
        <v>-0.1419249592169658</v>
      </c>
      <c r="J117" s="166">
        <f t="shared" si="35"/>
        <v>-87</v>
      </c>
      <c r="K117" s="167">
        <f t="shared" si="37"/>
        <v>1.88473923772689E-4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6676</v>
      </c>
      <c r="E118" s="171">
        <f t="shared" si="39"/>
        <v>15419</v>
      </c>
      <c r="F118" s="171">
        <f t="shared" si="39"/>
        <v>15834</v>
      </c>
      <c r="G118" s="171">
        <f t="shared" si="39"/>
        <v>19242</v>
      </c>
      <c r="H118" s="171">
        <f t="shared" si="39"/>
        <v>21234</v>
      </c>
      <c r="I118" s="172">
        <f t="shared" si="36"/>
        <v>0.10352354225132521</v>
      </c>
      <c r="J118" s="171">
        <f>H118-G118</f>
        <v>1992</v>
      </c>
      <c r="K118" s="172">
        <f t="shared" si="37"/>
        <v>7.6084701471279045E-3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19557</v>
      </c>
      <c r="E120" s="178">
        <v>43531</v>
      </c>
      <c r="F120" s="178">
        <v>42717</v>
      </c>
      <c r="G120" s="178">
        <v>46133</v>
      </c>
      <c r="H120" s="178">
        <v>47123</v>
      </c>
      <c r="I120" s="179">
        <f>IFERROR(H120/G120-1,"-")</f>
        <v>2.1459692627836979E-2</v>
      </c>
      <c r="J120" s="178">
        <f>H120-G120</f>
        <v>990</v>
      </c>
      <c r="K120" s="179">
        <f>H120/H$8</f>
        <v>1.6884898688099663E-2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11550</v>
      </c>
      <c r="E121" s="162">
        <v>22061</v>
      </c>
      <c r="F121" s="162">
        <v>25115</v>
      </c>
      <c r="G121" s="162">
        <v>22776</v>
      </c>
      <c r="H121" s="162">
        <v>26836</v>
      </c>
      <c r="I121" s="163">
        <f>IFERROR(H121/G121-1,"-")</f>
        <v>0.17825781524411655</v>
      </c>
      <c r="J121" s="162">
        <f t="shared" ref="J121:J131" si="40">H121-G121</f>
        <v>4060</v>
      </c>
      <c r="K121" s="163">
        <f>H121/H$8</f>
        <v>9.6157532668514865E-3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5148</v>
      </c>
      <c r="E122" s="166">
        <v>11823</v>
      </c>
      <c r="F122" s="166">
        <v>10761</v>
      </c>
      <c r="G122" s="166">
        <v>9063</v>
      </c>
      <c r="H122" s="166">
        <v>12079</v>
      </c>
      <c r="I122" s="167">
        <f>IFERROR(H122/G122-1,"-")</f>
        <v>0.33278163963367535</v>
      </c>
      <c r="J122" s="166">
        <f t="shared" si="40"/>
        <v>3016</v>
      </c>
      <c r="K122" s="167">
        <f>H122/H$8</f>
        <v>4.3280922533275859E-3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6402</v>
      </c>
      <c r="E123" s="166">
        <v>10238</v>
      </c>
      <c r="F123" s="166">
        <v>14354</v>
      </c>
      <c r="G123" s="166">
        <v>13713</v>
      </c>
      <c r="H123" s="166">
        <v>14757</v>
      </c>
      <c r="I123" s="167">
        <f>IFERROR(H123/G123-1,"-")</f>
        <v>7.613213738788005E-2</v>
      </c>
      <c r="J123" s="166">
        <f t="shared" si="40"/>
        <v>1044</v>
      </c>
      <c r="K123" s="167">
        <f>H123/H$8</f>
        <v>5.2876610135238998E-3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8007</v>
      </c>
      <c r="E124" s="162">
        <v>21470</v>
      </c>
      <c r="F124" s="162">
        <v>17602</v>
      </c>
      <c r="G124" s="162">
        <v>23357</v>
      </c>
      <c r="H124" s="162">
        <v>20287</v>
      </c>
      <c r="I124" s="163">
        <f>IFERROR(H124/G124-1,"-")</f>
        <v>-0.13143811277133188</v>
      </c>
      <c r="J124" s="162">
        <f t="shared" si="40"/>
        <v>-3070</v>
      </c>
      <c r="K124" s="163">
        <f>H124/H$8</f>
        <v>7.2691454212481773E-3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255</v>
      </c>
      <c r="E125" s="166">
        <v>2500</v>
      </c>
      <c r="F125" s="166">
        <v>2023</v>
      </c>
      <c r="G125" s="166">
        <v>3860</v>
      </c>
      <c r="H125" s="166">
        <v>2256</v>
      </c>
      <c r="I125" s="167">
        <f t="shared" ref="I125:I132" si="41">IFERROR(H125/G125-1,"-")</f>
        <v>-0.41554404145077717</v>
      </c>
      <c r="J125" s="166">
        <f t="shared" si="40"/>
        <v>-1604</v>
      </c>
      <c r="K125" s="167">
        <f t="shared" ref="K125:K132" si="42">H125/H$8</f>
        <v>8.0835964264484091E-4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1047</v>
      </c>
      <c r="E126" s="166">
        <v>3126</v>
      </c>
      <c r="F126" s="166">
        <v>3248</v>
      </c>
      <c r="G126" s="166">
        <v>3013</v>
      </c>
      <c r="H126" s="166">
        <v>3430</v>
      </c>
      <c r="I126" s="167">
        <f t="shared" si="41"/>
        <v>0.13840026551609697</v>
      </c>
      <c r="J126" s="166">
        <f t="shared" si="40"/>
        <v>417</v>
      </c>
      <c r="K126" s="167">
        <f t="shared" si="42"/>
        <v>1.2290219744112609E-3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1370</v>
      </c>
      <c r="E127" s="166">
        <v>1982</v>
      </c>
      <c r="F127" s="166">
        <v>1759</v>
      </c>
      <c r="G127" s="166">
        <v>1879</v>
      </c>
      <c r="H127" s="166">
        <v>1696</v>
      </c>
      <c r="I127" s="167">
        <f t="shared" si="41"/>
        <v>-9.739222990952634E-2</v>
      </c>
      <c r="J127" s="166">
        <f t="shared" si="40"/>
        <v>-183</v>
      </c>
      <c r="K127" s="167">
        <f t="shared" si="42"/>
        <v>6.0770299376136975E-4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91</v>
      </c>
      <c r="E128" s="166">
        <v>388</v>
      </c>
      <c r="F128" s="166">
        <v>482</v>
      </c>
      <c r="G128" s="166">
        <v>538</v>
      </c>
      <c r="H128" s="166">
        <v>382</v>
      </c>
      <c r="I128" s="167">
        <f t="shared" si="41"/>
        <v>-0.28996282527881045</v>
      </c>
      <c r="J128" s="166">
        <f t="shared" si="40"/>
        <v>-156</v>
      </c>
      <c r="K128" s="167">
        <f t="shared" si="42"/>
        <v>1.3687649977408211E-4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56</v>
      </c>
      <c r="E129" s="166">
        <v>320</v>
      </c>
      <c r="F129" s="166">
        <v>425</v>
      </c>
      <c r="G129" s="166">
        <v>432</v>
      </c>
      <c r="H129" s="166">
        <v>296</v>
      </c>
      <c r="I129" s="167">
        <f t="shared" si="41"/>
        <v>-0.31481481481481477</v>
      </c>
      <c r="J129" s="166">
        <f t="shared" si="40"/>
        <v>-136</v>
      </c>
      <c r="K129" s="167">
        <f t="shared" si="42"/>
        <v>1.0606137155269189E-4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251</v>
      </c>
      <c r="F130" s="166">
        <v>210</v>
      </c>
      <c r="G130" s="166">
        <v>220</v>
      </c>
      <c r="H130" s="166">
        <v>184</v>
      </c>
      <c r="I130" s="167">
        <f t="shared" si="41"/>
        <v>-0.16363636363636369</v>
      </c>
      <c r="J130" s="166">
        <f t="shared" si="40"/>
        <v>-36</v>
      </c>
      <c r="K130" s="167">
        <f t="shared" si="42"/>
        <v>6.593004177599766E-5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105</v>
      </c>
      <c r="E131" s="166">
        <v>324</v>
      </c>
      <c r="F131" s="166">
        <v>411</v>
      </c>
      <c r="G131" s="166">
        <v>581</v>
      </c>
      <c r="H131" s="166">
        <v>256</v>
      </c>
      <c r="I131" s="167">
        <f t="shared" si="41"/>
        <v>-0.55938037865748713</v>
      </c>
      <c r="J131" s="166">
        <f t="shared" si="40"/>
        <v>-325</v>
      </c>
      <c r="K131" s="167">
        <f t="shared" si="42"/>
        <v>9.1728753775301101E-5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5064</v>
      </c>
      <c r="E132" s="171">
        <f t="shared" si="44"/>
        <v>12579</v>
      </c>
      <c r="F132" s="171">
        <f t="shared" si="44"/>
        <v>9044</v>
      </c>
      <c r="G132" s="171">
        <f t="shared" si="44"/>
        <v>12834</v>
      </c>
      <c r="H132" s="171">
        <f t="shared" si="44"/>
        <v>11787</v>
      </c>
      <c r="I132" s="172">
        <f t="shared" si="41"/>
        <v>-8.1580177653108876E-2</v>
      </c>
      <c r="J132" s="171">
        <f>H132-G132</f>
        <v>-1047</v>
      </c>
      <c r="K132" s="172">
        <f t="shared" si="42"/>
        <v>4.223464143552633E-3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22148</v>
      </c>
      <c r="E134" s="178">
        <v>152510</v>
      </c>
      <c r="F134" s="178">
        <v>144835</v>
      </c>
      <c r="G134" s="178">
        <v>154662</v>
      </c>
      <c r="H134" s="178">
        <v>160144</v>
      </c>
      <c r="I134" s="179">
        <f>IFERROR(H134/G134-1,"-")</f>
        <v>3.5445034979503687E-2</v>
      </c>
      <c r="J134" s="178">
        <f>H134-G134</f>
        <v>5482</v>
      </c>
      <c r="K134" s="179">
        <f>H134/H$8</f>
        <v>5.7382068533561793E-2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10350</v>
      </c>
      <c r="E135" s="162">
        <v>8585</v>
      </c>
      <c r="F135" s="162">
        <v>11356</v>
      </c>
      <c r="G135" s="162">
        <v>5241</v>
      </c>
      <c r="H135" s="162">
        <v>8301</v>
      </c>
      <c r="I135" s="163">
        <f>IFERROR(H135/G135-1,"-")</f>
        <v>0.58385804235832861</v>
      </c>
      <c r="J135" s="162">
        <f t="shared" ref="J135:J145" si="45">H135-G135</f>
        <v>3060</v>
      </c>
      <c r="K135" s="163">
        <f>H135/H$8</f>
        <v>2.9743765042530251E-3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8725</v>
      </c>
      <c r="E136" s="166">
        <v>5975</v>
      </c>
      <c r="F136" s="166">
        <v>7930</v>
      </c>
      <c r="G136" s="166">
        <v>2539</v>
      </c>
      <c r="H136" s="166">
        <v>3099</v>
      </c>
      <c r="I136" s="167">
        <f>IFERROR(H136/G136-1,"-")</f>
        <v>0.22055927530523833</v>
      </c>
      <c r="J136" s="166">
        <f t="shared" si="45"/>
        <v>560</v>
      </c>
      <c r="K136" s="167">
        <f>H136/H$8</f>
        <v>1.110419562303352E-3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1625</v>
      </c>
      <c r="E137" s="166">
        <v>2610</v>
      </c>
      <c r="F137" s="166">
        <v>3426</v>
      </c>
      <c r="G137" s="166">
        <v>2702</v>
      </c>
      <c r="H137" s="166">
        <v>5202</v>
      </c>
      <c r="I137" s="167">
        <f>IFERROR(H137/G137-1,"-")</f>
        <v>0.92524056254626208</v>
      </c>
      <c r="J137" s="166">
        <f t="shared" si="45"/>
        <v>2500</v>
      </c>
      <c r="K137" s="167">
        <f>H137/H$8</f>
        <v>1.8639569419496732E-3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11798</v>
      </c>
      <c r="E138" s="162">
        <v>143925</v>
      </c>
      <c r="F138" s="162">
        <v>133479</v>
      </c>
      <c r="G138" s="162">
        <v>149421</v>
      </c>
      <c r="H138" s="162">
        <v>151843</v>
      </c>
      <c r="I138" s="163">
        <f>IFERROR(H138/G138-1,"-")</f>
        <v>1.6209234311107545E-2</v>
      </c>
      <c r="J138" s="162">
        <f t="shared" si="45"/>
        <v>2422</v>
      </c>
      <c r="K138" s="163">
        <f>H138/H$8</f>
        <v>5.4407692029308771E-2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89</v>
      </c>
      <c r="E139" s="166">
        <v>69119</v>
      </c>
      <c r="F139" s="166">
        <v>48951</v>
      </c>
      <c r="G139" s="166">
        <v>65140</v>
      </c>
      <c r="H139" s="166">
        <v>70585</v>
      </c>
      <c r="I139" s="167">
        <f t="shared" ref="I139:I146" si="46">IFERROR(H139/G139-1,"-")</f>
        <v>8.3589192508443322E-2</v>
      </c>
      <c r="J139" s="166">
        <f t="shared" si="45"/>
        <v>5445</v>
      </c>
      <c r="K139" s="167">
        <f t="shared" ref="K139:K146" si="47">H139/H$8</f>
        <v>2.5291695645428235E-2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1975</v>
      </c>
      <c r="E140" s="166">
        <v>11437</v>
      </c>
      <c r="F140" s="166">
        <v>12234</v>
      </c>
      <c r="G140" s="166">
        <v>15780</v>
      </c>
      <c r="H140" s="166">
        <v>16806</v>
      </c>
      <c r="I140" s="167">
        <f t="shared" si="46"/>
        <v>6.5019011406844074E-2</v>
      </c>
      <c r="J140" s="166">
        <f t="shared" si="45"/>
        <v>1026</v>
      </c>
      <c r="K140" s="167">
        <f t="shared" si="47"/>
        <v>6.0218493591707436E-3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1921</v>
      </c>
      <c r="E141" s="166">
        <v>16101</v>
      </c>
      <c r="F141" s="166">
        <v>17559</v>
      </c>
      <c r="G141" s="166">
        <v>18946</v>
      </c>
      <c r="H141" s="166">
        <v>13583</v>
      </c>
      <c r="I141" s="167">
        <f t="shared" si="46"/>
        <v>-0.28306766599809985</v>
      </c>
      <c r="J141" s="166">
        <f t="shared" si="45"/>
        <v>-5363</v>
      </c>
      <c r="K141" s="167">
        <f t="shared" si="47"/>
        <v>4.8669986817574803E-3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71</v>
      </c>
      <c r="E142" s="166">
        <v>5717</v>
      </c>
      <c r="F142" s="166">
        <v>7114</v>
      </c>
      <c r="G142" s="166">
        <v>4758</v>
      </c>
      <c r="H142" s="166">
        <v>4247</v>
      </c>
      <c r="I142" s="167">
        <f t="shared" si="46"/>
        <v>-0.10739806641445981</v>
      </c>
      <c r="J142" s="166">
        <f t="shared" si="45"/>
        <v>-511</v>
      </c>
      <c r="K142" s="167">
        <f t="shared" si="47"/>
        <v>1.5217656925144679E-3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172</v>
      </c>
      <c r="E143" s="166">
        <v>3467</v>
      </c>
      <c r="F143" s="166">
        <v>2782</v>
      </c>
      <c r="G143" s="166">
        <v>3507</v>
      </c>
      <c r="H143" s="166">
        <v>3393</v>
      </c>
      <c r="I143" s="167">
        <f t="shared" si="46"/>
        <v>-3.2506415739948724E-2</v>
      </c>
      <c r="J143" s="166">
        <f t="shared" si="45"/>
        <v>-114</v>
      </c>
      <c r="K143" s="167">
        <f t="shared" si="47"/>
        <v>1.2157643029671744E-3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0</v>
      </c>
      <c r="E144" s="166">
        <v>2697</v>
      </c>
      <c r="F144" s="166">
        <v>1857</v>
      </c>
      <c r="G144" s="166">
        <v>1498</v>
      </c>
      <c r="H144" s="166">
        <v>2670</v>
      </c>
      <c r="I144" s="167">
        <f t="shared" si="46"/>
        <v>0.78237650200267028</v>
      </c>
      <c r="J144" s="166">
        <f t="shared" si="45"/>
        <v>1172</v>
      </c>
      <c r="K144" s="167">
        <f t="shared" si="47"/>
        <v>9.5670223664083575E-4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0</v>
      </c>
      <c r="E145" s="166">
        <v>1354</v>
      </c>
      <c r="F145" s="166">
        <v>2417</v>
      </c>
      <c r="G145" s="166">
        <v>920</v>
      </c>
      <c r="H145" s="166">
        <v>897</v>
      </c>
      <c r="I145" s="167">
        <f t="shared" si="46"/>
        <v>-2.5000000000000022E-2</v>
      </c>
      <c r="J145" s="166">
        <f t="shared" si="45"/>
        <v>-23</v>
      </c>
      <c r="K145" s="167">
        <f t="shared" si="47"/>
        <v>3.2140895365798865E-4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7570</v>
      </c>
      <c r="E146" s="171">
        <f t="shared" si="49"/>
        <v>34033</v>
      </c>
      <c r="F146" s="171">
        <f t="shared" si="49"/>
        <v>40565</v>
      </c>
      <c r="G146" s="171">
        <f t="shared" si="49"/>
        <v>38872</v>
      </c>
      <c r="H146" s="171">
        <f t="shared" si="49"/>
        <v>39662</v>
      </c>
      <c r="I146" s="172">
        <f t="shared" si="46"/>
        <v>2.0323111751389122E-2</v>
      </c>
      <c r="J146" s="171">
        <f>H146-G146</f>
        <v>790</v>
      </c>
      <c r="K146" s="172">
        <f t="shared" si="47"/>
        <v>1.4211507157171845E-2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12808</v>
      </c>
      <c r="E148" s="178">
        <v>49894</v>
      </c>
      <c r="F148" s="178">
        <v>65750</v>
      </c>
      <c r="G148" s="178">
        <v>62495</v>
      </c>
      <c r="H148" s="178">
        <v>61300</v>
      </c>
      <c r="I148" s="179">
        <f>IFERROR(H148/G148-1,"-")</f>
        <v>-1.9121529722377795E-2</v>
      </c>
      <c r="J148" s="178">
        <f>H148-G148</f>
        <v>-1195</v>
      </c>
      <c r="K148" s="179">
        <f>H148/H$8</f>
        <v>2.1964736743851396E-2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7513</v>
      </c>
      <c r="E149" s="162">
        <v>19337</v>
      </c>
      <c r="F149" s="162">
        <v>27428</v>
      </c>
      <c r="G149" s="162">
        <v>23889</v>
      </c>
      <c r="H149" s="162">
        <v>26502</v>
      </c>
      <c r="I149" s="163">
        <f>IFERROR(H149/G149-1,"-")</f>
        <v>0.10938088660052747</v>
      </c>
      <c r="J149" s="162">
        <f t="shared" ref="J149:J159" si="50">H149-G149</f>
        <v>2613</v>
      </c>
      <c r="K149" s="163">
        <f>H149/H$8</f>
        <v>9.496075908410272E-3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5991</v>
      </c>
      <c r="E150" s="166">
        <v>8540</v>
      </c>
      <c r="F150" s="166">
        <v>17286</v>
      </c>
      <c r="G150" s="166">
        <v>14593</v>
      </c>
      <c r="H150" s="166">
        <v>16974</v>
      </c>
      <c r="I150" s="167">
        <f>IFERROR(H150/G150-1,"-")</f>
        <v>0.16316041937915449</v>
      </c>
      <c r="J150" s="166">
        <f t="shared" si="50"/>
        <v>2381</v>
      </c>
      <c r="K150" s="167">
        <f>H150/H$8</f>
        <v>6.0820463538357851E-3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1522</v>
      </c>
      <c r="E151" s="166">
        <v>10797</v>
      </c>
      <c r="F151" s="166">
        <v>10142</v>
      </c>
      <c r="G151" s="166">
        <v>9296</v>
      </c>
      <c r="H151" s="166">
        <v>9528</v>
      </c>
      <c r="I151" s="167">
        <f>IFERROR(H151/G151-1,"-")</f>
        <v>2.4956970740103168E-2</v>
      </c>
      <c r="J151" s="166">
        <f t="shared" si="50"/>
        <v>232</v>
      </c>
      <c r="K151" s="167">
        <f>H151/H$8</f>
        <v>3.4140295545744877E-3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5295</v>
      </c>
      <c r="E152" s="162">
        <v>30557</v>
      </c>
      <c r="F152" s="162">
        <v>38322</v>
      </c>
      <c r="G152" s="162">
        <v>38606</v>
      </c>
      <c r="H152" s="162">
        <v>34798</v>
      </c>
      <c r="I152" s="163">
        <f>IFERROR(H152/G152-1,"-")</f>
        <v>-9.8637517484328807E-2</v>
      </c>
      <c r="J152" s="162">
        <f t="shared" si="50"/>
        <v>-3808</v>
      </c>
      <c r="K152" s="163">
        <f>H152/H$8</f>
        <v>1.2468660835441124E-2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295</v>
      </c>
      <c r="E153" s="166">
        <v>10969</v>
      </c>
      <c r="F153" s="166">
        <v>17665</v>
      </c>
      <c r="G153" s="166">
        <v>16832</v>
      </c>
      <c r="H153" s="166">
        <v>9428</v>
      </c>
      <c r="I153" s="167">
        <f t="shared" ref="I153:I160" si="51">IFERROR(H153/G153-1,"-")</f>
        <v>-0.43987642585551334</v>
      </c>
      <c r="J153" s="166">
        <f t="shared" si="50"/>
        <v>-7404</v>
      </c>
      <c r="K153" s="167">
        <f t="shared" ref="K153:K160" si="52">H153/H$8</f>
        <v>3.3781980101310108E-3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1209</v>
      </c>
      <c r="E154" s="166">
        <v>8916</v>
      </c>
      <c r="F154" s="166">
        <v>7079</v>
      </c>
      <c r="G154" s="166">
        <v>8395</v>
      </c>
      <c r="H154" s="166">
        <v>8746</v>
      </c>
      <c r="I154" s="167">
        <f t="shared" si="51"/>
        <v>4.1810601548540882E-2</v>
      </c>
      <c r="J154" s="166">
        <f t="shared" si="50"/>
        <v>351</v>
      </c>
      <c r="K154" s="167">
        <f t="shared" si="52"/>
        <v>3.1338268770264976E-3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1041</v>
      </c>
      <c r="E155" s="166">
        <v>3208</v>
      </c>
      <c r="F155" s="166">
        <v>5183</v>
      </c>
      <c r="G155" s="166">
        <v>2957</v>
      </c>
      <c r="H155" s="166">
        <v>9904</v>
      </c>
      <c r="I155" s="167">
        <f t="shared" si="51"/>
        <v>2.3493405478525533</v>
      </c>
      <c r="J155" s="166">
        <f t="shared" si="50"/>
        <v>6947</v>
      </c>
      <c r="K155" s="167">
        <f t="shared" si="52"/>
        <v>3.5487561616819614E-3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169</v>
      </c>
      <c r="E156" s="166">
        <v>746</v>
      </c>
      <c r="F156" s="166">
        <v>807</v>
      </c>
      <c r="G156" s="166">
        <v>1280</v>
      </c>
      <c r="H156" s="166">
        <v>825</v>
      </c>
      <c r="I156" s="167">
        <f t="shared" si="51"/>
        <v>-0.35546875</v>
      </c>
      <c r="J156" s="166">
        <f t="shared" si="50"/>
        <v>-455</v>
      </c>
      <c r="K156" s="167">
        <f t="shared" si="52"/>
        <v>2.9561024165868517E-4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159</v>
      </c>
      <c r="E157" s="166">
        <v>1973</v>
      </c>
      <c r="F157" s="166">
        <v>2066</v>
      </c>
      <c r="G157" s="166">
        <v>2428</v>
      </c>
      <c r="H157" s="166">
        <v>1024</v>
      </c>
      <c r="I157" s="167">
        <f t="shared" si="51"/>
        <v>-0.57825370675453047</v>
      </c>
      <c r="J157" s="166">
        <f t="shared" si="50"/>
        <v>-1404</v>
      </c>
      <c r="K157" s="167">
        <f t="shared" si="52"/>
        <v>3.6691501510120441E-4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90</v>
      </c>
      <c r="E158" s="166">
        <v>140</v>
      </c>
      <c r="F158" s="166">
        <v>207</v>
      </c>
      <c r="G158" s="166">
        <v>150</v>
      </c>
      <c r="H158" s="166">
        <v>69</v>
      </c>
      <c r="I158" s="167">
        <f t="shared" si="51"/>
        <v>-0.54</v>
      </c>
      <c r="J158" s="166">
        <f t="shared" si="50"/>
        <v>-81</v>
      </c>
      <c r="K158" s="167">
        <f t="shared" si="52"/>
        <v>2.4723765665999126E-5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</v>
      </c>
      <c r="E159" s="166">
        <v>217</v>
      </c>
      <c r="F159" s="166">
        <v>323</v>
      </c>
      <c r="G159" s="166">
        <v>127</v>
      </c>
      <c r="H159" s="166">
        <v>289</v>
      </c>
      <c r="I159" s="167">
        <f t="shared" si="51"/>
        <v>1.2755905511811023</v>
      </c>
      <c r="J159" s="166">
        <f t="shared" si="50"/>
        <v>162</v>
      </c>
      <c r="K159" s="167">
        <f t="shared" si="52"/>
        <v>1.0355316344164851E-4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2323</v>
      </c>
      <c r="E160" s="171">
        <f t="shared" si="54"/>
        <v>4388</v>
      </c>
      <c r="F160" s="171">
        <f t="shared" si="54"/>
        <v>4992</v>
      </c>
      <c r="G160" s="171">
        <f t="shared" si="54"/>
        <v>6437</v>
      </c>
      <c r="H160" s="171">
        <f t="shared" si="54"/>
        <v>4513</v>
      </c>
      <c r="I160" s="172">
        <f t="shared" si="51"/>
        <v>-0.29889700170887057</v>
      </c>
      <c r="J160" s="171">
        <f>H160-G160</f>
        <v>-1924</v>
      </c>
      <c r="K160" s="172">
        <f t="shared" si="52"/>
        <v>1.6170776007341167E-3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B3C7-F41A-4154-BE19-3DF006E063C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9"/>
      <c r="D3" s="279"/>
      <c r="E3" s="279"/>
      <c r="F3" s="279"/>
      <c r="G3" s="279"/>
      <c r="H3" s="279"/>
      <c r="I3" s="279"/>
      <c r="J3" s="279"/>
      <c r="K3" s="279"/>
    </row>
    <row r="4" spans="1:12" ht="6" customHeight="1" x14ac:dyDescent="0.25"/>
    <row r="5" spans="1:12" ht="15.75" x14ac:dyDescent="0.25">
      <c r="B5" s="147"/>
      <c r="C5" s="309" t="s">
        <v>45</v>
      </c>
      <c r="D5" s="310"/>
      <c r="E5" s="310"/>
      <c r="F5" s="310"/>
      <c r="G5" s="310"/>
      <c r="H5" s="310"/>
      <c r="I5" s="310"/>
      <c r="J5" s="310"/>
      <c r="K5" s="310"/>
    </row>
    <row r="6" spans="1:12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7198644</v>
      </c>
      <c r="D8" s="178">
        <v>1239473</v>
      </c>
      <c r="E8" s="178">
        <v>9533834</v>
      </c>
      <c r="F8" s="178">
        <v>11318734</v>
      </c>
      <c r="G8" s="178">
        <v>12006102</v>
      </c>
      <c r="H8" s="178">
        <v>11636818</v>
      </c>
      <c r="I8" s="179">
        <f>IFERROR(H8/G8-1,"-")</f>
        <v>-3.075802621033874E-2</v>
      </c>
      <c r="J8" s="178">
        <f>H8-G8</f>
        <v>-369284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625970</v>
      </c>
      <c r="D9" s="162">
        <v>345779</v>
      </c>
      <c r="E9" s="162">
        <v>981985</v>
      </c>
      <c r="F9" s="162">
        <v>1139257</v>
      </c>
      <c r="G9" s="162">
        <v>1056095</v>
      </c>
      <c r="H9" s="162">
        <v>1032965</v>
      </c>
      <c r="I9" s="163">
        <f>IFERROR(H9/G9-1,"-")</f>
        <v>-2.1901438791017802E-2</v>
      </c>
      <c r="J9" s="162">
        <f t="shared" ref="J9:J19" si="0">H9-G9</f>
        <v>-23130</v>
      </c>
      <c r="K9" s="163">
        <f>H9/H$8</f>
        <v>8.8766963614967595E-2</v>
      </c>
      <c r="L9" s="81"/>
    </row>
    <row r="10" spans="1:12" x14ac:dyDescent="0.25">
      <c r="A10" s="164" t="s">
        <v>105</v>
      </c>
      <c r="B10" s="165" t="s">
        <v>105</v>
      </c>
      <c r="C10" s="166">
        <v>156153</v>
      </c>
      <c r="D10" s="166">
        <v>219650</v>
      </c>
      <c r="E10" s="166">
        <v>291761</v>
      </c>
      <c r="F10" s="166">
        <v>343203</v>
      </c>
      <c r="G10" s="166">
        <v>312544</v>
      </c>
      <c r="H10" s="166">
        <v>288352</v>
      </c>
      <c r="I10" s="167">
        <f>IFERROR(H10/G10-1,"-")</f>
        <v>-7.7403501586976509E-2</v>
      </c>
      <c r="J10" s="166">
        <f t="shared" si="0"/>
        <v>-24192</v>
      </c>
      <c r="K10" s="167">
        <f>H10/H$8</f>
        <v>2.4779282446455723E-2</v>
      </c>
      <c r="L10" s="81"/>
    </row>
    <row r="11" spans="1:12" x14ac:dyDescent="0.25">
      <c r="A11" s="164" t="s">
        <v>102</v>
      </c>
      <c r="B11" s="165" t="s">
        <v>102</v>
      </c>
      <c r="C11" s="166">
        <v>469817</v>
      </c>
      <c r="D11" s="166">
        <v>126129</v>
      </c>
      <c r="E11" s="166">
        <v>690224</v>
      </c>
      <c r="F11" s="166">
        <v>796054</v>
      </c>
      <c r="G11" s="166">
        <v>743551</v>
      </c>
      <c r="H11" s="166">
        <v>744613</v>
      </c>
      <c r="I11" s="167">
        <f>IFERROR(H11/G11-1,"-")</f>
        <v>1.4282813149333329E-3</v>
      </c>
      <c r="J11" s="166">
        <f t="shared" si="0"/>
        <v>1062</v>
      </c>
      <c r="K11" s="167">
        <f>H11/H$8</f>
        <v>6.3987681168511876E-2</v>
      </c>
      <c r="L11" s="81"/>
    </row>
    <row r="12" spans="1:12" x14ac:dyDescent="0.25">
      <c r="A12" s="1"/>
      <c r="B12" s="161" t="s">
        <v>109</v>
      </c>
      <c r="C12" s="162">
        <v>6572674</v>
      </c>
      <c r="D12" s="162">
        <v>893694</v>
      </c>
      <c r="E12" s="162">
        <v>8551849</v>
      </c>
      <c r="F12" s="162">
        <v>10179477</v>
      </c>
      <c r="G12" s="162">
        <v>10950007</v>
      </c>
      <c r="H12" s="162">
        <v>10603853</v>
      </c>
      <c r="I12" s="163">
        <f>IFERROR(H12/G12-1,"-")</f>
        <v>-3.1612217234199047E-2</v>
      </c>
      <c r="J12" s="162">
        <f t="shared" si="0"/>
        <v>-346154</v>
      </c>
      <c r="K12" s="163">
        <f>H12/H$8</f>
        <v>0.91123303638503239</v>
      </c>
      <c r="L12" s="81"/>
    </row>
    <row r="13" spans="1:12" s="57" customFormat="1" x14ac:dyDescent="0.25">
      <c r="A13" s="164"/>
      <c r="B13" s="165" t="s">
        <v>112</v>
      </c>
      <c r="C13" s="166">
        <v>2636464</v>
      </c>
      <c r="D13" s="166">
        <v>71158</v>
      </c>
      <c r="E13" s="166">
        <v>3502820</v>
      </c>
      <c r="F13" s="166">
        <v>4109456</v>
      </c>
      <c r="G13" s="166">
        <v>4452093</v>
      </c>
      <c r="H13" s="166">
        <v>4365883</v>
      </c>
      <c r="I13" s="167">
        <f t="shared" ref="I13:I20" si="1">IFERROR(H13/G13-1,"-")</f>
        <v>-1.9363926135415377E-2</v>
      </c>
      <c r="J13" s="166">
        <f t="shared" si="0"/>
        <v>-86210</v>
      </c>
      <c r="K13" s="167">
        <f t="shared" ref="K13:K20" si="2">H13/H$8</f>
        <v>0.37517842076760161</v>
      </c>
      <c r="L13" s="168"/>
    </row>
    <row r="14" spans="1:12" s="57" customFormat="1" x14ac:dyDescent="0.25">
      <c r="A14" s="164"/>
      <c r="B14" s="165" t="s">
        <v>115</v>
      </c>
      <c r="C14" s="166">
        <v>982879</v>
      </c>
      <c r="D14" s="166">
        <v>152541</v>
      </c>
      <c r="E14" s="166">
        <v>1061946</v>
      </c>
      <c r="F14" s="166">
        <v>1314419</v>
      </c>
      <c r="G14" s="166">
        <v>1446457</v>
      </c>
      <c r="H14" s="166">
        <v>1365790</v>
      </c>
      <c r="I14" s="167">
        <f t="shared" si="1"/>
        <v>-5.5768681682206944E-2</v>
      </c>
      <c r="J14" s="166">
        <f t="shared" si="0"/>
        <v>-80667</v>
      </c>
      <c r="K14" s="167">
        <f t="shared" si="2"/>
        <v>0.11736799527155962</v>
      </c>
      <c r="L14" s="168"/>
    </row>
    <row r="15" spans="1:12" x14ac:dyDescent="0.25">
      <c r="A15" s="164"/>
      <c r="B15" s="165" t="s">
        <v>118</v>
      </c>
      <c r="C15" s="166">
        <v>257401</v>
      </c>
      <c r="D15" s="166">
        <v>149043</v>
      </c>
      <c r="E15" s="166">
        <v>415595</v>
      </c>
      <c r="F15" s="166">
        <v>540639</v>
      </c>
      <c r="G15" s="166">
        <v>580404</v>
      </c>
      <c r="H15" s="166">
        <v>524998</v>
      </c>
      <c r="I15" s="167">
        <f t="shared" si="1"/>
        <v>-9.5461092618245202E-2</v>
      </c>
      <c r="J15" s="166">
        <f t="shared" si="0"/>
        <v>-55406</v>
      </c>
      <c r="K15" s="167">
        <f t="shared" si="2"/>
        <v>4.5115254015315874E-2</v>
      </c>
      <c r="L15" s="81"/>
    </row>
    <row r="16" spans="1:12" x14ac:dyDescent="0.25">
      <c r="A16" s="164"/>
      <c r="B16" s="165" t="s">
        <v>125</v>
      </c>
      <c r="C16" s="166">
        <v>215512</v>
      </c>
      <c r="D16" s="166">
        <v>13556</v>
      </c>
      <c r="E16" s="166">
        <v>410280</v>
      </c>
      <c r="F16" s="166">
        <v>393582</v>
      </c>
      <c r="G16" s="166">
        <v>430563</v>
      </c>
      <c r="H16" s="166">
        <v>417888</v>
      </c>
      <c r="I16" s="167">
        <f t="shared" si="1"/>
        <v>-2.9438200681433324E-2</v>
      </c>
      <c r="J16" s="166">
        <f t="shared" si="0"/>
        <v>-12675</v>
      </c>
      <c r="K16" s="167">
        <f t="shared" si="2"/>
        <v>3.5910847793615058E-2</v>
      </c>
      <c r="L16" s="81"/>
    </row>
    <row r="17" spans="1:12" x14ac:dyDescent="0.25">
      <c r="A17" s="164"/>
      <c r="B17" s="165" t="s">
        <v>121</v>
      </c>
      <c r="C17" s="166">
        <v>250591</v>
      </c>
      <c r="D17" s="166">
        <v>37918</v>
      </c>
      <c r="E17" s="166">
        <v>403038</v>
      </c>
      <c r="F17" s="166">
        <v>380835</v>
      </c>
      <c r="G17" s="166">
        <v>417289</v>
      </c>
      <c r="H17" s="166">
        <v>378394</v>
      </c>
      <c r="I17" s="167">
        <f t="shared" si="1"/>
        <v>-9.3208783361171776E-2</v>
      </c>
      <c r="J17" s="166">
        <f t="shared" si="0"/>
        <v>-38895</v>
      </c>
      <c r="K17" s="167">
        <f t="shared" si="2"/>
        <v>3.2516964689144404E-2</v>
      </c>
      <c r="L17" s="81"/>
    </row>
    <row r="18" spans="1:12" x14ac:dyDescent="0.25">
      <c r="A18" s="164"/>
      <c r="B18" s="165" t="s">
        <v>130</v>
      </c>
      <c r="C18" s="166">
        <v>238981</v>
      </c>
      <c r="D18" s="166">
        <v>2548</v>
      </c>
      <c r="E18" s="166">
        <v>248929</v>
      </c>
      <c r="F18" s="166">
        <v>316387</v>
      </c>
      <c r="G18" s="166">
        <v>291718</v>
      </c>
      <c r="H18" s="166">
        <v>283562</v>
      </c>
      <c r="I18" s="167">
        <f t="shared" si="1"/>
        <v>-2.7958507874042748E-2</v>
      </c>
      <c r="J18" s="166">
        <f t="shared" si="0"/>
        <v>-8156</v>
      </c>
      <c r="K18" s="167">
        <f t="shared" si="2"/>
        <v>2.4367657894108167E-2</v>
      </c>
      <c r="L18" s="81"/>
    </row>
    <row r="19" spans="1:12" x14ac:dyDescent="0.25">
      <c r="A19" s="164" t="s">
        <v>146</v>
      </c>
      <c r="B19" s="165" t="s">
        <v>133</v>
      </c>
      <c r="C19" s="166">
        <v>338187</v>
      </c>
      <c r="D19" s="166">
        <v>18280</v>
      </c>
      <c r="E19" s="166">
        <v>198904</v>
      </c>
      <c r="F19" s="166">
        <v>291712</v>
      </c>
      <c r="G19" s="166">
        <v>317488</v>
      </c>
      <c r="H19" s="166">
        <v>269484</v>
      </c>
      <c r="I19" s="167">
        <f t="shared" si="1"/>
        <v>-0.15119941541097615</v>
      </c>
      <c r="J19" s="166">
        <f t="shared" si="0"/>
        <v>-48004</v>
      </c>
      <c r="K19" s="167">
        <f t="shared" si="2"/>
        <v>2.3157877007271233E-2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1652659</v>
      </c>
      <c r="D20" s="171">
        <f t="shared" ref="D20:H20" si="4">D12-SUM(D13:D19)</f>
        <v>448650</v>
      </c>
      <c r="E20" s="171">
        <f t="shared" si="4"/>
        <v>2310337</v>
      </c>
      <c r="F20" s="171">
        <f t="shared" si="4"/>
        <v>2832447</v>
      </c>
      <c r="G20" s="171">
        <f t="shared" si="4"/>
        <v>3013995</v>
      </c>
      <c r="H20" s="171">
        <f t="shared" si="4"/>
        <v>2997854</v>
      </c>
      <c r="I20" s="172">
        <f t="shared" si="1"/>
        <v>-5.3553506226785563E-3</v>
      </c>
      <c r="J20" s="171">
        <f>H20-G20</f>
        <v>-16141</v>
      </c>
      <c r="K20" s="172">
        <f t="shared" si="2"/>
        <v>0.25761801894641645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479916</v>
      </c>
      <c r="E22" s="178">
        <v>3872965</v>
      </c>
      <c r="F22" s="178">
        <v>4389120</v>
      </c>
      <c r="G22" s="178">
        <v>4572184</v>
      </c>
      <c r="H22" s="178">
        <v>4379140</v>
      </c>
      <c r="I22" s="179">
        <f>IFERROR(H22/G22-1,"-")</f>
        <v>-4.2221397913994707E-2</v>
      </c>
      <c r="J22" s="178">
        <f>H22-G22</f>
        <v>-193044</v>
      </c>
      <c r="K22" s="179">
        <f>H22/H$8</f>
        <v>0.37631764972177101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125039</v>
      </c>
      <c r="E23" s="162">
        <v>192475</v>
      </c>
      <c r="F23" s="162">
        <v>195227</v>
      </c>
      <c r="G23" s="162">
        <v>170162</v>
      </c>
      <c r="H23" s="162">
        <v>143786</v>
      </c>
      <c r="I23" s="163">
        <f>IFERROR(H23/G23-1,"-")</f>
        <v>-0.15500523030993996</v>
      </c>
      <c r="J23" s="162">
        <f t="shared" ref="J23:J33" si="5">H23-G23</f>
        <v>-26376</v>
      </c>
      <c r="K23" s="163">
        <f>H23/H$8</f>
        <v>1.2356126906857183E-2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68860</v>
      </c>
      <c r="E24" s="166">
        <v>62574</v>
      </c>
      <c r="F24" s="166">
        <v>66782</v>
      </c>
      <c r="G24" s="166">
        <v>55346</v>
      </c>
      <c r="H24" s="166">
        <v>42289</v>
      </c>
      <c r="I24" s="167">
        <f>IFERROR(H24/G24-1,"-")</f>
        <v>-0.23591587467929032</v>
      </c>
      <c r="J24" s="166">
        <f t="shared" si="5"/>
        <v>-13057</v>
      </c>
      <c r="K24" s="167">
        <f>H24/H$8</f>
        <v>3.634069038460514E-3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56179</v>
      </c>
      <c r="E25" s="166">
        <v>129901</v>
      </c>
      <c r="F25" s="166">
        <v>128445</v>
      </c>
      <c r="G25" s="166">
        <v>114816</v>
      </c>
      <c r="H25" s="166">
        <v>101497</v>
      </c>
      <c r="I25" s="167">
        <f>IFERROR(H25/G25-1,"-")</f>
        <v>-0.11600299609810483</v>
      </c>
      <c r="J25" s="166">
        <f t="shared" si="5"/>
        <v>-13319</v>
      </c>
      <c r="K25" s="167">
        <f>H25/H$8</f>
        <v>8.7220578683966706E-3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354877</v>
      </c>
      <c r="E26" s="162">
        <v>3680490</v>
      </c>
      <c r="F26" s="162">
        <v>4193893</v>
      </c>
      <c r="G26" s="162">
        <v>4402022</v>
      </c>
      <c r="H26" s="162">
        <v>4235354</v>
      </c>
      <c r="I26" s="163">
        <f>IFERROR(H26/G26-1,"-")</f>
        <v>-3.7861691740750048E-2</v>
      </c>
      <c r="J26" s="162">
        <f t="shared" si="5"/>
        <v>-166668</v>
      </c>
      <c r="K26" s="163">
        <f>H26/H$8</f>
        <v>0.36396152281491384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20212</v>
      </c>
      <c r="E27" s="166">
        <v>1646313</v>
      </c>
      <c r="F27" s="166">
        <v>1932242</v>
      </c>
      <c r="G27" s="166">
        <v>2037064</v>
      </c>
      <c r="H27" s="166">
        <v>2009207</v>
      </c>
      <c r="I27" s="167">
        <f t="shared" ref="I27:I34" si="6">IFERROR(H27/G27-1,"-")</f>
        <v>-1.3675073537208426E-2</v>
      </c>
      <c r="J27" s="166">
        <f t="shared" si="5"/>
        <v>-27857</v>
      </c>
      <c r="K27" s="167">
        <f t="shared" ref="K27:K34" si="7">H27/H$8</f>
        <v>0.17265948474918144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55810</v>
      </c>
      <c r="E28" s="166">
        <v>439344</v>
      </c>
      <c r="F28" s="166">
        <v>497002</v>
      </c>
      <c r="G28" s="166">
        <v>511468</v>
      </c>
      <c r="H28" s="166">
        <v>474875</v>
      </c>
      <c r="I28" s="167">
        <f t="shared" si="6"/>
        <v>-7.1545042896134281E-2</v>
      </c>
      <c r="J28" s="166">
        <f t="shared" si="5"/>
        <v>-36593</v>
      </c>
      <c r="K28" s="167">
        <f t="shared" si="7"/>
        <v>4.0807976888527428E-2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68327</v>
      </c>
      <c r="E29" s="166">
        <v>164422</v>
      </c>
      <c r="F29" s="166">
        <v>191056</v>
      </c>
      <c r="G29" s="166">
        <v>206692</v>
      </c>
      <c r="H29" s="166">
        <v>147935</v>
      </c>
      <c r="I29" s="167">
        <f t="shared" si="6"/>
        <v>-0.28427321812164963</v>
      </c>
      <c r="J29" s="166">
        <f t="shared" si="5"/>
        <v>-58757</v>
      </c>
      <c r="K29" s="167">
        <f t="shared" si="7"/>
        <v>1.2712667672554473E-2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5732</v>
      </c>
      <c r="E30" s="166">
        <v>194426</v>
      </c>
      <c r="F30" s="166">
        <v>169131</v>
      </c>
      <c r="G30" s="166">
        <v>176922</v>
      </c>
      <c r="H30" s="166">
        <v>174505</v>
      </c>
      <c r="I30" s="167">
        <f t="shared" si="6"/>
        <v>-1.3661387504097844E-2</v>
      </c>
      <c r="J30" s="166">
        <f t="shared" si="5"/>
        <v>-2417</v>
      </c>
      <c r="K30" s="167">
        <f t="shared" si="7"/>
        <v>1.4995937892987584E-2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21193</v>
      </c>
      <c r="E31" s="166">
        <v>243033</v>
      </c>
      <c r="F31" s="166">
        <v>206049</v>
      </c>
      <c r="G31" s="166">
        <v>221075</v>
      </c>
      <c r="H31" s="166">
        <v>212576</v>
      </c>
      <c r="I31" s="167">
        <f t="shared" si="6"/>
        <v>-3.8443966979531785E-2</v>
      </c>
      <c r="J31" s="166">
        <f t="shared" si="5"/>
        <v>-8499</v>
      </c>
      <c r="K31" s="167">
        <f t="shared" si="7"/>
        <v>1.8267536709777536E-2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574</v>
      </c>
      <c r="E32" s="166">
        <v>95054</v>
      </c>
      <c r="F32" s="166">
        <v>109140</v>
      </c>
      <c r="G32" s="166">
        <v>99708</v>
      </c>
      <c r="H32" s="166">
        <v>92183</v>
      </c>
      <c r="I32" s="167">
        <f t="shared" si="6"/>
        <v>-7.5470373490592491E-2</v>
      </c>
      <c r="J32" s="166">
        <f t="shared" si="5"/>
        <v>-7525</v>
      </c>
      <c r="K32" s="167">
        <f t="shared" si="7"/>
        <v>7.9216672461492488E-3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2273</v>
      </c>
      <c r="E33" s="166">
        <v>58689</v>
      </c>
      <c r="F33" s="166">
        <v>97353</v>
      </c>
      <c r="G33" s="166">
        <v>95578</v>
      </c>
      <c r="H33" s="166">
        <v>82430</v>
      </c>
      <c r="I33" s="167">
        <f t="shared" si="6"/>
        <v>-0.13756303751909438</v>
      </c>
      <c r="J33" s="166">
        <f t="shared" si="5"/>
        <v>-13148</v>
      </c>
      <c r="K33" s="167">
        <f t="shared" si="7"/>
        <v>7.0835515344486785E-3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180756</v>
      </c>
      <c r="E34" s="171">
        <f t="shared" si="9"/>
        <v>839209</v>
      </c>
      <c r="F34" s="171">
        <f t="shared" si="9"/>
        <v>991920</v>
      </c>
      <c r="G34" s="171">
        <f t="shared" si="9"/>
        <v>1053515</v>
      </c>
      <c r="H34" s="171">
        <f t="shared" si="9"/>
        <v>1041643</v>
      </c>
      <c r="I34" s="172">
        <f t="shared" si="6"/>
        <v>-1.1268942539973348E-2</v>
      </c>
      <c r="J34" s="171">
        <f>H34-G34</f>
        <v>-11872</v>
      </c>
      <c r="K34" s="172">
        <f t="shared" si="7"/>
        <v>8.9512700121287453E-2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250141</v>
      </c>
      <c r="E36" s="178">
        <v>2658546</v>
      </c>
      <c r="F36" s="178">
        <v>3148928</v>
      </c>
      <c r="G36" s="178">
        <v>3318184</v>
      </c>
      <c r="H36" s="178">
        <v>3271624</v>
      </c>
      <c r="I36" s="179">
        <f>IFERROR(H36/G36-1,"-")</f>
        <v>-1.4031771595547471E-2</v>
      </c>
      <c r="J36" s="178">
        <f>H36-G36</f>
        <v>-46560</v>
      </c>
      <c r="K36" s="179">
        <f>H36/H$8</f>
        <v>0.28114420969718695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40820</v>
      </c>
      <c r="E37" s="162">
        <v>122385</v>
      </c>
      <c r="F37" s="162">
        <v>123431</v>
      </c>
      <c r="G37" s="162">
        <v>136202</v>
      </c>
      <c r="H37" s="162">
        <v>147970</v>
      </c>
      <c r="I37" s="163">
        <f>IFERROR(H37/G37-1,"-")</f>
        <v>8.6401080747712911E-2</v>
      </c>
      <c r="J37" s="162">
        <f t="shared" ref="J37:J47" si="10">H37-G37</f>
        <v>11768</v>
      </c>
      <c r="K37" s="163">
        <f>H37/H$8</f>
        <v>1.271567536761338E-2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27959</v>
      </c>
      <c r="E38" s="166">
        <v>37773</v>
      </c>
      <c r="F38" s="166">
        <v>33042</v>
      </c>
      <c r="G38" s="166">
        <v>61484</v>
      </c>
      <c r="H38" s="166">
        <v>59109</v>
      </c>
      <c r="I38" s="167">
        <f>IFERROR(H38/G38-1,"-")</f>
        <v>-3.8627935723114959E-2</v>
      </c>
      <c r="J38" s="166">
        <f t="shared" si="10"/>
        <v>-2375</v>
      </c>
      <c r="K38" s="167">
        <f>H38/H$8</f>
        <v>5.079481349626676E-3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12861</v>
      </c>
      <c r="E39" s="166">
        <v>84612</v>
      </c>
      <c r="F39" s="166">
        <v>90389</v>
      </c>
      <c r="G39" s="166">
        <v>74718</v>
      </c>
      <c r="H39" s="166">
        <v>88861</v>
      </c>
      <c r="I39" s="167">
        <f>IFERROR(H39/G39-1,"-")</f>
        <v>0.18928504510292021</v>
      </c>
      <c r="J39" s="166">
        <f t="shared" si="10"/>
        <v>14143</v>
      </c>
      <c r="K39" s="167">
        <f>H39/H$8</f>
        <v>7.6361940179867039E-3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209321</v>
      </c>
      <c r="E40" s="162">
        <v>2536161</v>
      </c>
      <c r="F40" s="162">
        <v>3025497</v>
      </c>
      <c r="G40" s="162">
        <v>3181982</v>
      </c>
      <c r="H40" s="162">
        <v>3123654</v>
      </c>
      <c r="I40" s="163">
        <f>IFERROR(H40/G40-1,"-")</f>
        <v>-1.8330713372985752E-2</v>
      </c>
      <c r="J40" s="162">
        <f t="shared" si="10"/>
        <v>-58328</v>
      </c>
      <c r="K40" s="163">
        <f>H40/H$8</f>
        <v>0.26842853432957359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12731</v>
      </c>
      <c r="E41" s="166">
        <v>1089009</v>
      </c>
      <c r="F41" s="166">
        <v>1294282</v>
      </c>
      <c r="G41" s="166">
        <v>1409090</v>
      </c>
      <c r="H41" s="166">
        <v>1385871</v>
      </c>
      <c r="I41" s="167">
        <f t="shared" ref="I41:I48" si="11">IFERROR(H41/G41-1,"-")</f>
        <v>-1.6478010630974649E-2</v>
      </c>
      <c r="J41" s="166">
        <f t="shared" si="10"/>
        <v>-23219</v>
      </c>
      <c r="K41" s="167">
        <f t="shared" ref="K41:K48" si="12">H41/H$8</f>
        <v>0.11909363882807139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18587</v>
      </c>
      <c r="E42" s="166">
        <v>108888</v>
      </c>
      <c r="F42" s="166">
        <v>139293</v>
      </c>
      <c r="G42" s="166">
        <v>137988</v>
      </c>
      <c r="H42" s="166">
        <v>132803</v>
      </c>
      <c r="I42" s="167">
        <f t="shared" si="11"/>
        <v>-3.7575731223004949E-2</v>
      </c>
      <c r="J42" s="166">
        <f t="shared" si="10"/>
        <v>-5185</v>
      </c>
      <c r="K42" s="167">
        <f t="shared" si="12"/>
        <v>1.1412312197372168E-2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22425</v>
      </c>
      <c r="E43" s="166">
        <v>62644</v>
      </c>
      <c r="F43" s="166">
        <v>83931</v>
      </c>
      <c r="G43" s="166">
        <v>80711</v>
      </c>
      <c r="H43" s="166">
        <v>83636</v>
      </c>
      <c r="I43" s="167">
        <f t="shared" si="11"/>
        <v>3.6240413326560139E-2</v>
      </c>
      <c r="J43" s="166">
        <f t="shared" si="10"/>
        <v>2925</v>
      </c>
      <c r="K43" s="167">
        <f t="shared" si="12"/>
        <v>7.1871881127641597E-3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2975</v>
      </c>
      <c r="E44" s="166">
        <v>141020</v>
      </c>
      <c r="F44" s="166">
        <v>149033</v>
      </c>
      <c r="G44" s="166">
        <v>155533</v>
      </c>
      <c r="H44" s="166">
        <v>145433</v>
      </c>
      <c r="I44" s="167">
        <f t="shared" si="11"/>
        <v>-6.4937987436749722E-2</v>
      </c>
      <c r="J44" s="166">
        <f t="shared" si="10"/>
        <v>-10100</v>
      </c>
      <c r="K44" s="167">
        <f t="shared" si="12"/>
        <v>1.2497660442914893E-2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4637</v>
      </c>
      <c r="E45" s="166">
        <v>100046</v>
      </c>
      <c r="F45" s="166">
        <v>116394</v>
      </c>
      <c r="G45" s="166">
        <v>132369</v>
      </c>
      <c r="H45" s="166">
        <v>105512</v>
      </c>
      <c r="I45" s="167">
        <f t="shared" si="11"/>
        <v>-0.20289493763645572</v>
      </c>
      <c r="J45" s="166">
        <f t="shared" si="10"/>
        <v>-26857</v>
      </c>
      <c r="K45" s="167">
        <f t="shared" si="12"/>
        <v>9.0670834587255732E-3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917</v>
      </c>
      <c r="E46" s="166">
        <v>98471</v>
      </c>
      <c r="F46" s="166">
        <v>111563</v>
      </c>
      <c r="G46" s="166">
        <v>104531</v>
      </c>
      <c r="H46" s="166">
        <v>112716</v>
      </c>
      <c r="I46" s="167">
        <f t="shared" si="11"/>
        <v>7.8302130468473452E-2</v>
      </c>
      <c r="J46" s="166">
        <f t="shared" si="10"/>
        <v>8185</v>
      </c>
      <c r="K46" s="167">
        <f t="shared" si="12"/>
        <v>9.6861530359931731E-3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13882</v>
      </c>
      <c r="E47" s="166">
        <v>96506</v>
      </c>
      <c r="F47" s="166">
        <v>118911</v>
      </c>
      <c r="G47" s="166">
        <v>134415</v>
      </c>
      <c r="H47" s="166">
        <v>115211</v>
      </c>
      <c r="I47" s="167">
        <f t="shared" si="11"/>
        <v>-0.14287095934233529</v>
      </c>
      <c r="J47" s="166">
        <f t="shared" si="10"/>
        <v>-19204</v>
      </c>
      <c r="K47" s="167">
        <f t="shared" si="12"/>
        <v>9.900558726620972E-3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133167</v>
      </c>
      <c r="E48" s="171">
        <f t="shared" si="14"/>
        <v>839577</v>
      </c>
      <c r="F48" s="171">
        <f t="shared" si="14"/>
        <v>1012090</v>
      </c>
      <c r="G48" s="171">
        <f t="shared" si="14"/>
        <v>1027345</v>
      </c>
      <c r="H48" s="171">
        <f t="shared" si="14"/>
        <v>1042472</v>
      </c>
      <c r="I48" s="172">
        <f t="shared" si="11"/>
        <v>1.4724362312563022E-2</v>
      </c>
      <c r="J48" s="171">
        <f>H48-G48</f>
        <v>15127</v>
      </c>
      <c r="K48" s="172">
        <f t="shared" si="12"/>
        <v>8.9583939527111273E-2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12448</v>
      </c>
      <c r="E50" s="178">
        <v>56272</v>
      </c>
      <c r="F50" s="178">
        <v>65549</v>
      </c>
      <c r="G50" s="178">
        <v>75339</v>
      </c>
      <c r="H50" s="178">
        <v>70664</v>
      </c>
      <c r="I50" s="179">
        <f>IFERROR(H50/G50-1,"-")</f>
        <v>-6.2052854431303817E-2</v>
      </c>
      <c r="J50" s="178">
        <f>H50-G50</f>
        <v>-4675</v>
      </c>
      <c r="K50" s="179">
        <f>H50/H$8</f>
        <v>6.0724503897886866E-3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2474</v>
      </c>
      <c r="E51" s="162">
        <v>4239</v>
      </c>
      <c r="F51" s="162">
        <v>16499</v>
      </c>
      <c r="G51" s="162">
        <v>10488</v>
      </c>
      <c r="H51" s="162">
        <v>7223</v>
      </c>
      <c r="I51" s="163">
        <f>IFERROR(H51/G51-1,"-")</f>
        <v>-0.31130816170861941</v>
      </c>
      <c r="J51" s="162">
        <f t="shared" ref="J51:J61" si="15">H51-G51</f>
        <v>-3265</v>
      </c>
      <c r="K51" s="163">
        <f>H51/H$8</f>
        <v>6.207023260138639E-4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1653</v>
      </c>
      <c r="E52" s="166">
        <v>409</v>
      </c>
      <c r="F52" s="166">
        <v>11146</v>
      </c>
      <c r="G52" s="166">
        <v>5704</v>
      </c>
      <c r="H52" s="166">
        <v>3679</v>
      </c>
      <c r="I52" s="167">
        <f>IFERROR(H52/G52-1,"-")</f>
        <v>-0.35501402524544179</v>
      </c>
      <c r="J52" s="166">
        <f t="shared" si="15"/>
        <v>-2025</v>
      </c>
      <c r="K52" s="167">
        <f>H52/H$8</f>
        <v>3.1615171776339546E-4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821</v>
      </c>
      <c r="E53" s="166">
        <v>3830</v>
      </c>
      <c r="F53" s="166">
        <v>5353</v>
      </c>
      <c r="G53" s="166">
        <v>4784</v>
      </c>
      <c r="H53" s="166">
        <v>3544</v>
      </c>
      <c r="I53" s="167">
        <f>IFERROR(H53/G53-1,"-")</f>
        <v>-0.25919732441471577</v>
      </c>
      <c r="J53" s="166">
        <f t="shared" si="15"/>
        <v>-1240</v>
      </c>
      <c r="K53" s="167">
        <f>H53/H$8</f>
        <v>3.045506082504685E-4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9974</v>
      </c>
      <c r="E54" s="162">
        <v>52033</v>
      </c>
      <c r="F54" s="162">
        <v>49050</v>
      </c>
      <c r="G54" s="162">
        <v>64851</v>
      </c>
      <c r="H54" s="162">
        <v>63441</v>
      </c>
      <c r="I54" s="163">
        <f>IFERROR(H54/G54-1,"-")</f>
        <v>-2.1742147384003374E-2</v>
      </c>
      <c r="J54" s="162">
        <f t="shared" si="15"/>
        <v>-1410</v>
      </c>
      <c r="K54" s="163">
        <f>H54/H$8</f>
        <v>5.4517480637748224E-3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390</v>
      </c>
      <c r="E55" s="166">
        <v>21886</v>
      </c>
      <c r="F55" s="166">
        <v>18267</v>
      </c>
      <c r="G55" s="166">
        <v>21641</v>
      </c>
      <c r="H55" s="166">
        <v>23943</v>
      </c>
      <c r="I55" s="167">
        <f t="shared" ref="I55:I62" si="16">IFERROR(H55/G55-1,"-")</f>
        <v>0.10637216394806148</v>
      </c>
      <c r="J55" s="166">
        <f t="shared" si="15"/>
        <v>2302</v>
      </c>
      <c r="K55" s="167">
        <f t="shared" ref="K55:K62" si="17">H55/H$8</f>
        <v>2.0575212227260066E-3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4614</v>
      </c>
      <c r="E56" s="166">
        <v>14057</v>
      </c>
      <c r="F56" s="166">
        <v>11739</v>
      </c>
      <c r="G56" s="166">
        <v>18859</v>
      </c>
      <c r="H56" s="166">
        <v>16545</v>
      </c>
      <c r="I56" s="167">
        <f t="shared" si="16"/>
        <v>-0.12270003711755662</v>
      </c>
      <c r="J56" s="166">
        <f t="shared" si="15"/>
        <v>-2314</v>
      </c>
      <c r="K56" s="167">
        <f t="shared" si="17"/>
        <v>1.4217804214176075E-3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722</v>
      </c>
      <c r="E57" s="166">
        <v>1882</v>
      </c>
      <c r="F57" s="166">
        <v>2805</v>
      </c>
      <c r="G57" s="166">
        <v>2415</v>
      </c>
      <c r="H57" s="166">
        <v>1923</v>
      </c>
      <c r="I57" s="167">
        <f t="shared" si="16"/>
        <v>-0.20372670807453419</v>
      </c>
      <c r="J57" s="166">
        <f t="shared" si="15"/>
        <v>-492</v>
      </c>
      <c r="K57" s="167">
        <f t="shared" si="17"/>
        <v>1.6525135995080443E-4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344</v>
      </c>
      <c r="E58" s="166">
        <v>1201</v>
      </c>
      <c r="F58" s="166">
        <v>849</v>
      </c>
      <c r="G58" s="166">
        <v>2206</v>
      </c>
      <c r="H58" s="166">
        <v>1825</v>
      </c>
      <c r="I58" s="167">
        <f t="shared" si="16"/>
        <v>-0.17271078875793289</v>
      </c>
      <c r="J58" s="166">
        <f t="shared" si="15"/>
        <v>-381</v>
      </c>
      <c r="K58" s="167">
        <f t="shared" si="17"/>
        <v>1.5682981378586483E-4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128</v>
      </c>
      <c r="E59" s="166">
        <v>1093</v>
      </c>
      <c r="F59" s="166">
        <v>1194</v>
      </c>
      <c r="G59" s="166">
        <v>1438</v>
      </c>
      <c r="H59" s="166">
        <v>1231</v>
      </c>
      <c r="I59" s="167">
        <f t="shared" si="16"/>
        <v>-0.14394993045897075</v>
      </c>
      <c r="J59" s="166">
        <f t="shared" si="15"/>
        <v>-207</v>
      </c>
      <c r="K59" s="167">
        <f t="shared" si="17"/>
        <v>1.0578493192898609E-4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43</v>
      </c>
      <c r="E60" s="166">
        <v>197</v>
      </c>
      <c r="F60" s="166">
        <v>476</v>
      </c>
      <c r="G60" s="166">
        <v>357</v>
      </c>
      <c r="H60" s="166">
        <v>582</v>
      </c>
      <c r="I60" s="167">
        <f t="shared" si="16"/>
        <v>0.63025210084033612</v>
      </c>
      <c r="J60" s="166">
        <f t="shared" si="15"/>
        <v>225</v>
      </c>
      <c r="K60" s="167">
        <f t="shared" si="17"/>
        <v>5.0013672122396344E-5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46</v>
      </c>
      <c r="E61" s="166">
        <v>232</v>
      </c>
      <c r="F61" s="166">
        <v>436</v>
      </c>
      <c r="G61" s="166">
        <v>364</v>
      </c>
      <c r="H61" s="166">
        <v>642</v>
      </c>
      <c r="I61" s="167">
        <f t="shared" si="16"/>
        <v>0.76373626373626369</v>
      </c>
      <c r="J61" s="166">
        <f t="shared" si="15"/>
        <v>278</v>
      </c>
      <c r="K61" s="167">
        <f t="shared" si="17"/>
        <v>5.5169720794808341E-5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3687</v>
      </c>
      <c r="E62" s="171">
        <f t="shared" si="19"/>
        <v>11485</v>
      </c>
      <c r="F62" s="171">
        <f t="shared" si="19"/>
        <v>13284</v>
      </c>
      <c r="G62" s="171">
        <f t="shared" si="19"/>
        <v>17571</v>
      </c>
      <c r="H62" s="171">
        <f t="shared" si="19"/>
        <v>16750</v>
      </c>
      <c r="I62" s="172">
        <f t="shared" si="16"/>
        <v>-4.6724716863012938E-2</v>
      </c>
      <c r="J62" s="171">
        <f>H62-G62</f>
        <v>-821</v>
      </c>
      <c r="K62" s="172">
        <f t="shared" si="17"/>
        <v>1.4393969210483484E-3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70994</v>
      </c>
      <c r="E64" s="178">
        <v>271858</v>
      </c>
      <c r="F64" s="178">
        <v>416036</v>
      </c>
      <c r="G64" s="178">
        <v>486806</v>
      </c>
      <c r="H64" s="178">
        <v>363302</v>
      </c>
      <c r="I64" s="179">
        <f>IFERROR(H64/G64-1,"-")</f>
        <v>-0.25370270703319187</v>
      </c>
      <c r="J64" s="178">
        <f>H64-G64</f>
        <v>-123504</v>
      </c>
      <c r="K64" s="179">
        <f>H64/H$8</f>
        <v>3.1220046579743706E-2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14046</v>
      </c>
      <c r="E65" s="162">
        <v>35676</v>
      </c>
      <c r="F65" s="162">
        <v>23988</v>
      </c>
      <c r="G65" s="162">
        <v>55788</v>
      </c>
      <c r="H65" s="162">
        <v>33964</v>
      </c>
      <c r="I65" s="163">
        <f>IFERROR(H65/G65-1,"-")</f>
        <v>-0.39119523911952392</v>
      </c>
      <c r="J65" s="162">
        <f t="shared" ref="J65:J75" si="20">H65-G65</f>
        <v>-21824</v>
      </c>
      <c r="K65" s="163">
        <f>H65/H$8</f>
        <v>2.9186672851633498E-3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13366</v>
      </c>
      <c r="E66" s="166">
        <v>20911</v>
      </c>
      <c r="F66" s="166">
        <v>15438</v>
      </c>
      <c r="G66" s="166">
        <v>14999</v>
      </c>
      <c r="H66" s="166">
        <v>7235</v>
      </c>
      <c r="I66" s="167">
        <f>IFERROR(H66/G66-1,"-")</f>
        <v>-0.51763450896726448</v>
      </c>
      <c r="J66" s="166">
        <f t="shared" si="20"/>
        <v>-7764</v>
      </c>
      <c r="K66" s="167">
        <f>H66/H$8</f>
        <v>6.2173353574834637E-4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680</v>
      </c>
      <c r="E67" s="166">
        <v>14765</v>
      </c>
      <c r="F67" s="166">
        <v>8550</v>
      </c>
      <c r="G67" s="166">
        <v>40789</v>
      </c>
      <c r="H67" s="166">
        <v>26729</v>
      </c>
      <c r="I67" s="167">
        <f>IFERROR(H67/G67-1,"-")</f>
        <v>-0.34470077717031555</v>
      </c>
      <c r="J67" s="166">
        <f t="shared" si="20"/>
        <v>-14060</v>
      </c>
      <c r="K67" s="167">
        <f>H67/H$8</f>
        <v>2.2969337494150033E-3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56948</v>
      </c>
      <c r="E68" s="162">
        <v>236182</v>
      </c>
      <c r="F68" s="162">
        <v>392048</v>
      </c>
      <c r="G68" s="162">
        <v>431018</v>
      </c>
      <c r="H68" s="162">
        <v>329338</v>
      </c>
      <c r="I68" s="163">
        <f>IFERROR(H68/G68-1,"-")</f>
        <v>-0.23590662106918969</v>
      </c>
      <c r="J68" s="162">
        <f t="shared" si="20"/>
        <v>-101680</v>
      </c>
      <c r="K68" s="163">
        <f>H68/H$8</f>
        <v>2.8301379294580358E-2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4798</v>
      </c>
      <c r="E69" s="166">
        <v>95934</v>
      </c>
      <c r="F69" s="166">
        <v>139113</v>
      </c>
      <c r="G69" s="166">
        <v>147775</v>
      </c>
      <c r="H69" s="166">
        <v>142559</v>
      </c>
      <c r="I69" s="167">
        <f t="shared" ref="I69:I76" si="21">IFERROR(H69/G69-1,"-")</f>
        <v>-3.5296904077144253E-2</v>
      </c>
      <c r="J69" s="166">
        <f t="shared" si="20"/>
        <v>-5216</v>
      </c>
      <c r="K69" s="167">
        <f t="shared" ref="K69:K76" si="22">H69/H$8</f>
        <v>1.2250685711506358E-2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13679</v>
      </c>
      <c r="E70" s="166">
        <v>31142</v>
      </c>
      <c r="F70" s="166">
        <v>28808</v>
      </c>
      <c r="G70" s="166">
        <v>34019</v>
      </c>
      <c r="H70" s="166">
        <v>30862</v>
      </c>
      <c r="I70" s="167">
        <f t="shared" si="21"/>
        <v>-9.2801081748434711E-2</v>
      </c>
      <c r="J70" s="166">
        <f t="shared" si="20"/>
        <v>-3157</v>
      </c>
      <c r="K70" s="167">
        <f t="shared" si="22"/>
        <v>2.6520995687996495E-3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4255</v>
      </c>
      <c r="E71" s="166">
        <v>23308</v>
      </c>
      <c r="F71" s="166">
        <v>54039</v>
      </c>
      <c r="G71" s="166">
        <v>55895</v>
      </c>
      <c r="H71" s="166">
        <v>21180</v>
      </c>
      <c r="I71" s="167">
        <f t="shared" si="21"/>
        <v>-0.6210752303426067</v>
      </c>
      <c r="J71" s="166">
        <f t="shared" si="20"/>
        <v>-34715</v>
      </c>
      <c r="K71" s="167">
        <f t="shared" si="22"/>
        <v>1.820085181361434E-3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1332</v>
      </c>
      <c r="E72" s="166">
        <v>9001</v>
      </c>
      <c r="F72" s="166">
        <v>9166</v>
      </c>
      <c r="G72" s="166">
        <v>16451</v>
      </c>
      <c r="H72" s="166">
        <v>13520</v>
      </c>
      <c r="I72" s="167">
        <f t="shared" si="21"/>
        <v>-0.17816546106619657</v>
      </c>
      <c r="J72" s="166">
        <f t="shared" si="20"/>
        <v>-2931</v>
      </c>
      <c r="K72" s="167">
        <f t="shared" si="22"/>
        <v>1.1618296341835027E-3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6238</v>
      </c>
      <c r="E73" s="166">
        <v>8334</v>
      </c>
      <c r="F73" s="166">
        <v>6629</v>
      </c>
      <c r="G73" s="166">
        <v>8663</v>
      </c>
      <c r="H73" s="166">
        <v>7488</v>
      </c>
      <c r="I73" s="167">
        <f t="shared" si="21"/>
        <v>-0.13563430682211708</v>
      </c>
      <c r="J73" s="166">
        <f t="shared" si="20"/>
        <v>-1175</v>
      </c>
      <c r="K73" s="167">
        <f t="shared" si="22"/>
        <v>6.434748743170169E-4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1</v>
      </c>
      <c r="E74" s="166">
        <v>7459</v>
      </c>
      <c r="F74" s="166">
        <v>22892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9.2396392209622943E-4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2068</v>
      </c>
      <c r="F75" s="166">
        <v>6577</v>
      </c>
      <c r="G75" s="166">
        <v>11568</v>
      </c>
      <c r="H75" s="166">
        <v>14028</v>
      </c>
      <c r="I75" s="167">
        <f t="shared" si="21"/>
        <v>0.21265560165975095</v>
      </c>
      <c r="J75" s="166">
        <f t="shared" si="20"/>
        <v>2460</v>
      </c>
      <c r="K75" s="167">
        <f t="shared" si="22"/>
        <v>1.2054841796099243E-3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26645</v>
      </c>
      <c r="E76" s="171">
        <f t="shared" si="24"/>
        <v>58936</v>
      </c>
      <c r="F76" s="171">
        <f t="shared" si="24"/>
        <v>124824</v>
      </c>
      <c r="G76" s="171">
        <f t="shared" si="24"/>
        <v>139401</v>
      </c>
      <c r="H76" s="171">
        <f t="shared" si="24"/>
        <v>88949</v>
      </c>
      <c r="I76" s="172">
        <f t="shared" si="21"/>
        <v>-0.36191992883838708</v>
      </c>
      <c r="J76" s="171">
        <f>H76-G76</f>
        <v>-50452</v>
      </c>
      <c r="K76" s="172">
        <f t="shared" si="22"/>
        <v>7.6437562227062413E-3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125212</v>
      </c>
      <c r="E78" s="178">
        <v>1277643</v>
      </c>
      <c r="F78" s="178">
        <v>1686660</v>
      </c>
      <c r="G78" s="178">
        <v>1869735</v>
      </c>
      <c r="H78" s="178">
        <v>1893996</v>
      </c>
      <c r="I78" s="179">
        <f>IFERROR(H78/G78-1,"-")</f>
        <v>1.2975635584721923E-2</v>
      </c>
      <c r="J78" s="178">
        <f>H78-G78</f>
        <v>24261</v>
      </c>
      <c r="K78" s="179">
        <f>H78/H$8</f>
        <v>0.16275892602256045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37438</v>
      </c>
      <c r="E79" s="162">
        <v>393388</v>
      </c>
      <c r="F79" s="162">
        <v>462487</v>
      </c>
      <c r="G79" s="162">
        <v>407225</v>
      </c>
      <c r="H79" s="162">
        <v>416898</v>
      </c>
      <c r="I79" s="163">
        <f>IFERROR(H79/G79-1,"-")</f>
        <v>2.3753453250660028E-2</v>
      </c>
      <c r="J79" s="162">
        <f t="shared" ref="J79:J89" si="25">H79-G79</f>
        <v>9673</v>
      </c>
      <c r="K79" s="163">
        <f>H79/H$8</f>
        <v>3.5825772990520262E-2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16244</v>
      </c>
      <c r="E80" s="166">
        <v>56197</v>
      </c>
      <c r="F80" s="166">
        <v>62008</v>
      </c>
      <c r="G80" s="166">
        <v>49772</v>
      </c>
      <c r="H80" s="166">
        <v>47932</v>
      </c>
      <c r="I80" s="167">
        <f>IFERROR(H80/G80-1,"-")</f>
        <v>-3.6968576709796697E-2</v>
      </c>
      <c r="J80" s="166">
        <f t="shared" si="25"/>
        <v>-1840</v>
      </c>
      <c r="K80" s="167">
        <f>H80/H$8</f>
        <v>4.1189954161008615E-3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21194</v>
      </c>
      <c r="E81" s="166">
        <v>337191</v>
      </c>
      <c r="F81" s="166">
        <v>400479</v>
      </c>
      <c r="G81" s="166">
        <v>357453</v>
      </c>
      <c r="H81" s="166">
        <v>368966</v>
      </c>
      <c r="I81" s="167">
        <f>IFERROR(H81/G81-1,"-")</f>
        <v>3.2208430199214932E-2</v>
      </c>
      <c r="J81" s="166">
        <f t="shared" si="25"/>
        <v>11513</v>
      </c>
      <c r="K81" s="167">
        <f>H81/H$8</f>
        <v>3.1706777574419399E-2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87774</v>
      </c>
      <c r="E82" s="162">
        <v>884255</v>
      </c>
      <c r="F82" s="162">
        <v>1224173</v>
      </c>
      <c r="G82" s="162">
        <v>1462510</v>
      </c>
      <c r="H82" s="162">
        <v>1477098</v>
      </c>
      <c r="I82" s="163">
        <f>IFERROR(H82/G82-1,"-")</f>
        <v>9.9746326520844253E-3</v>
      </c>
      <c r="J82" s="162">
        <f t="shared" si="25"/>
        <v>14588</v>
      </c>
      <c r="K82" s="163">
        <f>H82/H$8</f>
        <v>0.1269331530320402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9213</v>
      </c>
      <c r="E83" s="166">
        <v>138476</v>
      </c>
      <c r="F83" s="166">
        <v>195682</v>
      </c>
      <c r="G83" s="166">
        <v>251156</v>
      </c>
      <c r="H83" s="166">
        <v>240978</v>
      </c>
      <c r="I83" s="167">
        <f t="shared" ref="I83:I90" si="26">IFERROR(H83/G83-1,"-")</f>
        <v>-4.0524614184013097E-2</v>
      </c>
      <c r="J83" s="166">
        <f t="shared" si="25"/>
        <v>-10178</v>
      </c>
      <c r="K83" s="167">
        <f t="shared" ref="K83:K90" si="27">H83/H$8</f>
        <v>2.0708238283008294E-2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27872</v>
      </c>
      <c r="E84" s="166">
        <v>345539</v>
      </c>
      <c r="F84" s="166">
        <v>479476</v>
      </c>
      <c r="G84" s="166">
        <v>565229</v>
      </c>
      <c r="H84" s="166">
        <v>543492</v>
      </c>
      <c r="I84" s="167">
        <f t="shared" si="26"/>
        <v>-3.8456979383577283E-2</v>
      </c>
      <c r="J84" s="166">
        <f t="shared" si="25"/>
        <v>-21737</v>
      </c>
      <c r="K84" s="167">
        <f t="shared" si="27"/>
        <v>4.6704520084442327E-2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13512</v>
      </c>
      <c r="E85" s="166">
        <v>61460</v>
      </c>
      <c r="F85" s="166">
        <v>85455</v>
      </c>
      <c r="G85" s="166">
        <v>121382</v>
      </c>
      <c r="H85" s="166">
        <v>130463</v>
      </c>
      <c r="I85" s="167">
        <f t="shared" si="26"/>
        <v>7.4813399021271598E-2</v>
      </c>
      <c r="J85" s="166">
        <f t="shared" si="25"/>
        <v>9081</v>
      </c>
      <c r="K85" s="167">
        <f t="shared" si="27"/>
        <v>1.12112262991481E-2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1013</v>
      </c>
      <c r="E86" s="166">
        <v>22612</v>
      </c>
      <c r="F86" s="166">
        <v>21911</v>
      </c>
      <c r="G86" s="166">
        <v>31942</v>
      </c>
      <c r="H86" s="166">
        <v>39625</v>
      </c>
      <c r="I86" s="167">
        <f t="shared" si="26"/>
        <v>0.24052971009955537</v>
      </c>
      <c r="J86" s="166">
        <f t="shared" si="25"/>
        <v>7683</v>
      </c>
      <c r="K86" s="167">
        <f t="shared" si="27"/>
        <v>3.4051404774054213E-3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793</v>
      </c>
      <c r="E87" s="166">
        <v>11827</v>
      </c>
      <c r="F87" s="166">
        <v>12413</v>
      </c>
      <c r="G87" s="166">
        <v>15089</v>
      </c>
      <c r="H87" s="166">
        <v>17595</v>
      </c>
      <c r="I87" s="167">
        <f t="shared" si="26"/>
        <v>0.16608125124262707</v>
      </c>
      <c r="J87" s="166">
        <f t="shared" si="25"/>
        <v>2506</v>
      </c>
      <c r="K87" s="167">
        <f t="shared" si="27"/>
        <v>1.5120112731848174E-3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606</v>
      </c>
      <c r="E88" s="166">
        <v>27852</v>
      </c>
      <c r="F88" s="166">
        <v>44534</v>
      </c>
      <c r="G88" s="166">
        <v>39975</v>
      </c>
      <c r="H88" s="166">
        <v>40940</v>
      </c>
      <c r="I88" s="167">
        <f t="shared" si="26"/>
        <v>2.4140087554721745E-2</v>
      </c>
      <c r="J88" s="166">
        <f t="shared" si="25"/>
        <v>965</v>
      </c>
      <c r="K88" s="167">
        <f t="shared" si="27"/>
        <v>3.5181438774757844E-3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1566</v>
      </c>
      <c r="E89" s="166">
        <v>25832</v>
      </c>
      <c r="F89" s="166">
        <v>45007</v>
      </c>
      <c r="G89" s="166">
        <v>49489</v>
      </c>
      <c r="H89" s="166">
        <v>38576</v>
      </c>
      <c r="I89" s="167">
        <f t="shared" si="26"/>
        <v>-0.22051364949786822</v>
      </c>
      <c r="J89" s="166">
        <f t="shared" si="25"/>
        <v>-10913</v>
      </c>
      <c r="K89" s="167">
        <f t="shared" si="27"/>
        <v>3.3149955597827517E-3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33199</v>
      </c>
      <c r="E90" s="171">
        <f t="shared" si="29"/>
        <v>250657</v>
      </c>
      <c r="F90" s="171">
        <f t="shared" si="29"/>
        <v>339695</v>
      </c>
      <c r="G90" s="171">
        <f t="shared" si="29"/>
        <v>388248</v>
      </c>
      <c r="H90" s="171">
        <f t="shared" si="29"/>
        <v>425429</v>
      </c>
      <c r="I90" s="172">
        <f t="shared" si="26"/>
        <v>9.5766108260699312E-2</v>
      </c>
      <c r="J90" s="171">
        <f>H90-G90</f>
        <v>37181</v>
      </c>
      <c r="K90" s="172">
        <f t="shared" si="27"/>
        <v>3.6558877177592708E-2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14907</v>
      </c>
      <c r="E92" s="178">
        <v>47686</v>
      </c>
      <c r="F92" s="178">
        <v>56910</v>
      </c>
      <c r="G92" s="178">
        <v>58450</v>
      </c>
      <c r="H92" s="178">
        <v>53439</v>
      </c>
      <c r="I92" s="179">
        <f>IFERROR(H92/G92-1,"-")</f>
        <v>-8.5731394354148893E-2</v>
      </c>
      <c r="J92" s="178">
        <f>H92-G92</f>
        <v>-5011</v>
      </c>
      <c r="K92" s="179">
        <f>H92/H$8</f>
        <v>4.5922347500837431E-3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6784</v>
      </c>
      <c r="E93" s="162">
        <v>20732</v>
      </c>
      <c r="F93" s="162">
        <v>24056</v>
      </c>
      <c r="G93" s="162">
        <v>19981</v>
      </c>
      <c r="H93" s="162">
        <v>19642</v>
      </c>
      <c r="I93" s="163">
        <f>IFERROR(H93/G93-1,"-")</f>
        <v>-1.6966117811921366E-2</v>
      </c>
      <c r="J93" s="162">
        <f t="shared" ref="J93:J103" si="30">H93-G93</f>
        <v>-339</v>
      </c>
      <c r="K93" s="163">
        <f>H93/H$8</f>
        <v>1.6879184670586065E-3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3740</v>
      </c>
      <c r="E94" s="166">
        <v>9163</v>
      </c>
      <c r="F94" s="166">
        <v>6052</v>
      </c>
      <c r="G94" s="166">
        <v>4796</v>
      </c>
      <c r="H94" s="166">
        <v>5279</v>
      </c>
      <c r="I94" s="167">
        <f>IFERROR(H94/G94-1,"-")</f>
        <v>0.10070892410341958</v>
      </c>
      <c r="J94" s="166">
        <f t="shared" si="30"/>
        <v>483</v>
      </c>
      <c r="K94" s="167">
        <f>H94/H$8</f>
        <v>4.536463490277153E-4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3044</v>
      </c>
      <c r="E95" s="166">
        <v>11569</v>
      </c>
      <c r="F95" s="166">
        <v>18004</v>
      </c>
      <c r="G95" s="166">
        <v>15185</v>
      </c>
      <c r="H95" s="166">
        <v>14363</v>
      </c>
      <c r="I95" s="167">
        <f>IFERROR(H95/G95-1,"-")</f>
        <v>-5.4132367467895959E-2</v>
      </c>
      <c r="J95" s="166">
        <f t="shared" si="30"/>
        <v>-822</v>
      </c>
      <c r="K95" s="167">
        <f>H95/H$8</f>
        <v>1.2342721180308913E-3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8123</v>
      </c>
      <c r="E96" s="162">
        <v>26954</v>
      </c>
      <c r="F96" s="162">
        <v>32854</v>
      </c>
      <c r="G96" s="162">
        <v>38469</v>
      </c>
      <c r="H96" s="162">
        <v>33797</v>
      </c>
      <c r="I96" s="163">
        <f>IFERROR(H96/G96-1,"-")</f>
        <v>-0.12144843900283342</v>
      </c>
      <c r="J96" s="162">
        <f t="shared" si="30"/>
        <v>-4672</v>
      </c>
      <c r="K96" s="163">
        <f>H96/H$8</f>
        <v>2.9043162830251364E-3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184</v>
      </c>
      <c r="E97" s="166">
        <v>3964</v>
      </c>
      <c r="F97" s="166">
        <v>5698</v>
      </c>
      <c r="G97" s="166">
        <v>6817</v>
      </c>
      <c r="H97" s="166">
        <v>4991</v>
      </c>
      <c r="I97" s="167">
        <f t="shared" ref="I97:I104" si="31">IFERROR(H97/G97-1,"-")</f>
        <v>-0.26785976235880882</v>
      </c>
      <c r="J97" s="166">
        <f t="shared" si="30"/>
        <v>-1826</v>
      </c>
      <c r="K97" s="167">
        <f t="shared" ref="K97:K104" si="32">H97/H$8</f>
        <v>4.2889731540013773E-4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2428</v>
      </c>
      <c r="E98" s="166">
        <v>8965</v>
      </c>
      <c r="F98" s="166">
        <v>10891</v>
      </c>
      <c r="G98" s="166">
        <v>12346</v>
      </c>
      <c r="H98" s="166">
        <v>11107</v>
      </c>
      <c r="I98" s="167">
        <f t="shared" si="31"/>
        <v>-0.10035639073384095</v>
      </c>
      <c r="J98" s="166">
        <f t="shared" si="30"/>
        <v>-1239</v>
      </c>
      <c r="K98" s="167">
        <f t="shared" si="32"/>
        <v>9.5447054340800036E-4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2456</v>
      </c>
      <c r="E99" s="166">
        <v>3324</v>
      </c>
      <c r="F99" s="166">
        <v>3813</v>
      </c>
      <c r="G99" s="166">
        <v>4348</v>
      </c>
      <c r="H99" s="166">
        <v>3996</v>
      </c>
      <c r="I99" s="167">
        <f t="shared" si="31"/>
        <v>-8.0956761729530813E-2</v>
      </c>
      <c r="J99" s="166">
        <f t="shared" si="30"/>
        <v>-352</v>
      </c>
      <c r="K99" s="167">
        <f t="shared" si="32"/>
        <v>3.4339284158263885E-4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119</v>
      </c>
      <c r="E100" s="166">
        <v>1745</v>
      </c>
      <c r="F100" s="166">
        <v>1820</v>
      </c>
      <c r="G100" s="166">
        <v>2145</v>
      </c>
      <c r="H100" s="166">
        <v>1358</v>
      </c>
      <c r="I100" s="167">
        <f t="shared" si="31"/>
        <v>-0.36689976689976689</v>
      </c>
      <c r="J100" s="166">
        <f t="shared" si="30"/>
        <v>-787</v>
      </c>
      <c r="K100" s="167">
        <f t="shared" si="32"/>
        <v>1.1669856828559148E-4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259</v>
      </c>
      <c r="E101" s="166">
        <v>898</v>
      </c>
      <c r="F101" s="166">
        <v>719</v>
      </c>
      <c r="G101" s="166">
        <v>1219</v>
      </c>
      <c r="H101" s="166">
        <v>1352</v>
      </c>
      <c r="I101" s="167">
        <f t="shared" si="31"/>
        <v>0.10910582444626749</v>
      </c>
      <c r="J101" s="166">
        <f t="shared" si="30"/>
        <v>133</v>
      </c>
      <c r="K101" s="167">
        <f t="shared" si="32"/>
        <v>1.1618296341835027E-4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26</v>
      </c>
      <c r="E102" s="166">
        <v>495</v>
      </c>
      <c r="F102" s="166">
        <v>231</v>
      </c>
      <c r="G102" s="166">
        <v>371</v>
      </c>
      <c r="H102" s="166">
        <v>282</v>
      </c>
      <c r="I102" s="167">
        <f t="shared" si="31"/>
        <v>-0.23989218328840967</v>
      </c>
      <c r="J102" s="166">
        <f t="shared" si="30"/>
        <v>-89</v>
      </c>
      <c r="K102" s="167">
        <f t="shared" si="32"/>
        <v>2.4233428760336375E-5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86</v>
      </c>
      <c r="E103" s="166">
        <v>178</v>
      </c>
      <c r="F103" s="166">
        <v>466</v>
      </c>
      <c r="G103" s="166">
        <v>816</v>
      </c>
      <c r="H103" s="166">
        <v>351</v>
      </c>
      <c r="I103" s="167">
        <f t="shared" si="31"/>
        <v>-0.56985294117647056</v>
      </c>
      <c r="J103" s="166">
        <f t="shared" si="30"/>
        <v>-465</v>
      </c>
      <c r="K103" s="167">
        <f t="shared" si="32"/>
        <v>3.0162884733610169E-5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2565</v>
      </c>
      <c r="E104" s="171">
        <f t="shared" si="34"/>
        <v>7385</v>
      </c>
      <c r="F104" s="171">
        <f t="shared" si="34"/>
        <v>9216</v>
      </c>
      <c r="G104" s="171">
        <f t="shared" si="34"/>
        <v>10407</v>
      </c>
      <c r="H104" s="171">
        <f t="shared" si="34"/>
        <v>10360</v>
      </c>
      <c r="I104" s="172">
        <f t="shared" si="31"/>
        <v>-4.5161910252714543E-3</v>
      </c>
      <c r="J104" s="171">
        <f>H104-G104</f>
        <v>-47</v>
      </c>
      <c r="K104" s="172">
        <f t="shared" si="32"/>
        <v>8.9027773743647102E-4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89205</v>
      </c>
      <c r="E106" s="178">
        <v>419361</v>
      </c>
      <c r="F106" s="178">
        <v>437729</v>
      </c>
      <c r="G106" s="178">
        <v>463774</v>
      </c>
      <c r="H106" s="178">
        <v>472476</v>
      </c>
      <c r="I106" s="179">
        <f>IFERROR(H106/G106-1,"-")</f>
        <v>1.8763449438735202E-2</v>
      </c>
      <c r="J106" s="178">
        <f>H106-G106</f>
        <v>8702</v>
      </c>
      <c r="K106" s="179">
        <f>H106/H$8</f>
        <v>4.0601820875775491E-2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28095</v>
      </c>
      <c r="E107" s="162">
        <v>43928</v>
      </c>
      <c r="F107" s="162">
        <v>61204</v>
      </c>
      <c r="G107" s="162">
        <v>51116</v>
      </c>
      <c r="H107" s="162">
        <v>56731</v>
      </c>
      <c r="I107" s="163">
        <f>IFERROR(H107/G107-1,"-")</f>
        <v>0.10984818843414978</v>
      </c>
      <c r="J107" s="162">
        <f t="shared" ref="J107:J117" si="35">H107-G107</f>
        <v>5615</v>
      </c>
      <c r="K107" s="163">
        <f>H107/H$8</f>
        <v>4.8751299539100809E-3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26724</v>
      </c>
      <c r="E108" s="166">
        <v>19742</v>
      </c>
      <c r="F108" s="166">
        <v>20194</v>
      </c>
      <c r="G108" s="166">
        <v>11088</v>
      </c>
      <c r="H108" s="166">
        <v>17866</v>
      </c>
      <c r="I108" s="167">
        <f>IFERROR(H108/G108-1,"-")</f>
        <v>0.61129148629148622</v>
      </c>
      <c r="J108" s="166">
        <f t="shared" si="35"/>
        <v>6778</v>
      </c>
      <c r="K108" s="167">
        <f>H108/H$8</f>
        <v>1.5352994263552115E-3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1371</v>
      </c>
      <c r="E109" s="166">
        <v>24186</v>
      </c>
      <c r="F109" s="166">
        <v>41010</v>
      </c>
      <c r="G109" s="166">
        <v>40028</v>
      </c>
      <c r="H109" s="166">
        <v>38865</v>
      </c>
      <c r="I109" s="167">
        <f>IFERROR(H109/G109-1,"-")</f>
        <v>-2.9054661736784282E-2</v>
      </c>
      <c r="J109" s="166">
        <f t="shared" si="35"/>
        <v>-1163</v>
      </c>
      <c r="K109" s="167">
        <f>H109/H$8</f>
        <v>3.3398305275548694E-3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61110</v>
      </c>
      <c r="E110" s="162">
        <v>375433</v>
      </c>
      <c r="F110" s="162">
        <v>376525</v>
      </c>
      <c r="G110" s="162">
        <v>412658</v>
      </c>
      <c r="H110" s="162">
        <v>415745</v>
      </c>
      <c r="I110" s="163">
        <f>IFERROR(H110/G110-1,"-")</f>
        <v>7.4807710016526752E-3</v>
      </c>
      <c r="J110" s="162">
        <f t="shared" si="35"/>
        <v>3087</v>
      </c>
      <c r="K110" s="163">
        <f>H110/H$8</f>
        <v>3.5726690921865409E-2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20444</v>
      </c>
      <c r="E111" s="166">
        <v>225017</v>
      </c>
      <c r="F111" s="166">
        <v>221977</v>
      </c>
      <c r="G111" s="166">
        <v>233510</v>
      </c>
      <c r="H111" s="166">
        <v>225925</v>
      </c>
      <c r="I111" s="167">
        <f t="shared" ref="I111:I118" si="36">IFERROR(H111/G111-1,"-")</f>
        <v>-3.2482548927240784E-2</v>
      </c>
      <c r="J111" s="166">
        <f t="shared" si="35"/>
        <v>-7585</v>
      </c>
      <c r="K111" s="167">
        <f t="shared" ref="K111:K118" si="37">H111/H$8</f>
        <v>1.9414671605244665E-2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12008</v>
      </c>
      <c r="E112" s="166">
        <v>19558</v>
      </c>
      <c r="F112" s="166">
        <v>23428</v>
      </c>
      <c r="G112" s="166">
        <v>21590</v>
      </c>
      <c r="H112" s="166">
        <v>25858</v>
      </c>
      <c r="I112" s="167">
        <f t="shared" si="36"/>
        <v>0.19768411301528488</v>
      </c>
      <c r="J112" s="166">
        <f t="shared" si="35"/>
        <v>4268</v>
      </c>
      <c r="K112" s="167">
        <f t="shared" si="37"/>
        <v>2.222085109520489E-3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12873</v>
      </c>
      <c r="E113" s="166">
        <v>22930</v>
      </c>
      <c r="F113" s="166">
        <v>31520</v>
      </c>
      <c r="G113" s="166">
        <v>22968</v>
      </c>
      <c r="H113" s="166">
        <v>33105</v>
      </c>
      <c r="I113" s="167">
        <f t="shared" si="36"/>
        <v>0.44135318704284221</v>
      </c>
      <c r="J113" s="166">
        <f t="shared" si="35"/>
        <v>10137</v>
      </c>
      <c r="K113" s="167">
        <f t="shared" si="37"/>
        <v>2.8448498550033181E-3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524</v>
      </c>
      <c r="E114" s="166">
        <v>16272</v>
      </c>
      <c r="F114" s="166">
        <v>13152</v>
      </c>
      <c r="G114" s="166">
        <v>14846</v>
      </c>
      <c r="H114" s="166">
        <v>16041</v>
      </c>
      <c r="I114" s="167">
        <f t="shared" si="36"/>
        <v>8.0493062104270541E-2</v>
      </c>
      <c r="J114" s="166">
        <f t="shared" si="35"/>
        <v>1195</v>
      </c>
      <c r="K114" s="167">
        <f t="shared" si="37"/>
        <v>1.3784696125693466E-3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2076</v>
      </c>
      <c r="E115" s="166">
        <v>16342</v>
      </c>
      <c r="F115" s="166">
        <v>12866</v>
      </c>
      <c r="G115" s="166">
        <v>12690</v>
      </c>
      <c r="H115" s="166">
        <v>12951</v>
      </c>
      <c r="I115" s="167">
        <f t="shared" si="36"/>
        <v>2.0567375886524797E-2</v>
      </c>
      <c r="J115" s="166">
        <f t="shared" si="35"/>
        <v>261</v>
      </c>
      <c r="K115" s="167">
        <f t="shared" si="37"/>
        <v>1.112933105940129E-3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3256</v>
      </c>
      <c r="F116" s="166">
        <v>5018</v>
      </c>
      <c r="G116" s="166">
        <v>9221</v>
      </c>
      <c r="H116" s="166">
        <v>5426</v>
      </c>
      <c r="I116" s="167">
        <f t="shared" si="36"/>
        <v>-0.41156056826808374</v>
      </c>
      <c r="J116" s="166">
        <f t="shared" si="35"/>
        <v>-3795</v>
      </c>
      <c r="K116" s="167">
        <f t="shared" si="37"/>
        <v>4.6627866827512467E-4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</v>
      </c>
      <c r="E117" s="166">
        <v>4763</v>
      </c>
      <c r="F117" s="166">
        <v>4123</v>
      </c>
      <c r="G117" s="166">
        <v>8302</v>
      </c>
      <c r="H117" s="166">
        <v>4680</v>
      </c>
      <c r="I117" s="167">
        <f t="shared" si="36"/>
        <v>-0.43628041435798603</v>
      </c>
      <c r="J117" s="166">
        <f t="shared" si="35"/>
        <v>-3622</v>
      </c>
      <c r="K117" s="167">
        <f t="shared" si="37"/>
        <v>4.0217179644813557E-4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13148</v>
      </c>
      <c r="E118" s="171">
        <f t="shared" si="39"/>
        <v>67295</v>
      </c>
      <c r="F118" s="171">
        <f t="shared" si="39"/>
        <v>64441</v>
      </c>
      <c r="G118" s="171">
        <f t="shared" si="39"/>
        <v>89531</v>
      </c>
      <c r="H118" s="171">
        <f t="shared" si="39"/>
        <v>91759</v>
      </c>
      <c r="I118" s="172">
        <f t="shared" si="36"/>
        <v>2.4885235281634221E-2</v>
      </c>
      <c r="J118" s="171">
        <f>H118-G118</f>
        <v>2228</v>
      </c>
      <c r="K118" s="172">
        <f t="shared" si="37"/>
        <v>7.8852311688642034E-3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66096</v>
      </c>
      <c r="E120" s="178">
        <v>172608</v>
      </c>
      <c r="F120" s="178">
        <v>212843</v>
      </c>
      <c r="G120" s="178">
        <v>223384</v>
      </c>
      <c r="H120" s="178">
        <v>213590</v>
      </c>
      <c r="I120" s="179">
        <f>IFERROR(H120/G120-1,"-")</f>
        <v>-4.3843784693621712E-2</v>
      </c>
      <c r="J120" s="178">
        <f>H120-G120</f>
        <v>-9794</v>
      </c>
      <c r="K120" s="179">
        <f>H120/H$8</f>
        <v>1.83546739323413E-2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37846</v>
      </c>
      <c r="E121" s="162">
        <v>77328</v>
      </c>
      <c r="F121" s="162">
        <v>100548</v>
      </c>
      <c r="G121" s="162">
        <v>98057</v>
      </c>
      <c r="H121" s="162">
        <v>104730</v>
      </c>
      <c r="I121" s="163">
        <f>IFERROR(H121/G121-1,"-")</f>
        <v>6.805225532088488E-2</v>
      </c>
      <c r="J121" s="162">
        <f t="shared" ref="J121:J131" si="40">H121-G121</f>
        <v>6673</v>
      </c>
      <c r="K121" s="163">
        <f>H121/H$8</f>
        <v>8.9998829576951357E-3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17509</v>
      </c>
      <c r="E122" s="166">
        <v>34188</v>
      </c>
      <c r="F122" s="166">
        <v>42430</v>
      </c>
      <c r="G122" s="166">
        <v>38872</v>
      </c>
      <c r="H122" s="166">
        <v>43746</v>
      </c>
      <c r="I122" s="167">
        <f>IFERROR(H122/G122-1,"-")</f>
        <v>0.12538588186869726</v>
      </c>
      <c r="J122" s="166">
        <f t="shared" si="40"/>
        <v>4874</v>
      </c>
      <c r="K122" s="167">
        <f>H122/H$8</f>
        <v>3.7592750870555853E-3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20337</v>
      </c>
      <c r="E123" s="166">
        <v>43140</v>
      </c>
      <c r="F123" s="166">
        <v>58118</v>
      </c>
      <c r="G123" s="166">
        <v>59185</v>
      </c>
      <c r="H123" s="166">
        <v>60984</v>
      </c>
      <c r="I123" s="167">
        <f>IFERROR(H123/G123-1,"-")</f>
        <v>3.0396215257244341E-2</v>
      </c>
      <c r="J123" s="166">
        <f t="shared" si="40"/>
        <v>1799</v>
      </c>
      <c r="K123" s="167">
        <f>H123/H$8</f>
        <v>5.2406078706395513E-3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28250</v>
      </c>
      <c r="E124" s="162">
        <v>95280</v>
      </c>
      <c r="F124" s="162">
        <v>112295</v>
      </c>
      <c r="G124" s="162">
        <v>125327</v>
      </c>
      <c r="H124" s="162">
        <v>108860</v>
      </c>
      <c r="I124" s="163">
        <f>IFERROR(H124/G124-1,"-")</f>
        <v>-0.13139227780127183</v>
      </c>
      <c r="J124" s="162">
        <f t="shared" si="40"/>
        <v>-16467</v>
      </c>
      <c r="K124" s="163">
        <f>H124/H$8</f>
        <v>9.3547909746461624E-3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1142</v>
      </c>
      <c r="E125" s="166">
        <v>13260</v>
      </c>
      <c r="F125" s="166">
        <v>13791</v>
      </c>
      <c r="G125" s="166">
        <v>18876</v>
      </c>
      <c r="H125" s="166">
        <v>13910</v>
      </c>
      <c r="I125" s="167">
        <f t="shared" ref="I125:I132" si="41">IFERROR(H125/G125-1,"-")</f>
        <v>-0.26308539944903586</v>
      </c>
      <c r="J125" s="166">
        <f t="shared" si="40"/>
        <v>-4966</v>
      </c>
      <c r="K125" s="167">
        <f t="shared" ref="K125:K132" si="42">H125/H$8</f>
        <v>1.1953439505541807E-3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3139</v>
      </c>
      <c r="E126" s="166">
        <v>12962</v>
      </c>
      <c r="F126" s="166">
        <v>19857</v>
      </c>
      <c r="G126" s="166">
        <v>19436</v>
      </c>
      <c r="H126" s="166">
        <v>19100</v>
      </c>
      <c r="I126" s="167">
        <f t="shared" si="41"/>
        <v>-1.7287507717637429E-2</v>
      </c>
      <c r="J126" s="166">
        <f t="shared" si="40"/>
        <v>-336</v>
      </c>
      <c r="K126" s="167">
        <f t="shared" si="42"/>
        <v>1.6413421607178182E-3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3684</v>
      </c>
      <c r="E127" s="166">
        <v>8742</v>
      </c>
      <c r="F127" s="166">
        <v>10244</v>
      </c>
      <c r="G127" s="166">
        <v>10055</v>
      </c>
      <c r="H127" s="166">
        <v>8422</v>
      </c>
      <c r="I127" s="167">
        <f t="shared" si="41"/>
        <v>-0.16240676280457489</v>
      </c>
      <c r="J127" s="166">
        <f t="shared" si="40"/>
        <v>-1633</v>
      </c>
      <c r="K127" s="167">
        <f t="shared" si="42"/>
        <v>7.2373736531756365E-4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349</v>
      </c>
      <c r="E128" s="166">
        <v>2431</v>
      </c>
      <c r="F128" s="166">
        <v>2613</v>
      </c>
      <c r="G128" s="166">
        <v>2903</v>
      </c>
      <c r="H128" s="166">
        <v>3030</v>
      </c>
      <c r="I128" s="167">
        <f t="shared" si="41"/>
        <v>4.3747847054770972E-2</v>
      </c>
      <c r="J128" s="166">
        <f t="shared" si="40"/>
        <v>127</v>
      </c>
      <c r="K128" s="167">
        <f t="shared" si="42"/>
        <v>2.6038045795680572E-4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262</v>
      </c>
      <c r="E129" s="166">
        <v>1734</v>
      </c>
      <c r="F129" s="166">
        <v>2410</v>
      </c>
      <c r="G129" s="166">
        <v>2337</v>
      </c>
      <c r="H129" s="166">
        <v>2212</v>
      </c>
      <c r="I129" s="167">
        <f t="shared" si="41"/>
        <v>-5.3487376979032941E-2</v>
      </c>
      <c r="J129" s="166">
        <f t="shared" si="40"/>
        <v>-125</v>
      </c>
      <c r="K129" s="167">
        <f t="shared" si="42"/>
        <v>1.9008632772292219E-4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36</v>
      </c>
      <c r="E130" s="166">
        <v>1281</v>
      </c>
      <c r="F130" s="166">
        <v>1668</v>
      </c>
      <c r="G130" s="166">
        <v>2249</v>
      </c>
      <c r="H130" s="166">
        <v>1570</v>
      </c>
      <c r="I130" s="167">
        <f t="shared" si="41"/>
        <v>-0.30191196087149841</v>
      </c>
      <c r="J130" s="166">
        <f t="shared" si="40"/>
        <v>-679</v>
      </c>
      <c r="K130" s="167">
        <f t="shared" si="42"/>
        <v>1.3491660692811387E-4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202</v>
      </c>
      <c r="E131" s="166">
        <v>1832</v>
      </c>
      <c r="F131" s="166">
        <v>2648</v>
      </c>
      <c r="G131" s="166">
        <v>2968</v>
      </c>
      <c r="H131" s="166">
        <v>2422</v>
      </c>
      <c r="I131" s="167">
        <f t="shared" si="41"/>
        <v>-0.18396226415094341</v>
      </c>
      <c r="J131" s="166">
        <f t="shared" si="40"/>
        <v>-546</v>
      </c>
      <c r="K131" s="167">
        <f t="shared" si="42"/>
        <v>2.0813249807636418E-4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19436</v>
      </c>
      <c r="E132" s="171">
        <f t="shared" si="44"/>
        <v>53038</v>
      </c>
      <c r="F132" s="171">
        <f t="shared" si="44"/>
        <v>59064</v>
      </c>
      <c r="G132" s="171">
        <f t="shared" si="44"/>
        <v>66503</v>
      </c>
      <c r="H132" s="171">
        <f t="shared" si="44"/>
        <v>58194</v>
      </c>
      <c r="I132" s="172">
        <f t="shared" si="41"/>
        <v>-0.12494173195194203</v>
      </c>
      <c r="J132" s="171">
        <f>H132-G132</f>
        <v>-8309</v>
      </c>
      <c r="K132" s="172">
        <f t="shared" si="42"/>
        <v>5.0008516073723934E-3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89271</v>
      </c>
      <c r="E134" s="178">
        <v>557575</v>
      </c>
      <c r="F134" s="178">
        <v>611263</v>
      </c>
      <c r="G134" s="178">
        <v>671699</v>
      </c>
      <c r="H134" s="178">
        <v>664657</v>
      </c>
      <c r="I134" s="179">
        <f>IFERROR(H134/G134-1,"-")</f>
        <v>-1.0483862563439916E-2</v>
      </c>
      <c r="J134" s="178">
        <f>H134-G134</f>
        <v>-7042</v>
      </c>
      <c r="K134" s="179">
        <f>H134/H$8</f>
        <v>5.7116730707655647E-2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31441</v>
      </c>
      <c r="E135" s="162">
        <v>21674</v>
      </c>
      <c r="F135" s="162">
        <v>30116</v>
      </c>
      <c r="G135" s="162">
        <v>20575</v>
      </c>
      <c r="H135" s="162">
        <v>18459</v>
      </c>
      <c r="I135" s="163">
        <f>IFERROR(H135/G135-1,"-")</f>
        <v>-0.10284325637910086</v>
      </c>
      <c r="J135" s="162">
        <f t="shared" ref="J135:J145" si="45">H135-G135</f>
        <v>-2116</v>
      </c>
      <c r="K135" s="163">
        <f>H135/H$8</f>
        <v>1.5862583740675501E-3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24962</v>
      </c>
      <c r="E136" s="166">
        <v>11305</v>
      </c>
      <c r="F136" s="166">
        <v>17623</v>
      </c>
      <c r="G136" s="166">
        <v>10175</v>
      </c>
      <c r="H136" s="166">
        <v>5071</v>
      </c>
      <c r="I136" s="167">
        <f>IFERROR(H136/G136-1,"-")</f>
        <v>-0.50162162162162161</v>
      </c>
      <c r="J136" s="166">
        <f t="shared" si="45"/>
        <v>-5104</v>
      </c>
      <c r="K136" s="167">
        <f>H136/H$8</f>
        <v>4.3577204696335374E-4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6479</v>
      </c>
      <c r="E137" s="166">
        <v>10369</v>
      </c>
      <c r="F137" s="166">
        <v>12493</v>
      </c>
      <c r="G137" s="166">
        <v>10400</v>
      </c>
      <c r="H137" s="166">
        <v>13388</v>
      </c>
      <c r="I137" s="167">
        <f>IFERROR(H137/G137-1,"-")</f>
        <v>0.28730769230769226</v>
      </c>
      <c r="J137" s="166">
        <f t="shared" si="45"/>
        <v>2988</v>
      </c>
      <c r="K137" s="167">
        <f>H137/H$8</f>
        <v>1.1504863271041964E-3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57830</v>
      </c>
      <c r="E138" s="162">
        <v>535901</v>
      </c>
      <c r="F138" s="162">
        <v>581147</v>
      </c>
      <c r="G138" s="162">
        <v>651124</v>
      </c>
      <c r="H138" s="162">
        <v>646198</v>
      </c>
      <c r="I138" s="163">
        <f>IFERROR(H138/G138-1,"-")</f>
        <v>-7.5653792518782792E-3</v>
      </c>
      <c r="J138" s="162">
        <f t="shared" si="45"/>
        <v>-4926</v>
      </c>
      <c r="K138" s="163">
        <f>H138/H$8</f>
        <v>5.5530472333588099E-2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1455</v>
      </c>
      <c r="E139" s="166">
        <v>223581</v>
      </c>
      <c r="F139" s="166">
        <v>212700</v>
      </c>
      <c r="G139" s="166">
        <v>262405</v>
      </c>
      <c r="H139" s="166">
        <v>281498</v>
      </c>
      <c r="I139" s="167">
        <f t="shared" ref="I139:I146" si="46">IFERROR(H139/G139-1,"-")</f>
        <v>7.2761570854213975E-2</v>
      </c>
      <c r="J139" s="166">
        <f t="shared" si="45"/>
        <v>19093</v>
      </c>
      <c r="K139" s="167">
        <f t="shared" ref="K139:K146" si="47">H139/H$8</f>
        <v>2.4190289819777194E-2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7418</v>
      </c>
      <c r="E140" s="166">
        <v>42553</v>
      </c>
      <c r="F140" s="166">
        <v>58480</v>
      </c>
      <c r="G140" s="166">
        <v>76969</v>
      </c>
      <c r="H140" s="166">
        <v>66393</v>
      </c>
      <c r="I140" s="167">
        <f t="shared" si="46"/>
        <v>-0.13740596863672383</v>
      </c>
      <c r="J140" s="166">
        <f t="shared" si="45"/>
        <v>-10576</v>
      </c>
      <c r="K140" s="167">
        <f t="shared" si="47"/>
        <v>5.7054256584574926E-3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17033</v>
      </c>
      <c r="E141" s="166">
        <v>55413</v>
      </c>
      <c r="F141" s="166">
        <v>54733</v>
      </c>
      <c r="G141" s="166">
        <v>60781</v>
      </c>
      <c r="H141" s="166">
        <v>52750</v>
      </c>
      <c r="I141" s="167">
        <f t="shared" si="46"/>
        <v>-0.13213010644773859</v>
      </c>
      <c r="J141" s="166">
        <f t="shared" si="45"/>
        <v>-8031</v>
      </c>
      <c r="K141" s="167">
        <f t="shared" si="47"/>
        <v>4.5330261244955448E-3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485</v>
      </c>
      <c r="E142" s="166">
        <v>18840</v>
      </c>
      <c r="F142" s="166">
        <v>21514</v>
      </c>
      <c r="G142" s="166">
        <v>21704</v>
      </c>
      <c r="H142" s="166">
        <v>17245</v>
      </c>
      <c r="I142" s="167">
        <f t="shared" si="46"/>
        <v>-0.20544600073719133</v>
      </c>
      <c r="J142" s="166">
        <f t="shared" si="45"/>
        <v>-4459</v>
      </c>
      <c r="K142" s="167">
        <f t="shared" si="47"/>
        <v>1.4819343225957475E-3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1536</v>
      </c>
      <c r="E143" s="166">
        <v>11736</v>
      </c>
      <c r="F143" s="166">
        <v>12232</v>
      </c>
      <c r="G143" s="166">
        <v>14905</v>
      </c>
      <c r="H143" s="166">
        <v>11093</v>
      </c>
      <c r="I143" s="167">
        <f t="shared" si="46"/>
        <v>-0.2557531029855753</v>
      </c>
      <c r="J143" s="166">
        <f t="shared" si="45"/>
        <v>-3812</v>
      </c>
      <c r="K143" s="167">
        <f t="shared" si="47"/>
        <v>9.5326746538443752E-4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134</v>
      </c>
      <c r="E144" s="166">
        <v>13653</v>
      </c>
      <c r="F144" s="166">
        <v>18403</v>
      </c>
      <c r="G144" s="166">
        <v>15998</v>
      </c>
      <c r="H144" s="166">
        <v>17546</v>
      </c>
      <c r="I144" s="167">
        <f t="shared" si="46"/>
        <v>9.676209526190771E-2</v>
      </c>
      <c r="J144" s="166">
        <f t="shared" si="45"/>
        <v>1548</v>
      </c>
      <c r="K144" s="167">
        <f t="shared" si="47"/>
        <v>1.5078005001023477E-3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160</v>
      </c>
      <c r="E145" s="166">
        <v>6339</v>
      </c>
      <c r="F145" s="166">
        <v>12385</v>
      </c>
      <c r="G145" s="166">
        <v>10373</v>
      </c>
      <c r="H145" s="166">
        <v>8526</v>
      </c>
      <c r="I145" s="167">
        <f t="shared" si="46"/>
        <v>-0.17805842090041457</v>
      </c>
      <c r="J145" s="166">
        <f t="shared" si="45"/>
        <v>-1847</v>
      </c>
      <c r="K145" s="167">
        <f t="shared" si="47"/>
        <v>7.3267451634974443E-4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29609</v>
      </c>
      <c r="E146" s="171">
        <f t="shared" si="49"/>
        <v>163786</v>
      </c>
      <c r="F146" s="171">
        <f t="shared" si="49"/>
        <v>190700</v>
      </c>
      <c r="G146" s="171">
        <f t="shared" si="49"/>
        <v>187989</v>
      </c>
      <c r="H146" s="171">
        <f t="shared" si="49"/>
        <v>191147</v>
      </c>
      <c r="I146" s="172">
        <f t="shared" si="46"/>
        <v>1.6798855252168954E-2</v>
      </c>
      <c r="J146" s="171">
        <f>H146-G146</f>
        <v>3158</v>
      </c>
      <c r="K146" s="172">
        <f t="shared" si="47"/>
        <v>1.6426053926425592E-2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41283</v>
      </c>
      <c r="E148" s="178">
        <v>199320</v>
      </c>
      <c r="F148" s="178">
        <v>293696</v>
      </c>
      <c r="G148" s="178">
        <v>266547</v>
      </c>
      <c r="H148" s="178">
        <v>253930</v>
      </c>
      <c r="I148" s="179">
        <f>IFERROR(H148/G148-1,"-")</f>
        <v>-4.7334991577470342E-2</v>
      </c>
      <c r="J148" s="178">
        <f>H148-G148</f>
        <v>-12617</v>
      </c>
      <c r="K148" s="179">
        <f>H148/H$8</f>
        <v>2.1821257323092962E-2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21796</v>
      </c>
      <c r="E149" s="162">
        <v>70160</v>
      </c>
      <c r="F149" s="162">
        <v>101701</v>
      </c>
      <c r="G149" s="162">
        <v>86501</v>
      </c>
      <c r="H149" s="162">
        <v>83562</v>
      </c>
      <c r="I149" s="163">
        <f>IFERROR(H149/G149-1,"-")</f>
        <v>-3.3976485820973124E-2</v>
      </c>
      <c r="J149" s="162">
        <f t="shared" ref="J149:J159" si="50">H149-G149</f>
        <v>-2939</v>
      </c>
      <c r="K149" s="163">
        <f>H149/H$8</f>
        <v>7.1808289860681848E-3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18633</v>
      </c>
      <c r="E150" s="166">
        <v>39499</v>
      </c>
      <c r="F150" s="166">
        <v>68488</v>
      </c>
      <c r="G150" s="166">
        <v>60308</v>
      </c>
      <c r="H150" s="166">
        <v>56146</v>
      </c>
      <c r="I150" s="167">
        <f>IFERROR(H150/G150-1,"-")</f>
        <v>-6.9012402997943867E-2</v>
      </c>
      <c r="J150" s="166">
        <f t="shared" si="50"/>
        <v>-4162</v>
      </c>
      <c r="K150" s="167">
        <f>H150/H$8</f>
        <v>4.8248584793540638E-3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3163</v>
      </c>
      <c r="E151" s="166">
        <v>30661</v>
      </c>
      <c r="F151" s="166">
        <v>33213</v>
      </c>
      <c r="G151" s="166">
        <v>26193</v>
      </c>
      <c r="H151" s="166">
        <v>27416</v>
      </c>
      <c r="I151" s="167">
        <f>IFERROR(H151/G151-1,"-")</f>
        <v>4.6691864238536995E-2</v>
      </c>
      <c r="J151" s="166">
        <f t="shared" si="50"/>
        <v>1223</v>
      </c>
      <c r="K151" s="167">
        <f>H151/H$8</f>
        <v>2.3559705067141205E-3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19487</v>
      </c>
      <c r="E152" s="162">
        <v>129160</v>
      </c>
      <c r="F152" s="162">
        <v>191995</v>
      </c>
      <c r="G152" s="162">
        <v>180046</v>
      </c>
      <c r="H152" s="162">
        <v>170368</v>
      </c>
      <c r="I152" s="163">
        <f>IFERROR(H152/G152-1,"-")</f>
        <v>-5.375292980682711E-2</v>
      </c>
      <c r="J152" s="162">
        <f t="shared" si="50"/>
        <v>-9678</v>
      </c>
      <c r="K152" s="163">
        <f>H152/H$8</f>
        <v>1.4640428337024778E-2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589</v>
      </c>
      <c r="E153" s="166">
        <v>45380</v>
      </c>
      <c r="F153" s="166">
        <v>75704</v>
      </c>
      <c r="G153" s="166">
        <v>63759</v>
      </c>
      <c r="H153" s="166">
        <v>37001</v>
      </c>
      <c r="I153" s="167">
        <f t="shared" ref="I153:I160" si="51">IFERROR(H153/G153-1,"-")</f>
        <v>-0.41967408522718364</v>
      </c>
      <c r="J153" s="166">
        <f t="shared" si="50"/>
        <v>-26758</v>
      </c>
      <c r="K153" s="167">
        <f t="shared" ref="K153:K160" si="52">H153/H$8</f>
        <v>3.1796492821319368E-3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6986</v>
      </c>
      <c r="E154" s="166">
        <v>38938</v>
      </c>
      <c r="F154" s="166">
        <v>45445</v>
      </c>
      <c r="G154" s="166">
        <v>48553</v>
      </c>
      <c r="H154" s="166">
        <v>44755</v>
      </c>
      <c r="I154" s="167">
        <f t="shared" si="51"/>
        <v>-7.8223796675797597E-2</v>
      </c>
      <c r="J154" s="166">
        <f t="shared" si="50"/>
        <v>-3798</v>
      </c>
      <c r="K154" s="167">
        <f t="shared" si="52"/>
        <v>3.8459826388966469E-3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3756</v>
      </c>
      <c r="E155" s="166">
        <v>11470</v>
      </c>
      <c r="F155" s="166">
        <v>23043</v>
      </c>
      <c r="G155" s="166">
        <v>15157</v>
      </c>
      <c r="H155" s="166">
        <v>41588</v>
      </c>
      <c r="I155" s="167">
        <f t="shared" si="51"/>
        <v>1.7438147390644585</v>
      </c>
      <c r="J155" s="166">
        <f t="shared" si="50"/>
        <v>26431</v>
      </c>
      <c r="K155" s="167">
        <f t="shared" si="52"/>
        <v>3.5738292031378335E-3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683</v>
      </c>
      <c r="E156" s="166">
        <v>2732</v>
      </c>
      <c r="F156" s="166">
        <v>4393</v>
      </c>
      <c r="G156" s="166">
        <v>5911</v>
      </c>
      <c r="H156" s="166">
        <v>5306</v>
      </c>
      <c r="I156" s="167">
        <f t="shared" si="51"/>
        <v>-0.10235154796142787</v>
      </c>
      <c r="J156" s="166">
        <f t="shared" si="50"/>
        <v>-605</v>
      </c>
      <c r="K156" s="167">
        <f t="shared" si="52"/>
        <v>4.5596657093030068E-4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796</v>
      </c>
      <c r="E157" s="166">
        <v>7995</v>
      </c>
      <c r="F157" s="166">
        <v>9929</v>
      </c>
      <c r="G157" s="166">
        <v>7504</v>
      </c>
      <c r="H157" s="166">
        <v>6384</v>
      </c>
      <c r="I157" s="167">
        <f t="shared" si="51"/>
        <v>-0.14925373134328357</v>
      </c>
      <c r="J157" s="166">
        <f t="shared" si="50"/>
        <v>-1120</v>
      </c>
      <c r="K157" s="167">
        <f t="shared" si="52"/>
        <v>5.4860357874463625E-4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184</v>
      </c>
      <c r="E158" s="166">
        <v>1211</v>
      </c>
      <c r="F158" s="166">
        <v>2462</v>
      </c>
      <c r="G158" s="166">
        <v>2062</v>
      </c>
      <c r="H158" s="166">
        <v>1565</v>
      </c>
      <c r="I158" s="167">
        <f t="shared" si="51"/>
        <v>-0.24102812803103779</v>
      </c>
      <c r="J158" s="166">
        <f t="shared" si="50"/>
        <v>-497</v>
      </c>
      <c r="K158" s="167">
        <f t="shared" si="52"/>
        <v>1.3448693620541285E-4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55</v>
      </c>
      <c r="E159" s="166">
        <v>2465</v>
      </c>
      <c r="F159" s="166">
        <v>3806</v>
      </c>
      <c r="G159" s="166">
        <v>3615</v>
      </c>
      <c r="H159" s="166">
        <v>2618</v>
      </c>
      <c r="I159" s="167">
        <f t="shared" si="51"/>
        <v>-0.27579529737206088</v>
      </c>
      <c r="J159" s="166">
        <f t="shared" si="50"/>
        <v>-997</v>
      </c>
      <c r="K159" s="167">
        <f t="shared" si="52"/>
        <v>2.2497559040624335E-4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6438</v>
      </c>
      <c r="E160" s="171">
        <f t="shared" si="54"/>
        <v>18969</v>
      </c>
      <c r="F160" s="171">
        <f t="shared" si="54"/>
        <v>27213</v>
      </c>
      <c r="G160" s="171">
        <f t="shared" si="54"/>
        <v>33485</v>
      </c>
      <c r="H160" s="171">
        <f t="shared" si="54"/>
        <v>31151</v>
      </c>
      <c r="I160" s="172">
        <f t="shared" si="51"/>
        <v>-6.970285202329396E-2</v>
      </c>
      <c r="J160" s="171">
        <f>H160-G160</f>
        <v>-2334</v>
      </c>
      <c r="K160" s="172">
        <f t="shared" si="52"/>
        <v>2.6769345365717672E-3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19E8-3169-41A0-8FFE-9290072D751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60575-833B-4B64-B374-3E7AB29E966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5F150-88C9-4EBB-9759-D6FCD9C95CBB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5" t="s">
        <v>42</v>
      </c>
      <c r="E1" s="295"/>
      <c r="F1" s="295"/>
      <c r="G1" s="295"/>
      <c r="H1" s="295"/>
      <c r="I1" s="295"/>
      <c r="J1" s="295"/>
      <c r="K1" s="295"/>
      <c r="L1" s="295"/>
    </row>
    <row r="2" spans="2:16" x14ac:dyDescent="0.25">
      <c r="D2" s="295"/>
      <c r="E2" s="295"/>
      <c r="F2" s="295"/>
      <c r="G2" s="295"/>
      <c r="H2" s="295"/>
      <c r="I2" s="295"/>
      <c r="J2" s="295"/>
      <c r="K2" s="295"/>
      <c r="L2" s="295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2" t="s">
        <v>44</v>
      </c>
      <c r="C7" s="287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0"/>
      <c r="C8" s="282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0"/>
      <c r="C9" s="282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0"/>
      <c r="C10" s="282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0"/>
      <c r="C11" s="282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0"/>
      <c r="C12" s="282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0"/>
      <c r="C13" s="282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0"/>
      <c r="C14" s="282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0"/>
      <c r="C15" s="282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0"/>
      <c r="C16" s="282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0"/>
      <c r="C17" s="283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0"/>
      <c r="C18" s="284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0"/>
      <c r="C19" s="285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0"/>
      <c r="C20" s="285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0"/>
      <c r="C21" s="285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0"/>
      <c r="C22" s="285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0"/>
      <c r="C23" s="285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0"/>
      <c r="C24" s="285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0"/>
      <c r="C25" s="285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0"/>
      <c r="C26" s="285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0"/>
      <c r="C27" s="285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0"/>
      <c r="C28" s="286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0"/>
      <c r="C29" s="287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0"/>
      <c r="C30" s="282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0"/>
      <c r="C31" s="282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0"/>
      <c r="C32" s="282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0"/>
      <c r="C33" s="282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0"/>
      <c r="C34" s="282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0"/>
      <c r="C35" s="282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0"/>
      <c r="C36" s="282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0"/>
      <c r="C37" s="282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0"/>
      <c r="C38" s="282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0"/>
      <c r="C39" s="283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0"/>
      <c r="C40" s="296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0"/>
      <c r="C41" s="297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0"/>
      <c r="C42" s="297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0"/>
      <c r="C43" s="297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0"/>
      <c r="C44" s="297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0"/>
      <c r="C45" s="297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0"/>
      <c r="C46" s="297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0"/>
      <c r="C47" s="297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0"/>
      <c r="C48" s="297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0"/>
      <c r="C49" s="297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0"/>
      <c r="C50" s="298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0"/>
      <c r="C51" s="288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0"/>
      <c r="C52" s="289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0"/>
      <c r="C53" s="289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0"/>
      <c r="C54" s="289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0"/>
      <c r="C55" s="289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0"/>
      <c r="C56" s="289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0"/>
      <c r="C57" s="289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0"/>
      <c r="C58" s="289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0"/>
      <c r="C59" s="289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0"/>
      <c r="C60" s="289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0"/>
      <c r="C61" s="290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0"/>
      <c r="C62" s="291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0"/>
      <c r="C63" s="293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0"/>
      <c r="C64" s="293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0"/>
      <c r="C65" s="293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0"/>
      <c r="C66" s="293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0"/>
      <c r="C67" s="293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0"/>
      <c r="C68" s="293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0"/>
      <c r="C69" s="293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0"/>
      <c r="C70" s="293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0"/>
      <c r="C71" s="293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1"/>
      <c r="C72" s="294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48"/>
    </row>
    <row r="74" spans="2:12" x14ac:dyDescent="0.25">
      <c r="B74" s="278" t="s">
        <v>57</v>
      </c>
      <c r="C74" s="278"/>
      <c r="D74" s="278"/>
      <c r="E74" s="278"/>
      <c r="F74" s="278"/>
      <c r="G74" s="278"/>
      <c r="H74" s="278"/>
      <c r="I74" s="278"/>
      <c r="J74" s="278"/>
      <c r="K74" s="278"/>
    </row>
    <row r="76" spans="2:12" x14ac:dyDescent="0.25">
      <c r="B76" s="57"/>
    </row>
    <row r="77" spans="2:12" ht="21.75" customHeight="1" thickBot="1" x14ac:dyDescent="0.3">
      <c r="B77" s="279" t="s">
        <v>58</v>
      </c>
      <c r="C77" s="279"/>
      <c r="D77" s="279"/>
      <c r="E77" s="279"/>
      <c r="F77" s="279"/>
      <c r="G77" s="279"/>
      <c r="H77" s="279"/>
      <c r="I77" s="279"/>
      <c r="J77" s="279"/>
      <c r="K77" s="279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2" t="s">
        <v>44</v>
      </c>
      <c r="C80" s="287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0"/>
      <c r="C81" s="282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0"/>
      <c r="C82" s="282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0"/>
      <c r="C83" s="282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0"/>
      <c r="C84" s="282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0"/>
      <c r="C85" s="282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0"/>
      <c r="C86" s="282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0"/>
      <c r="C87" s="282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0"/>
      <c r="C88" s="282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0"/>
      <c r="C89" s="282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0"/>
      <c r="C90" s="283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0"/>
      <c r="C91" s="284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0"/>
      <c r="C92" s="285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0"/>
      <c r="C93" s="285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0"/>
      <c r="C94" s="285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0"/>
      <c r="C95" s="285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0"/>
      <c r="C96" s="285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0"/>
      <c r="C97" s="285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0"/>
      <c r="C98" s="285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0"/>
      <c r="C99" s="285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0"/>
      <c r="C100" s="285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0"/>
      <c r="C101" s="286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0"/>
      <c r="C102" s="287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0"/>
      <c r="C103" s="282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0"/>
      <c r="C104" s="282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0"/>
      <c r="C105" s="282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0"/>
      <c r="C106" s="282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0"/>
      <c r="C107" s="282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0"/>
      <c r="C108" s="282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0"/>
      <c r="C109" s="282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0"/>
      <c r="C110" s="282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0"/>
      <c r="C111" s="282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0"/>
      <c r="C112" s="283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0"/>
      <c r="C113" s="284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0"/>
      <c r="C114" s="285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0"/>
      <c r="C115" s="285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0"/>
      <c r="C116" s="285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0"/>
      <c r="C117" s="285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0"/>
      <c r="C118" s="285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0"/>
      <c r="C119" s="285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0"/>
      <c r="C120" s="285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0"/>
      <c r="C121" s="285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0"/>
      <c r="C122" s="285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0"/>
      <c r="C123" s="286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0"/>
      <c r="C124" s="288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0"/>
      <c r="C125" s="289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0"/>
      <c r="C126" s="289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0"/>
      <c r="C127" s="289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0"/>
      <c r="C128" s="289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0"/>
      <c r="C129" s="289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0"/>
      <c r="C130" s="289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0"/>
      <c r="C131" s="289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0"/>
      <c r="C132" s="289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0"/>
      <c r="C133" s="289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0"/>
      <c r="C134" s="290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0"/>
      <c r="C135" s="291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0"/>
      <c r="C136" s="285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0"/>
      <c r="C137" s="285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0"/>
      <c r="C138" s="285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0"/>
      <c r="C139" s="285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0"/>
      <c r="C140" s="285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0"/>
      <c r="C141" s="285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0"/>
      <c r="C142" s="285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0"/>
      <c r="C143" s="285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0"/>
      <c r="C144" s="285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1"/>
      <c r="C145" s="286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48"/>
    </row>
    <row r="147" spans="2:12" x14ac:dyDescent="0.25">
      <c r="B147" s="278" t="s">
        <v>57</v>
      </c>
      <c r="C147" s="278"/>
      <c r="D147" s="278"/>
      <c r="E147" s="278"/>
      <c r="F147" s="278"/>
      <c r="G147" s="278"/>
      <c r="H147" s="278"/>
      <c r="I147" s="278"/>
      <c r="J147" s="278"/>
      <c r="K147" s="278"/>
    </row>
    <row r="148" spans="2:12" x14ac:dyDescent="0.25">
      <c r="B148" s="64"/>
    </row>
    <row r="150" spans="2:12" ht="21.75" thickBot="1" x14ac:dyDescent="0.3">
      <c r="B150" s="279" t="s">
        <v>58</v>
      </c>
      <c r="C150" s="279"/>
      <c r="D150" s="279"/>
      <c r="E150" s="279"/>
      <c r="F150" s="279"/>
      <c r="G150" s="279"/>
      <c r="H150" s="279"/>
      <c r="I150" s="279"/>
      <c r="J150" s="279"/>
      <c r="K150" s="279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2" t="s">
        <v>44</v>
      </c>
      <c r="C153" s="287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0"/>
      <c r="C154" s="282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0"/>
      <c r="C155" s="282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0"/>
      <c r="C156" s="282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0"/>
      <c r="C157" s="282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0"/>
      <c r="C158" s="282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0"/>
      <c r="C159" s="282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0"/>
      <c r="C160" s="282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0"/>
      <c r="C161" s="282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0"/>
      <c r="C162" s="282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0"/>
      <c r="C163" s="283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0"/>
      <c r="C164" s="284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0"/>
      <c r="C165" s="285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0"/>
      <c r="C166" s="285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0"/>
      <c r="C167" s="285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0"/>
      <c r="C168" s="285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0"/>
      <c r="C169" s="285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0"/>
      <c r="C170" s="285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0"/>
      <c r="C171" s="285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0"/>
      <c r="C172" s="285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0"/>
      <c r="C173" s="285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0"/>
      <c r="C174" s="286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0"/>
      <c r="C175" s="287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0"/>
      <c r="C176" s="282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0"/>
      <c r="C177" s="282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0"/>
      <c r="C178" s="282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0"/>
      <c r="C179" s="282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0"/>
      <c r="C180" s="282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0"/>
      <c r="C181" s="282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0"/>
      <c r="C182" s="282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0"/>
      <c r="C183" s="282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0"/>
      <c r="C184" s="282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0"/>
      <c r="C185" s="283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0"/>
      <c r="C186" s="284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0"/>
      <c r="C187" s="285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0"/>
      <c r="C188" s="285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0"/>
      <c r="C189" s="285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0"/>
      <c r="C190" s="285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0"/>
      <c r="C191" s="285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0"/>
      <c r="C192" s="285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0"/>
      <c r="C193" s="285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0"/>
      <c r="C194" s="285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0"/>
      <c r="C195" s="285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0"/>
      <c r="C196" s="286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0"/>
      <c r="C197" s="288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0"/>
      <c r="C198" s="289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0"/>
      <c r="C199" s="289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0"/>
      <c r="C200" s="289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0"/>
      <c r="C201" s="289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0"/>
      <c r="C202" s="289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0"/>
      <c r="C203" s="289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0"/>
      <c r="C204" s="289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0"/>
      <c r="C205" s="289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0"/>
      <c r="C206" s="289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0"/>
      <c r="C207" s="290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0"/>
      <c r="C208" s="291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0"/>
      <c r="C209" s="285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0"/>
      <c r="C210" s="285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0"/>
      <c r="C211" s="285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0"/>
      <c r="C212" s="285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0"/>
      <c r="C213" s="285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0"/>
      <c r="C214" s="285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0"/>
      <c r="C215" s="285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0"/>
      <c r="C216" s="285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0"/>
      <c r="C217" s="285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1"/>
      <c r="C218" s="286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48"/>
    </row>
    <row r="220" spans="2:12" x14ac:dyDescent="0.25">
      <c r="B220" s="278" t="s">
        <v>57</v>
      </c>
      <c r="C220" s="278"/>
      <c r="D220" s="278"/>
      <c r="E220" s="278"/>
      <c r="F220" s="278"/>
      <c r="G220" s="278"/>
      <c r="H220" s="278"/>
      <c r="I220" s="278"/>
      <c r="J220" s="278"/>
      <c r="K220" s="278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E8370-D22D-4BB0-A1C0-E81E829C5279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79" t="s">
        <v>277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2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4.4661863228416125</v>
      </c>
      <c r="N21" s="192">
        <v>0.49763385760773149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9" t="s">
        <v>278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2.4161073825503356</v>
      </c>
      <c r="L31" s="190">
        <f t="shared" ref="L31:N43" si="4">IFERROR(K31-I31,"-")</f>
        <v>0.4833874285537858</v>
      </c>
      <c r="M31" s="189">
        <v>3.1031042128603104</v>
      </c>
      <c r="N31" s="190">
        <f t="shared" si="4"/>
        <v>0.68699683030997472</v>
      </c>
    </row>
    <row r="32" spans="1:15" x14ac:dyDescent="0.25">
      <c r="B32" s="119" t="s">
        <v>75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77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/>
      <c r="N35" s="190"/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/>
      <c r="N36" s="190"/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1.984984984984985</v>
      </c>
      <c r="J37" s="190">
        <f t="shared" si="3"/>
        <v>-0.29342410592410584</v>
      </c>
      <c r="K37" s="189">
        <v>2.3681257014590349</v>
      </c>
      <c r="L37" s="190">
        <f t="shared" si="4"/>
        <v>0.3831407164740499</v>
      </c>
      <c r="M37" s="189"/>
      <c r="N37" s="190"/>
    </row>
    <row r="38" spans="2:15" x14ac:dyDescent="0.25">
      <c r="B38" s="119" t="s">
        <v>87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/>
      <c r="N38" s="190"/>
    </row>
    <row r="39" spans="2:15" x14ac:dyDescent="0.25">
      <c r="B39" s="119" t="s">
        <v>89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/>
      <c r="N39" s="190"/>
    </row>
    <row r="40" spans="2:15" x14ac:dyDescent="0.25">
      <c r="B40" s="119" t="s">
        <v>91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/>
      <c r="N40" s="190"/>
    </row>
    <row r="41" spans="2:15" x14ac:dyDescent="0.25">
      <c r="B41" s="119" t="s">
        <v>93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/>
      <c r="N41" s="190"/>
    </row>
    <row r="42" spans="2:15" x14ac:dyDescent="0.25">
      <c r="B42" s="119" t="s">
        <v>95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/>
      <c r="N42" s="190"/>
    </row>
    <row r="43" spans="2:15" ht="15.75" x14ac:dyDescent="0.25">
      <c r="B43" s="122" t="s">
        <v>32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1.9869135802469136</v>
      </c>
      <c r="J43" s="192">
        <f t="shared" si="3"/>
        <v>-1.150915464414429</v>
      </c>
      <c r="K43" s="191">
        <v>2.3357155780712864</v>
      </c>
      <c r="L43" s="192">
        <f t="shared" si="4"/>
        <v>0.34880199782437282</v>
      </c>
      <c r="M43" s="191">
        <v>2.4812779113706629</v>
      </c>
      <c r="N43" s="192">
        <v>0.39577383501353403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279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v>2020</v>
      </c>
      <c r="D51" s="304"/>
      <c r="E51" s="305">
        <v>2021</v>
      </c>
      <c r="F51" s="304"/>
      <c r="G51" s="305">
        <v>2022</v>
      </c>
      <c r="H51" s="304"/>
      <c r="I51" s="305">
        <v>2023</v>
      </c>
      <c r="J51" s="304"/>
      <c r="K51" s="305">
        <v>2024</v>
      </c>
      <c r="L51" s="304"/>
      <c r="M51" s="305"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2.965299684542587</v>
      </c>
      <c r="L53" s="190">
        <f t="shared" ref="L53:N65" si="6">IFERROR(K53-I53,"-")</f>
        <v>0.61712154689076515</v>
      </c>
      <c r="M53" s="189">
        <v>2.9524752475247524</v>
      </c>
      <c r="N53" s="190">
        <f t="shared" si="6"/>
        <v>-1.2824437017834533E-2</v>
      </c>
    </row>
    <row r="54" spans="1:15" x14ac:dyDescent="0.25">
      <c r="A54" s="1">
        <v>2</v>
      </c>
      <c r="B54" s="119" t="s">
        <v>75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77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79</v>
      </c>
      <c r="C56" s="189" t="s">
        <v>229</v>
      </c>
      <c r="D56" s="190" t="s">
        <v>229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81</v>
      </c>
      <c r="C57" s="189" t="s">
        <v>229</v>
      </c>
      <c r="D57" s="190" t="s">
        <v>229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/>
      <c r="N57" s="190"/>
    </row>
    <row r="58" spans="1:15" x14ac:dyDescent="0.25">
      <c r="A58" s="1">
        <v>6</v>
      </c>
      <c r="B58" s="119" t="s">
        <v>83</v>
      </c>
      <c r="C58" s="189" t="s">
        <v>229</v>
      </c>
      <c r="D58" s="190" t="s">
        <v>229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229</v>
      </c>
      <c r="D59" s="190" t="s">
        <v>229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/>
      <c r="N59" s="190"/>
    </row>
    <row r="60" spans="1:15" x14ac:dyDescent="0.25">
      <c r="A60" s="1">
        <v>8</v>
      </c>
      <c r="B60" s="119" t="s">
        <v>87</v>
      </c>
      <c r="C60" s="189" t="s">
        <v>229</v>
      </c>
      <c r="D60" s="190" t="s">
        <v>229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/>
      <c r="N64" s="190"/>
    </row>
    <row r="65" spans="1:15" ht="15.75" x14ac:dyDescent="0.25">
      <c r="B65" s="122" t="s">
        <v>32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3.022613726005785</v>
      </c>
      <c r="L65" s="192">
        <f t="shared" si="6"/>
        <v>0.25169995509201426</v>
      </c>
      <c r="M65" s="191">
        <v>3.337099811676083</v>
      </c>
      <c r="N65" s="192">
        <v>0.50129661072765375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9" t="s">
        <v>280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v>2020</v>
      </c>
      <c r="D73" s="304"/>
      <c r="E73" s="305">
        <v>2021</v>
      </c>
      <c r="F73" s="304"/>
      <c r="G73" s="305">
        <v>2022</v>
      </c>
      <c r="H73" s="304"/>
      <c r="I73" s="305">
        <v>2023</v>
      </c>
      <c r="J73" s="304"/>
      <c r="K73" s="305">
        <v>2024</v>
      </c>
      <c r="L73" s="304"/>
      <c r="M73" s="305"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1.7921146953405018</v>
      </c>
      <c r="L75" s="190">
        <f t="shared" ref="L75:L77" si="8">IFERROR(K75-I75,"-")</f>
        <v>-2.8126444593732813E-2</v>
      </c>
      <c r="M75" s="189">
        <v>3.2947103274559195</v>
      </c>
      <c r="N75" s="190">
        <f t="shared" ref="N75:N78" si="9">IFERROR(M75-K75,"-")</f>
        <v>1.5025956321154177</v>
      </c>
    </row>
    <row r="76" spans="1:15" x14ac:dyDescent="0.25">
      <c r="A76" s="1">
        <v>2</v>
      </c>
      <c r="B76" s="119" t="s">
        <v>75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77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79</v>
      </c>
      <c r="C78" s="189" t="s">
        <v>229</v>
      </c>
      <c r="D78" s="190" t="s">
        <v>229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81</v>
      </c>
      <c r="C79" s="189" t="s">
        <v>229</v>
      </c>
      <c r="D79" s="190" t="s">
        <v>229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/>
      <c r="N79" s="190"/>
    </row>
    <row r="80" spans="1:15" x14ac:dyDescent="0.25">
      <c r="A80" s="1">
        <v>6</v>
      </c>
      <c r="B80" s="119" t="s">
        <v>83</v>
      </c>
      <c r="C80" s="189" t="s">
        <v>229</v>
      </c>
      <c r="D80" s="190" t="s">
        <v>229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229</v>
      </c>
      <c r="D81" s="190" t="s">
        <v>229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1.7166186359269933</v>
      </c>
      <c r="J81" s="190">
        <f t="shared" si="10"/>
        <v>1.0736282985816858E-2</v>
      </c>
      <c r="K81" s="189">
        <v>2.0752351097178683</v>
      </c>
      <c r="L81" s="190">
        <f t="shared" si="11"/>
        <v>0.35861647379087502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229</v>
      </c>
      <c r="L85" s="190" t="str">
        <f t="shared" si="11"/>
        <v>-</v>
      </c>
      <c r="M85" s="189"/>
      <c r="N85" s="190"/>
    </row>
    <row r="86" spans="1:15" x14ac:dyDescent="0.25">
      <c r="A86" s="1">
        <v>12</v>
      </c>
      <c r="B86" s="119" t="s">
        <v>95</v>
      </c>
      <c r="C86" s="189" t="s">
        <v>229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/>
      <c r="N86" s="190"/>
    </row>
    <row r="87" spans="1:15" ht="15.75" x14ac:dyDescent="0.25">
      <c r="B87" s="122" t="s">
        <v>32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1.6990074944298157</v>
      </c>
      <c r="J87" s="192">
        <f t="shared" si="10"/>
        <v>-0.2896127047166992</v>
      </c>
      <c r="K87" s="191">
        <v>1.9754516618397462</v>
      </c>
      <c r="L87" s="192">
        <f t="shared" si="11"/>
        <v>0.2764441674099305</v>
      </c>
      <c r="M87" s="191">
        <v>1.989724175229854</v>
      </c>
      <c r="N87" s="192">
        <v>0.28296175751591024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9" t="s">
        <v>281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v>2020</v>
      </c>
      <c r="D95" s="304"/>
      <c r="E95" s="305">
        <v>2021</v>
      </c>
      <c r="F95" s="304"/>
      <c r="G95" s="305">
        <v>2022</v>
      </c>
      <c r="H95" s="304"/>
      <c r="I95" s="305">
        <v>2023</v>
      </c>
      <c r="J95" s="304"/>
      <c r="K95" s="305">
        <v>2024</v>
      </c>
      <c r="L95" s="304"/>
      <c r="M95" s="305"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5.1177835051546392</v>
      </c>
      <c r="L97" s="190">
        <f t="shared" ref="L97:L99" si="13">IFERROR(K97-I97,"-")</f>
        <v>1.842623528423982</v>
      </c>
      <c r="M97" s="189">
        <v>4.9152953871054761</v>
      </c>
      <c r="N97" s="190">
        <f t="shared" ref="N97:N100" si="14">IFERROR(M97-K97,"-")</f>
        <v>-0.20248811804916311</v>
      </c>
    </row>
    <row r="98" spans="2:14" x14ac:dyDescent="0.25">
      <c r="B98" s="119" t="s">
        <v>75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77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79</v>
      </c>
      <c r="C100" s="189" t="s">
        <v>229</v>
      </c>
      <c r="D100" s="190" t="s">
        <v>229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81</v>
      </c>
      <c r="C101" s="189" t="s">
        <v>229</v>
      </c>
      <c r="D101" s="190" t="s">
        <v>229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/>
      <c r="N101" s="190"/>
    </row>
    <row r="102" spans="2:14" x14ac:dyDescent="0.25">
      <c r="B102" s="119" t="s">
        <v>83</v>
      </c>
      <c r="C102" s="189" t="s">
        <v>229</v>
      </c>
      <c r="D102" s="190" t="s">
        <v>229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/>
      <c r="N102" s="190"/>
    </row>
    <row r="103" spans="2:14" x14ac:dyDescent="0.25">
      <c r="B103" s="119" t="s">
        <v>85</v>
      </c>
      <c r="C103" s="189" t="s">
        <v>229</v>
      </c>
      <c r="D103" s="190" t="s">
        <v>229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/>
      <c r="N103" s="190"/>
    </row>
    <row r="104" spans="2:14" x14ac:dyDescent="0.25">
      <c r="B104" s="119" t="s">
        <v>87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/>
      <c r="N104" s="190"/>
    </row>
    <row r="105" spans="2:14" x14ac:dyDescent="0.25">
      <c r="B105" s="119" t="s">
        <v>89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/>
      <c r="N105" s="190"/>
    </row>
    <row r="106" spans="2:14" x14ac:dyDescent="0.25">
      <c r="B106" s="119" t="s">
        <v>91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/>
      <c r="N106" s="190"/>
    </row>
    <row r="107" spans="2:14" x14ac:dyDescent="0.25">
      <c r="B107" s="119" t="s">
        <v>93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/>
      <c r="N107" s="190"/>
    </row>
    <row r="108" spans="2:14" x14ac:dyDescent="0.25">
      <c r="B108" s="119" t="s">
        <v>95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/>
      <c r="N108" s="190"/>
    </row>
    <row r="109" spans="2:14" ht="15.75" x14ac:dyDescent="0.25">
      <c r="B109" s="122" t="s">
        <v>32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5.165468286265031</v>
      </c>
      <c r="L109" s="192">
        <f t="shared" si="16"/>
        <v>0.57884647231756059</v>
      </c>
      <c r="M109" s="191">
        <v>4.9137169855162268</v>
      </c>
      <c r="N109" s="192">
        <v>0.26656542693507301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9" t="s">
        <v>282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v>2020</v>
      </c>
      <c r="D117" s="304"/>
      <c r="E117" s="305">
        <v>2021</v>
      </c>
      <c r="F117" s="304"/>
      <c r="G117" s="305">
        <v>2022</v>
      </c>
      <c r="H117" s="304"/>
      <c r="I117" s="305">
        <v>2023</v>
      </c>
      <c r="J117" s="304"/>
      <c r="K117" s="305">
        <v>2024</v>
      </c>
      <c r="L117" s="304"/>
      <c r="M117" s="305"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6.1592148309705559</v>
      </c>
      <c r="L119" s="190">
        <f t="shared" ref="L119:L121" si="18">IFERROR(K119-I119,"-")</f>
        <v>1.2058744280013087</v>
      </c>
      <c r="M119" s="189">
        <v>5.4357945425361152</v>
      </c>
      <c r="N119" s="190">
        <f t="shared" ref="N119:N122" si="19">IFERROR(M119-K119,"-")</f>
        <v>-0.72342028843444073</v>
      </c>
    </row>
    <row r="120" spans="1:15" x14ac:dyDescent="0.25">
      <c r="B120" s="119" t="s">
        <v>75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77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79</v>
      </c>
      <c r="C122" s="189" t="s">
        <v>229</v>
      </c>
      <c r="D122" s="190" t="s">
        <v>229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81</v>
      </c>
      <c r="C123" s="189" t="s">
        <v>229</v>
      </c>
      <c r="D123" s="190" t="s">
        <v>229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/>
      <c r="N123" s="190"/>
    </row>
    <row r="124" spans="1:15" x14ac:dyDescent="0.25">
      <c r="B124" s="119" t="s">
        <v>83</v>
      </c>
      <c r="C124" s="189" t="s">
        <v>229</v>
      </c>
      <c r="D124" s="190" t="s">
        <v>229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/>
      <c r="N124" s="190"/>
    </row>
    <row r="125" spans="1:15" x14ac:dyDescent="0.25">
      <c r="B125" s="119" t="s">
        <v>85</v>
      </c>
      <c r="C125" s="189" t="s">
        <v>229</v>
      </c>
      <c r="D125" s="190" t="s">
        <v>229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/>
      <c r="N125" s="190"/>
    </row>
    <row r="126" spans="1:15" x14ac:dyDescent="0.25">
      <c r="B126" s="119" t="s">
        <v>87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/>
      <c r="N126" s="190"/>
    </row>
    <row r="127" spans="1:15" x14ac:dyDescent="0.25">
      <c r="B127" s="119" t="s">
        <v>89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/>
      <c r="N127" s="190"/>
    </row>
    <row r="128" spans="1:15" x14ac:dyDescent="0.25">
      <c r="A128" s="125"/>
      <c r="B128" s="119" t="s">
        <v>91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/>
      <c r="N128" s="190"/>
    </row>
    <row r="129" spans="2:15" x14ac:dyDescent="0.25">
      <c r="B129" s="119" t="s">
        <v>93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/>
      <c r="N129" s="190"/>
    </row>
    <row r="130" spans="2:15" x14ac:dyDescent="0.25">
      <c r="B130" s="119" t="s">
        <v>95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/>
      <c r="N130" s="190"/>
    </row>
    <row r="131" spans="2:15" ht="15.75" x14ac:dyDescent="0.25">
      <c r="B131" s="122" t="s">
        <v>32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6.3181118057443149</v>
      </c>
      <c r="L131" s="192">
        <f t="shared" si="21"/>
        <v>0.35721795099571185</v>
      </c>
      <c r="M131" s="191">
        <v>5.5629646840148697</v>
      </c>
      <c r="N131" s="192">
        <v>-0.20489245884227358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283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v>2020</v>
      </c>
      <c r="D139" s="304"/>
      <c r="E139" s="305">
        <v>2021</v>
      </c>
      <c r="F139" s="304"/>
      <c r="G139" s="305">
        <v>2022</v>
      </c>
      <c r="H139" s="304"/>
      <c r="I139" s="305">
        <v>2023</v>
      </c>
      <c r="J139" s="304"/>
      <c r="K139" s="305">
        <v>2024</v>
      </c>
      <c r="L139" s="304"/>
      <c r="M139" s="305"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6.3516068052930059</v>
      </c>
      <c r="L141" s="190">
        <f t="shared" ref="L141:L143" si="23">IFERROR(K141-I141,"-")</f>
        <v>3.0602274949481783</v>
      </c>
      <c r="M141" s="189">
        <v>5.4110070257611245</v>
      </c>
      <c r="N141" s="190">
        <f t="shared" ref="N141:N144" si="24">IFERROR(M141-K141,"-")</f>
        <v>-0.94059977953188145</v>
      </c>
    </row>
    <row r="142" spans="2:15" x14ac:dyDescent="0.25">
      <c r="B142" s="119" t="s">
        <v>75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77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79</v>
      </c>
      <c r="C144" s="189" t="s">
        <v>229</v>
      </c>
      <c r="D144" s="190" t="s">
        <v>229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81</v>
      </c>
      <c r="C145" s="189" t="s">
        <v>229</v>
      </c>
      <c r="D145" s="190" t="s">
        <v>229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/>
      <c r="N145" s="190"/>
    </row>
    <row r="146" spans="1:15" x14ac:dyDescent="0.25">
      <c r="B146" s="119" t="s">
        <v>83</v>
      </c>
      <c r="C146" s="189" t="s">
        <v>229</v>
      </c>
      <c r="D146" s="190" t="s">
        <v>229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/>
      <c r="N146" s="190"/>
    </row>
    <row r="147" spans="1:15" x14ac:dyDescent="0.25">
      <c r="B147" s="119" t="s">
        <v>85</v>
      </c>
      <c r="C147" s="189" t="s">
        <v>229</v>
      </c>
      <c r="D147" s="190" t="s">
        <v>229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/>
      <c r="N147" s="190"/>
    </row>
    <row r="148" spans="1:15" x14ac:dyDescent="0.25">
      <c r="B148" s="119" t="s">
        <v>87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/>
      <c r="N148" s="190"/>
    </row>
    <row r="149" spans="1:15" x14ac:dyDescent="0.25">
      <c r="B149" s="119" t="s">
        <v>89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/>
      <c r="N149" s="190"/>
    </row>
    <row r="150" spans="1:15" x14ac:dyDescent="0.25">
      <c r="A150" s="125"/>
      <c r="B150" s="119" t="s">
        <v>91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/>
      <c r="N150" s="190"/>
    </row>
    <row r="151" spans="1:15" x14ac:dyDescent="0.25">
      <c r="B151" s="119" t="s">
        <v>93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/>
      <c r="N151" s="190"/>
    </row>
    <row r="152" spans="1:15" x14ac:dyDescent="0.25">
      <c r="B152" s="119" t="s">
        <v>95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/>
      <c r="N152" s="190"/>
    </row>
    <row r="153" spans="1:15" ht="15.75" x14ac:dyDescent="0.25">
      <c r="B153" s="122" t="s">
        <v>32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5.9243366186504929</v>
      </c>
      <c r="L153" s="192">
        <f t="shared" si="26"/>
        <v>0.37531069689876251</v>
      </c>
      <c r="M153" s="191">
        <v>5.6160896130346236</v>
      </c>
      <c r="N153" s="192">
        <v>-0.16710572581848915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284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v>2020</v>
      </c>
      <c r="D161" s="304"/>
      <c r="E161" s="305">
        <v>2021</v>
      </c>
      <c r="F161" s="304"/>
      <c r="G161" s="305">
        <v>2022</v>
      </c>
      <c r="H161" s="304"/>
      <c r="I161" s="305">
        <v>2023</v>
      </c>
      <c r="J161" s="304"/>
      <c r="K161" s="305">
        <v>2024</v>
      </c>
      <c r="L161" s="304"/>
      <c r="M161" s="305"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2.7564575645756459</v>
      </c>
      <c r="L163" s="190">
        <f t="shared" ref="L163:L165" si="28">IFERROR(K163-I163,"-")</f>
        <v>0.98346905882851954</v>
      </c>
      <c r="M163" s="189">
        <v>2.4502617801047122</v>
      </c>
      <c r="N163" s="190">
        <f t="shared" ref="N163:N166" si="29">IFERROR(M163-K163,"-")</f>
        <v>-0.30619578447093376</v>
      </c>
    </row>
    <row r="164" spans="2:14" x14ac:dyDescent="0.25">
      <c r="B164" s="119" t="s">
        <v>75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77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79</v>
      </c>
      <c r="C166" s="189" t="s">
        <v>229</v>
      </c>
      <c r="D166" s="190" t="s">
        <v>229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81</v>
      </c>
      <c r="C167" s="189" t="s">
        <v>229</v>
      </c>
      <c r="D167" s="190" t="s">
        <v>229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/>
      <c r="N167" s="190"/>
    </row>
    <row r="168" spans="2:14" x14ac:dyDescent="0.25">
      <c r="B168" s="119" t="s">
        <v>83</v>
      </c>
      <c r="C168" s="189" t="s">
        <v>229</v>
      </c>
      <c r="D168" s="190" t="s">
        <v>229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/>
      <c r="N168" s="190"/>
    </row>
    <row r="169" spans="2:14" x14ac:dyDescent="0.25">
      <c r="B169" s="119" t="s">
        <v>85</v>
      </c>
      <c r="C169" s="189" t="s">
        <v>229</v>
      </c>
      <c r="D169" s="190" t="s">
        <v>229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/>
      <c r="N169" s="190"/>
    </row>
    <row r="170" spans="2:14" x14ac:dyDescent="0.25">
      <c r="B170" s="119" t="s">
        <v>87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/>
      <c r="N170" s="190"/>
    </row>
    <row r="171" spans="2:14" x14ac:dyDescent="0.25">
      <c r="B171" s="119" t="s">
        <v>89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/>
      <c r="N171" s="190"/>
    </row>
    <row r="172" spans="2:14" x14ac:dyDescent="0.25">
      <c r="B172" s="119" t="s">
        <v>91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/>
      <c r="N172" s="190"/>
    </row>
    <row r="173" spans="2:14" x14ac:dyDescent="0.25">
      <c r="B173" s="119" t="s">
        <v>93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/>
      <c r="N173" s="190"/>
    </row>
    <row r="174" spans="2:14" x14ac:dyDescent="0.25">
      <c r="B174" s="119" t="s">
        <v>95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/>
      <c r="N174" s="190"/>
    </row>
    <row r="175" spans="2:14" ht="15.75" x14ac:dyDescent="0.25">
      <c r="B175" s="122" t="s">
        <v>32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2.9017391304347826</v>
      </c>
      <c r="L175" s="192">
        <f t="shared" si="31"/>
        <v>0.59582478645109793</v>
      </c>
      <c r="M175" s="191">
        <v>2.5571808510638299</v>
      </c>
      <c r="N175" s="192">
        <v>0.35170139900903541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285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v>2020</v>
      </c>
      <c r="D183" s="304"/>
      <c r="E183" s="305">
        <v>2021</v>
      </c>
      <c r="F183" s="304"/>
      <c r="G183" s="305">
        <v>2022</v>
      </c>
      <c r="H183" s="304"/>
      <c r="I183" s="305">
        <v>2023</v>
      </c>
      <c r="J183" s="304"/>
      <c r="K183" s="305">
        <v>2024</v>
      </c>
      <c r="L183" s="304"/>
      <c r="M183" s="305"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3.9939393939393941</v>
      </c>
      <c r="L185" s="190">
        <f t="shared" ref="L185:L187" si="33">IFERROR(K185-I185,"-")</f>
        <v>0.73078149920255209</v>
      </c>
      <c r="M185" s="189">
        <v>3.3761467889908259</v>
      </c>
      <c r="N185" s="190">
        <f t="shared" ref="N185:N188" si="34">IFERROR(M185-K185,"-")</f>
        <v>-0.61779260494856825</v>
      </c>
    </row>
    <row r="186" spans="1:15" x14ac:dyDescent="0.25">
      <c r="B186" s="119" t="s">
        <v>75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77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79</v>
      </c>
      <c r="C188" s="189" t="s">
        <v>229</v>
      </c>
      <c r="D188" s="190" t="s">
        <v>229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81</v>
      </c>
      <c r="C189" s="189" t="s">
        <v>229</v>
      </c>
      <c r="D189" s="190" t="s">
        <v>229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/>
      <c r="N189" s="190"/>
    </row>
    <row r="190" spans="1:15" x14ac:dyDescent="0.25">
      <c r="B190" s="119" t="s">
        <v>122</v>
      </c>
      <c r="C190" s="189" t="s">
        <v>229</v>
      </c>
      <c r="D190" s="190" t="s">
        <v>229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/>
      <c r="N190" s="190"/>
    </row>
    <row r="191" spans="1:15" x14ac:dyDescent="0.25">
      <c r="B191" s="119" t="s">
        <v>85</v>
      </c>
      <c r="C191" s="189" t="s">
        <v>229</v>
      </c>
      <c r="D191" s="190" t="s">
        <v>229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/>
      <c r="N191" s="190"/>
    </row>
    <row r="192" spans="1:15" x14ac:dyDescent="0.25">
      <c r="B192" s="119" t="s">
        <v>87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/>
      <c r="N192" s="190"/>
    </row>
    <row r="193" spans="2:15" x14ac:dyDescent="0.25">
      <c r="B193" s="119" t="s">
        <v>89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/>
      <c r="N193" s="190"/>
    </row>
    <row r="194" spans="2:15" x14ac:dyDescent="0.25">
      <c r="B194" s="119" t="s">
        <v>91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/>
      <c r="N194" s="190"/>
    </row>
    <row r="195" spans="2:15" x14ac:dyDescent="0.25">
      <c r="B195" s="119" t="s">
        <v>93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/>
      <c r="N195" s="190"/>
    </row>
    <row r="196" spans="2:15" x14ac:dyDescent="0.25">
      <c r="B196" s="119" t="s">
        <v>95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/>
      <c r="N196" s="190"/>
    </row>
    <row r="197" spans="2:15" ht="15.75" x14ac:dyDescent="0.25">
      <c r="B197" s="122" t="s">
        <v>32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4.0839506172839508</v>
      </c>
      <c r="L197" s="192">
        <f t="shared" si="36"/>
        <v>0.37732156227689861</v>
      </c>
      <c r="M197" s="191">
        <v>3.2057291666666665</v>
      </c>
      <c r="N197" s="192">
        <v>-0.57848135964912295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286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v>2020</v>
      </c>
      <c r="D205" s="304"/>
      <c r="E205" s="305">
        <v>2021</v>
      </c>
      <c r="F205" s="304"/>
      <c r="G205" s="305">
        <v>2022</v>
      </c>
      <c r="H205" s="304"/>
      <c r="I205" s="305">
        <v>2023</v>
      </c>
      <c r="J205" s="304"/>
      <c r="K205" s="305">
        <v>2024</v>
      </c>
      <c r="L205" s="304"/>
      <c r="M205" s="305"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3.9393939393939394</v>
      </c>
      <c r="L207" s="190">
        <f t="shared" ref="L207:L209" si="38">IFERROR(K207-I207,"-")</f>
        <v>1.4268939393939393</v>
      </c>
      <c r="M207" s="189">
        <v>4.7446808510638299</v>
      </c>
      <c r="N207" s="190">
        <f t="shared" ref="N207:N210" si="39">IFERROR(M207-K207,"-")</f>
        <v>0.80528691166989042</v>
      </c>
    </row>
    <row r="208" spans="2:15" x14ac:dyDescent="0.25">
      <c r="B208" s="119" t="s">
        <v>75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77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79</v>
      </c>
      <c r="C210" s="189" t="s">
        <v>229</v>
      </c>
      <c r="D210" s="190" t="s">
        <v>229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81</v>
      </c>
      <c r="C211" s="189" t="s">
        <v>229</v>
      </c>
      <c r="D211" s="190" t="s">
        <v>229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/>
      <c r="N211" s="190"/>
    </row>
    <row r="212" spans="2:15" x14ac:dyDescent="0.25">
      <c r="B212" s="119" t="s">
        <v>83</v>
      </c>
      <c r="C212" s="189" t="s">
        <v>229</v>
      </c>
      <c r="D212" s="190" t="s">
        <v>229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/>
      <c r="N212" s="190"/>
    </row>
    <row r="213" spans="2:15" x14ac:dyDescent="0.25">
      <c r="B213" s="119" t="s">
        <v>85</v>
      </c>
      <c r="C213" s="189" t="s">
        <v>229</v>
      </c>
      <c r="D213" s="190" t="s">
        <v>229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/>
      <c r="N213" s="190"/>
    </row>
    <row r="214" spans="2:15" x14ac:dyDescent="0.25">
      <c r="B214" s="119" t="s">
        <v>87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/>
      <c r="N214" s="190"/>
    </row>
    <row r="215" spans="2:15" x14ac:dyDescent="0.25">
      <c r="B215" s="119" t="s">
        <v>89</v>
      </c>
      <c r="C215" s="189" t="s">
        <v>229</v>
      </c>
      <c r="D215" s="190" t="s">
        <v>229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/>
      <c r="N215" s="190"/>
    </row>
    <row r="216" spans="2:15" x14ac:dyDescent="0.25">
      <c r="B216" s="119" t="s">
        <v>91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/>
      <c r="N216" s="190"/>
    </row>
    <row r="217" spans="2:15" x14ac:dyDescent="0.25">
      <c r="B217" s="119" t="s">
        <v>93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/>
      <c r="N217" s="190"/>
    </row>
    <row r="218" spans="2:15" x14ac:dyDescent="0.25">
      <c r="B218" s="119" t="s">
        <v>95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/>
      <c r="N218" s="190"/>
    </row>
    <row r="219" spans="2:15" ht="15.75" x14ac:dyDescent="0.25">
      <c r="B219" s="122" t="s">
        <v>32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4.425434583714547</v>
      </c>
      <c r="L219" s="192">
        <f t="shared" si="41"/>
        <v>1.0468288144837778</v>
      </c>
      <c r="M219" s="191">
        <v>4.4730392156862742</v>
      </c>
      <c r="N219" s="192">
        <v>0.27113445378151191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285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v>2020</v>
      </c>
      <c r="D227" s="304"/>
      <c r="E227" s="305">
        <v>2021</v>
      </c>
      <c r="F227" s="304"/>
      <c r="G227" s="305">
        <v>2022</v>
      </c>
      <c r="H227" s="304"/>
      <c r="I227" s="305">
        <v>2023</v>
      </c>
      <c r="J227" s="304"/>
      <c r="K227" s="305">
        <v>2024</v>
      </c>
      <c r="L227" s="304"/>
      <c r="M227" s="305"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3.9939393939393941</v>
      </c>
      <c r="L229" s="190">
        <f t="shared" ref="L229:L231" si="43">IFERROR(K229-I229,"-")</f>
        <v>0.73078149920255209</v>
      </c>
      <c r="M229" s="189">
        <v>3.3761467889908259</v>
      </c>
      <c r="N229" s="190">
        <f t="shared" ref="N229:N232" si="44">IFERROR(M229-K229,"-")</f>
        <v>-0.61779260494856825</v>
      </c>
    </row>
    <row r="230" spans="2:15" x14ac:dyDescent="0.25">
      <c r="B230" s="119" t="s">
        <v>75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77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79</v>
      </c>
      <c r="C232" s="189" t="s">
        <v>229</v>
      </c>
      <c r="D232" s="190" t="s">
        <v>229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81</v>
      </c>
      <c r="C233" s="189" t="s">
        <v>229</v>
      </c>
      <c r="D233" s="190" t="s">
        <v>229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/>
      <c r="N233" s="190"/>
    </row>
    <row r="234" spans="2:15" x14ac:dyDescent="0.25">
      <c r="B234" s="119" t="s">
        <v>83</v>
      </c>
      <c r="C234" s="189" t="s">
        <v>229</v>
      </c>
      <c r="D234" s="190" t="s">
        <v>229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/>
      <c r="N234" s="190"/>
    </row>
    <row r="235" spans="2:15" x14ac:dyDescent="0.25">
      <c r="B235" s="119" t="s">
        <v>85</v>
      </c>
      <c r="C235" s="189" t="s">
        <v>229</v>
      </c>
      <c r="D235" s="190" t="s">
        <v>229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/>
      <c r="N235" s="190"/>
    </row>
    <row r="236" spans="2:15" x14ac:dyDescent="0.25">
      <c r="B236" s="119" t="s">
        <v>87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/>
      <c r="N236" s="190"/>
    </row>
    <row r="237" spans="2:15" x14ac:dyDescent="0.25">
      <c r="B237" s="119" t="s">
        <v>89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/>
      <c r="N237" s="190"/>
    </row>
    <row r="238" spans="2:15" x14ac:dyDescent="0.25">
      <c r="B238" s="119" t="s">
        <v>91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/>
      <c r="N238" s="190"/>
    </row>
    <row r="239" spans="2:15" x14ac:dyDescent="0.25">
      <c r="B239" s="119" t="s">
        <v>93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/>
      <c r="N239" s="190"/>
    </row>
    <row r="240" spans="2:15" x14ac:dyDescent="0.25">
      <c r="B240" s="119" t="s">
        <v>95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/>
      <c r="N240" s="190"/>
    </row>
    <row r="241" spans="2:15" ht="15.75" x14ac:dyDescent="0.25">
      <c r="B241" s="122" t="s">
        <v>32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4.0839506172839508</v>
      </c>
      <c r="L241" s="192">
        <f t="shared" si="46"/>
        <v>0.37732156227689861</v>
      </c>
      <c r="M241" s="191">
        <v>3.2057291666666665</v>
      </c>
      <c r="N241" s="192">
        <v>-0.57848135964912295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287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v>2020</v>
      </c>
      <c r="D249" s="304"/>
      <c r="E249" s="305">
        <v>2021</v>
      </c>
      <c r="F249" s="304"/>
      <c r="G249" s="305">
        <v>2022</v>
      </c>
      <c r="H249" s="304"/>
      <c r="I249" s="305">
        <v>2023</v>
      </c>
      <c r="J249" s="304"/>
      <c r="K249" s="305">
        <v>2024</v>
      </c>
      <c r="L249" s="304"/>
      <c r="M249" s="305">
        <v>2025</v>
      </c>
      <c r="N249" s="306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4.935483870967742</v>
      </c>
      <c r="L251" s="190">
        <f t="shared" ref="L251:L253" si="48">IFERROR(K251-I251,"-")</f>
        <v>2.8008684863523574</v>
      </c>
      <c r="M251" s="189">
        <v>3.763157894736842</v>
      </c>
      <c r="N251" s="190">
        <f t="shared" ref="N251:N254" si="49">IFERROR(M251-K251,"-")</f>
        <v>-1.1723259762309</v>
      </c>
    </row>
    <row r="252" spans="2:15" x14ac:dyDescent="0.25">
      <c r="B252" s="119" t="s">
        <v>75</v>
      </c>
      <c r="C252" s="189">
        <v>1.6774193548387097</v>
      </c>
      <c r="D252" s="190">
        <v>-4.32258064516129</v>
      </c>
      <c r="E252" s="189" t="s">
        <v>229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77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79</v>
      </c>
      <c r="C254" s="189" t="s">
        <v>229</v>
      </c>
      <c r="D254" s="190" t="s">
        <v>229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81</v>
      </c>
      <c r="C255" s="189" t="s">
        <v>229</v>
      </c>
      <c r="D255" s="190" t="s">
        <v>229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229</v>
      </c>
      <c r="L255" s="190" t="str">
        <f t="shared" ref="L255:L263" si="51">IFERROR(K255-I255,"-")</f>
        <v>-</v>
      </c>
      <c r="M255" s="189"/>
      <c r="N255" s="190"/>
    </row>
    <row r="256" spans="2:15" x14ac:dyDescent="0.25">
      <c r="B256" s="119" t="s">
        <v>83</v>
      </c>
      <c r="C256" s="189" t="s">
        <v>229</v>
      </c>
      <c r="D256" s="190" t="s">
        <v>229</v>
      </c>
      <c r="E256" s="189">
        <v>3.7142857142857144</v>
      </c>
      <c r="F256" s="190" t="str">
        <f t="shared" si="50"/>
        <v>-</v>
      </c>
      <c r="G256" s="189" t="s">
        <v>229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229</v>
      </c>
      <c r="L256" s="190" t="str">
        <f t="shared" si="51"/>
        <v>-</v>
      </c>
      <c r="M256" s="189"/>
      <c r="N256" s="190"/>
    </row>
    <row r="257" spans="2:15" x14ac:dyDescent="0.25">
      <c r="B257" s="119" t="s">
        <v>85</v>
      </c>
      <c r="C257" s="189" t="s">
        <v>229</v>
      </c>
      <c r="D257" s="190" t="s">
        <v>229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/>
      <c r="N257" s="190"/>
    </row>
    <row r="258" spans="2:15" x14ac:dyDescent="0.25">
      <c r="B258" s="119" t="s">
        <v>87</v>
      </c>
      <c r="C258" s="189" t="s">
        <v>229</v>
      </c>
      <c r="D258" s="190" t="s">
        <v>229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/>
      <c r="N258" s="190"/>
    </row>
    <row r="259" spans="2:15" x14ac:dyDescent="0.25">
      <c r="B259" s="119" t="s">
        <v>89</v>
      </c>
      <c r="C259" s="189" t="s">
        <v>229</v>
      </c>
      <c r="D259" s="190" t="s">
        <v>229</v>
      </c>
      <c r="E259" s="189" t="s">
        <v>229</v>
      </c>
      <c r="F259" s="190" t="str">
        <f t="shared" si="50"/>
        <v>-</v>
      </c>
      <c r="G259" s="189" t="s">
        <v>229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/>
      <c r="N259" s="190"/>
    </row>
    <row r="260" spans="2:15" x14ac:dyDescent="0.25">
      <c r="B260" s="119" t="s">
        <v>91</v>
      </c>
      <c r="C260" s="189" t="s">
        <v>229</v>
      </c>
      <c r="D260" s="190" t="s">
        <v>229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/>
      <c r="N260" s="190"/>
    </row>
    <row r="261" spans="2:15" x14ac:dyDescent="0.25">
      <c r="B261" s="119" t="s">
        <v>93</v>
      </c>
      <c r="C261" s="189" t="s">
        <v>229</v>
      </c>
      <c r="D261" s="190" t="s">
        <v>229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/>
      <c r="N261" s="190"/>
    </row>
    <row r="262" spans="2:15" x14ac:dyDescent="0.25">
      <c r="B262" s="119" t="s">
        <v>95</v>
      </c>
      <c r="C262" s="189" t="s">
        <v>229</v>
      </c>
      <c r="D262" s="190" t="s">
        <v>229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/>
      <c r="N262" s="190"/>
    </row>
    <row r="263" spans="2:15" ht="15.75" x14ac:dyDescent="0.25">
      <c r="B263" s="122" t="s">
        <v>32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4.5106382978723403</v>
      </c>
      <c r="L263" s="192">
        <f t="shared" si="51"/>
        <v>1.2019963225636983</v>
      </c>
      <c r="M263" s="191">
        <v>3.6149068322981366</v>
      </c>
      <c r="N263" s="192">
        <v>-0.96201624462494006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288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v>2020</v>
      </c>
      <c r="D271" s="304"/>
      <c r="E271" s="305">
        <v>2021</v>
      </c>
      <c r="F271" s="304"/>
      <c r="G271" s="305">
        <v>2022</v>
      </c>
      <c r="H271" s="304"/>
      <c r="I271" s="305">
        <v>2023</v>
      </c>
      <c r="J271" s="304"/>
      <c r="K271" s="305">
        <v>2024</v>
      </c>
      <c r="L271" s="304"/>
      <c r="M271" s="305">
        <v>2025</v>
      </c>
      <c r="N271" s="306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3.2666666666666666</v>
      </c>
      <c r="L273" s="190">
        <f t="shared" ref="L273:L275" si="53">IFERROR(K273-I273,"-")</f>
        <v>0.45416666666666661</v>
      </c>
      <c r="M273" s="189">
        <v>7.4150943396226419</v>
      </c>
      <c r="N273" s="190">
        <f t="shared" ref="N273:N276" si="54">IFERROR(M273-K273,"-")</f>
        <v>4.1484276729559753</v>
      </c>
    </row>
    <row r="274" spans="2:14" x14ac:dyDescent="0.25">
      <c r="B274" s="119" t="s">
        <v>75</v>
      </c>
      <c r="C274" s="189">
        <v>3.8181818181818183</v>
      </c>
      <c r="D274" s="190">
        <v>-0.56957328385899775</v>
      </c>
      <c r="E274" s="189" t="s">
        <v>229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77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79</v>
      </c>
      <c r="C276" s="189" t="s">
        <v>229</v>
      </c>
      <c r="D276" s="190" t="s">
        <v>229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81</v>
      </c>
      <c r="C277" s="189" t="s">
        <v>229</v>
      </c>
      <c r="D277" s="190" t="s">
        <v>229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229</v>
      </c>
      <c r="L277" s="190" t="str">
        <f t="shared" ref="L277:L285" si="56">IFERROR(K277-I277,"-")</f>
        <v>-</v>
      </c>
      <c r="M277" s="189"/>
      <c r="N277" s="190"/>
    </row>
    <row r="278" spans="2:14" x14ac:dyDescent="0.25">
      <c r="B278" s="119" t="s">
        <v>83</v>
      </c>
      <c r="C278" s="189" t="s">
        <v>229</v>
      </c>
      <c r="D278" s="190" t="s">
        <v>229</v>
      </c>
      <c r="E278" s="189" t="s">
        <v>229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/>
      <c r="N278" s="190"/>
    </row>
    <row r="279" spans="2:14" x14ac:dyDescent="0.25">
      <c r="B279" s="119" t="s">
        <v>85</v>
      </c>
      <c r="C279" s="189" t="s">
        <v>229</v>
      </c>
      <c r="D279" s="190" t="s">
        <v>229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229</v>
      </c>
      <c r="J279" s="190" t="str">
        <f t="shared" si="55"/>
        <v>-</v>
      </c>
      <c r="K279" s="189" t="s">
        <v>229</v>
      </c>
      <c r="L279" s="190" t="str">
        <f t="shared" si="56"/>
        <v>-</v>
      </c>
      <c r="M279" s="189"/>
      <c r="N279" s="190"/>
    </row>
    <row r="280" spans="2:14" x14ac:dyDescent="0.25">
      <c r="B280" s="119" t="s">
        <v>87</v>
      </c>
      <c r="C280" s="189" t="s">
        <v>229</v>
      </c>
      <c r="D280" s="190" t="s">
        <v>229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/>
      <c r="N280" s="190"/>
    </row>
    <row r="281" spans="2:14" x14ac:dyDescent="0.25">
      <c r="B281" s="119" t="s">
        <v>89</v>
      </c>
      <c r="C281" s="189" t="s">
        <v>229</v>
      </c>
      <c r="D281" s="190" t="s">
        <v>229</v>
      </c>
      <c r="E281" s="189">
        <v>1</v>
      </c>
      <c r="F281" s="190" t="str">
        <f t="shared" si="55"/>
        <v>-</v>
      </c>
      <c r="G281" s="189" t="s">
        <v>229</v>
      </c>
      <c r="H281" s="190" t="str">
        <f t="shared" si="55"/>
        <v>-</v>
      </c>
      <c r="I281" s="189" t="s">
        <v>229</v>
      </c>
      <c r="J281" s="190" t="str">
        <f t="shared" si="55"/>
        <v>-</v>
      </c>
      <c r="K281" s="189" t="s">
        <v>229</v>
      </c>
      <c r="L281" s="190" t="str">
        <f t="shared" si="56"/>
        <v>-</v>
      </c>
      <c r="M281" s="189"/>
      <c r="N281" s="190"/>
    </row>
    <row r="282" spans="2:14" x14ac:dyDescent="0.25">
      <c r="B282" s="119" t="s">
        <v>91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/>
      <c r="N282" s="190"/>
    </row>
    <row r="283" spans="2:14" x14ac:dyDescent="0.25">
      <c r="B283" s="119" t="s">
        <v>93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/>
      <c r="N283" s="190"/>
    </row>
    <row r="284" spans="2:14" x14ac:dyDescent="0.25">
      <c r="B284" s="119" t="s">
        <v>95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/>
      <c r="N284" s="190"/>
    </row>
    <row r="285" spans="2:14" ht="15.75" x14ac:dyDescent="0.25">
      <c r="B285" s="122" t="s">
        <v>32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4.0576923076923075</v>
      </c>
      <c r="L285" s="192">
        <f t="shared" si="56"/>
        <v>0.8012820512820511</v>
      </c>
      <c r="M285" s="191">
        <v>5.7321428571428568</v>
      </c>
      <c r="N285" s="192">
        <v>1.4497899159663863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2DBDF-3C65-45B4-95A4-3A76ACC7506F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9" t="s">
        <v>277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1" t="s">
        <v>134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2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4.4661863228416125</v>
      </c>
      <c r="N21" s="192">
        <v>0.49763385760773149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9" t="s">
        <v>289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1" t="s">
        <v>139</v>
      </c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4.7250338906461815</v>
      </c>
      <c r="L31" s="190">
        <f t="shared" ref="L31:L43" si="4">IFERROR(K31-I31,"-")</f>
        <v>2.1710823012615212</v>
      </c>
      <c r="M31" s="189">
        <v>4.5614383410544894</v>
      </c>
      <c r="N31" s="190">
        <f>IFERROR(M31-K31,"-")</f>
        <v>-0.16359554959169209</v>
      </c>
    </row>
    <row r="32" spans="1:15" x14ac:dyDescent="0.25">
      <c r="B32" s="119" t="s">
        <v>75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34" si="5">IFERROR(M32-K32,"-")</f>
        <v>0.60493320045251275</v>
      </c>
    </row>
    <row r="33" spans="2:14" x14ac:dyDescent="0.25">
      <c r="B33" s="119" t="s">
        <v>77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4" x14ac:dyDescent="0.25">
      <c r="B34" s="119" t="s">
        <v>79</v>
      </c>
      <c r="C34" s="189" t="s">
        <v>229</v>
      </c>
      <c r="D34" s="190" t="s">
        <v>229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4" x14ac:dyDescent="0.25">
      <c r="B35" s="119" t="s">
        <v>81</v>
      </c>
      <c r="C35" s="189" t="s">
        <v>229</v>
      </c>
      <c r="D35" s="190" t="s">
        <v>229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/>
      <c r="N35" s="190"/>
    </row>
    <row r="36" spans="2:14" x14ac:dyDescent="0.25">
      <c r="B36" s="119" t="s">
        <v>83</v>
      </c>
      <c r="C36" s="189" t="s">
        <v>229</v>
      </c>
      <c r="D36" s="190" t="s">
        <v>229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/>
      <c r="N36" s="190"/>
    </row>
    <row r="37" spans="2:14" x14ac:dyDescent="0.25">
      <c r="B37" s="119" t="s">
        <v>85</v>
      </c>
      <c r="C37" s="189" t="s">
        <v>229</v>
      </c>
      <c r="D37" s="190" t="s">
        <v>229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3.7052441229656421</v>
      </c>
      <c r="J37" s="190">
        <f t="shared" si="3"/>
        <v>-1.1927063467183889</v>
      </c>
      <c r="K37" s="189">
        <v>4.9406021155410906</v>
      </c>
      <c r="L37" s="190">
        <f t="shared" si="4"/>
        <v>1.2353579925754485</v>
      </c>
      <c r="M37" s="189"/>
      <c r="N37" s="190"/>
    </row>
    <row r="38" spans="2:14" x14ac:dyDescent="0.25">
      <c r="B38" s="119" t="s">
        <v>87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/>
      <c r="N38" s="190"/>
    </row>
    <row r="39" spans="2:14" x14ac:dyDescent="0.25">
      <c r="B39" s="119" t="s">
        <v>89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/>
      <c r="N39" s="190"/>
    </row>
    <row r="40" spans="2:14" x14ac:dyDescent="0.25">
      <c r="B40" s="119" t="s">
        <v>91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/>
      <c r="N40" s="190"/>
    </row>
    <row r="41" spans="2:14" x14ac:dyDescent="0.25">
      <c r="B41" s="119" t="s">
        <v>93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/>
      <c r="N41" s="190"/>
    </row>
    <row r="42" spans="2:14" x14ac:dyDescent="0.25">
      <c r="B42" s="119" t="s">
        <v>95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/>
      <c r="N42" s="190"/>
    </row>
    <row r="43" spans="2:14" ht="15.75" x14ac:dyDescent="0.25">
      <c r="B43" s="122" t="s">
        <v>32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3.5200213772490647</v>
      </c>
      <c r="J43" s="192">
        <f t="shared" si="3"/>
        <v>-0.93584769124554157</v>
      </c>
      <c r="K43" s="191">
        <v>4.4259547301218802</v>
      </c>
      <c r="L43" s="192">
        <f t="shared" si="4"/>
        <v>0.90593335287281551</v>
      </c>
      <c r="M43" s="191">
        <v>4.4511795333290483</v>
      </c>
      <c r="N43" s="192">
        <v>0.5105363676312189</v>
      </c>
    </row>
    <row r="44" spans="2:14" ht="6" customHeight="1" x14ac:dyDescent="0.25"/>
    <row r="45" spans="2:14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ED7C1-CD03-42BC-A8A9-78F83E4EF60C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94902-18F5-4FE3-90B4-61C9702DF4C9}">
  <sheetPr>
    <tabColor rgb="FFAC75D5"/>
  </sheetPr>
  <dimension ref="A1:AC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79" t="s">
        <v>290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1" t="s">
        <v>153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6" ht="22.5" thickTop="1" thickBot="1" x14ac:dyDescent="0.3">
      <c r="B7" s="111"/>
      <c r="C7" s="303">
        <v>2020</v>
      </c>
      <c r="D7" s="304"/>
      <c r="E7" s="305" t="s">
        <v>301</v>
      </c>
      <c r="F7" s="304"/>
      <c r="G7" s="305" t="s">
        <v>302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0.60499999999999998</v>
      </c>
      <c r="D9" s="121">
        <v>-0.14013644115974988</v>
      </c>
      <c r="E9" s="198">
        <v>0.1981</v>
      </c>
      <c r="F9" s="121">
        <f t="shared" ref="F9:J20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0.75329999999999997</v>
      </c>
      <c r="L9" s="121">
        <f t="shared" ref="L9:L14" si="1">IFERROR(K9/I9-1,"-")</f>
        <v>0.18443396226415087</v>
      </c>
      <c r="M9" s="198">
        <v>0.74019999999999997</v>
      </c>
      <c r="N9" s="121">
        <f t="shared" ref="N9:N12" si="2">IFERROR(M9/K9-1,"-")</f>
        <v>-1.7390150006637461E-2</v>
      </c>
    </row>
    <row r="10" spans="1:16" x14ac:dyDescent="0.25">
      <c r="A10" s="1" t="s">
        <v>74</v>
      </c>
      <c r="B10" s="119" t="s">
        <v>75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1"/>
        <v>0.11330282468044839</v>
      </c>
      <c r="M10" s="198">
        <v>0.70010000000000006</v>
      </c>
      <c r="N10" s="121">
        <f t="shared" si="2"/>
        <v>-7.6541459957476521E-3</v>
      </c>
    </row>
    <row r="11" spans="1:16" x14ac:dyDescent="0.25">
      <c r="A11" s="1" t="s">
        <v>76</v>
      </c>
      <c r="B11" s="119" t="s">
        <v>77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1"/>
        <v>0.13834726090993499</v>
      </c>
      <c r="M11" s="198">
        <v>0.62880000000000003</v>
      </c>
      <c r="N11" s="121">
        <f t="shared" si="2"/>
        <v>-0.14518760195758562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1"/>
        <v>0.11201501877346698</v>
      </c>
      <c r="M12" s="198">
        <v>0.50619999999999998</v>
      </c>
      <c r="N12" s="121">
        <f t="shared" si="2"/>
        <v>-5.0459576064528333E-2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1"/>
        <v>-0.2721768886549093</v>
      </c>
      <c r="M13" s="198"/>
      <c r="N13" s="121"/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1"/>
        <v>0.31875153600393213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0.44450000000000001</v>
      </c>
      <c r="J15" s="121">
        <f t="shared" si="0"/>
        <v>1.3914233576642232E-2</v>
      </c>
      <c r="K15" s="198">
        <v>0.44259999999999999</v>
      </c>
      <c r="L15" s="121">
        <f>IFERROR(K15/I15-1,"-")</f>
        <v>-4.2744656917885759E-3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>IFERROR(K16/I16-1,"-")</f>
        <v>0.32897111913357402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ref="L17:L20" si="3">IFERROR(K17/I17-1,"-")</f>
        <v>0.28247011952191214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>
        <f t="shared" si="0"/>
        <v>0.19817421072651209</v>
      </c>
      <c r="K18" s="198">
        <v>0.63259999999999994</v>
      </c>
      <c r="L18" s="121">
        <f t="shared" si="3"/>
        <v>4.1269841269839791E-3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3"/>
        <v>-0.2065350578624916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0.6391</v>
      </c>
      <c r="H20" s="121">
        <f t="shared" si="0"/>
        <v>7.1416596814752653E-2</v>
      </c>
      <c r="I20" s="198">
        <v>0.70480000000000009</v>
      </c>
      <c r="J20" s="121">
        <f t="shared" si="0"/>
        <v>0.10280081364418736</v>
      </c>
      <c r="K20" s="198">
        <v>0.65489999999999993</v>
      </c>
      <c r="L20" s="121">
        <f t="shared" si="3"/>
        <v>-7.080022701475619E-2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0.42174668708366447</v>
      </c>
      <c r="D21" s="124">
        <v>-0.26108511772244281</v>
      </c>
      <c r="E21" s="200">
        <v>0.40408330264719122</v>
      </c>
      <c r="F21" s="124">
        <v>-4.1881501331080373E-2</v>
      </c>
      <c r="G21" s="200">
        <v>0.53778304538949095</v>
      </c>
      <c r="H21" s="124">
        <v>0.33087173329464248</v>
      </c>
      <c r="I21" s="200">
        <v>0.55454348826086564</v>
      </c>
      <c r="J21" s="124">
        <v>3.1165807503722665E-2</v>
      </c>
      <c r="K21" s="200">
        <v>0.59082327086406716</v>
      </c>
      <c r="L21" s="124">
        <v>6.5422790766113792E-2</v>
      </c>
      <c r="M21" s="200"/>
      <c r="N21" s="124"/>
      <c r="O21" s="313"/>
    </row>
    <row r="22" spans="1:29" ht="6" customHeight="1" x14ac:dyDescent="0.25">
      <c r="O22" s="313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3"/>
    </row>
    <row r="24" spans="1:29" x14ac:dyDescent="0.25">
      <c r="C24" s="201"/>
      <c r="I24" s="201"/>
      <c r="K24" s="201"/>
      <c r="L24" s="121"/>
      <c r="M24" s="201"/>
      <c r="N24" s="121"/>
      <c r="O24" s="313"/>
    </row>
    <row r="26" spans="1:29" ht="21.75" customHeight="1" thickBot="1" x14ac:dyDescent="0.3">
      <c r="B26" s="279" t="s">
        <v>291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1" t="s">
        <v>62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29" ht="22.5" thickTop="1" thickBot="1" x14ac:dyDescent="0.3">
      <c r="B29" s="111"/>
      <c r="C29" s="112">
        <f>C$7</f>
        <v>2020</v>
      </c>
      <c r="D29" s="113"/>
      <c r="E29" s="305" t="s">
        <v>301</v>
      </c>
      <c r="F29" s="304"/>
      <c r="G29" s="305" t="s">
        <v>302</v>
      </c>
      <c r="H29" s="304"/>
      <c r="I29" s="305">
        <v>2023</v>
      </c>
      <c r="J29" s="304"/>
      <c r="K29" s="305">
        <f>K$7</f>
        <v>2024</v>
      </c>
      <c r="L29" s="304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0.54820000000000002</v>
      </c>
      <c r="D31" s="121"/>
      <c r="E31" s="198">
        <v>0.1981</v>
      </c>
      <c r="F31" s="121">
        <f t="shared" ref="F31:H42" si="4">IFERROR(E31/C31-1,"-")</f>
        <v>-0.63863553447646848</v>
      </c>
      <c r="G31" s="198">
        <v>0.56000000000000005</v>
      </c>
      <c r="H31" s="121">
        <f t="shared" si="4"/>
        <v>1.8268551236749118</v>
      </c>
      <c r="I31" s="198">
        <v>0.62919999999999998</v>
      </c>
      <c r="J31" s="121">
        <f t="shared" ref="J31:J42" si="5">IFERROR(I31/G31-1,"-")</f>
        <v>0.12357142857142844</v>
      </c>
      <c r="K31" s="198">
        <v>0.75120000000000009</v>
      </c>
      <c r="L31" s="121">
        <f t="shared" ref="L31:L39" si="6">IFERROR(K31/I31-1,"-")</f>
        <v>0.19389701207883037</v>
      </c>
      <c r="M31" s="198">
        <v>0.74280000000000002</v>
      </c>
      <c r="N31" s="121">
        <f t="shared" ref="N31:N34" si="7">IFERROR(M31/K31-1,"-")</f>
        <v>-1.1182108626198173E-2</v>
      </c>
    </row>
    <row r="32" spans="1:29" x14ac:dyDescent="0.25">
      <c r="B32" s="119" t="s">
        <v>75</v>
      </c>
      <c r="C32" s="198">
        <v>0.64469999999999994</v>
      </c>
      <c r="D32" s="121"/>
      <c r="E32" s="198">
        <v>0.14859999999999998</v>
      </c>
      <c r="F32" s="121">
        <f t="shared" si="4"/>
        <v>-0.7695051962152939</v>
      </c>
      <c r="G32" s="198">
        <v>0.58860000000000001</v>
      </c>
      <c r="H32" s="121">
        <f t="shared" si="4"/>
        <v>2.960969044414536</v>
      </c>
      <c r="I32" s="198">
        <v>0.62840000000000007</v>
      </c>
      <c r="J32" s="121">
        <f t="shared" si="5"/>
        <v>6.7618076792388848E-2</v>
      </c>
      <c r="K32" s="198">
        <v>0.72860000000000003</v>
      </c>
      <c r="L32" s="121">
        <f t="shared" si="6"/>
        <v>0.15945257797581158</v>
      </c>
      <c r="M32" s="198">
        <v>0.69830000000000003</v>
      </c>
      <c r="N32" s="121">
        <f t="shared" si="7"/>
        <v>-4.1586604446884445E-2</v>
      </c>
    </row>
    <row r="33" spans="2:14" x14ac:dyDescent="0.25">
      <c r="B33" s="119" t="s">
        <v>77</v>
      </c>
      <c r="C33" s="198">
        <v>0.34350000000000003</v>
      </c>
      <c r="D33" s="121"/>
      <c r="E33" s="198">
        <v>0.25969999999999999</v>
      </c>
      <c r="F33" s="121">
        <f t="shared" si="4"/>
        <v>-0.24395924308588079</v>
      </c>
      <c r="G33" s="198">
        <v>0.65049999999999997</v>
      </c>
      <c r="H33" s="121">
        <f t="shared" si="4"/>
        <v>1.5048132460531383</v>
      </c>
      <c r="I33" s="198">
        <v>0.64529999999999998</v>
      </c>
      <c r="J33" s="121">
        <f t="shared" si="5"/>
        <v>-7.9938508839354494E-3</v>
      </c>
      <c r="K33" s="198">
        <v>0.73140000000000005</v>
      </c>
      <c r="L33" s="121">
        <f t="shared" si="6"/>
        <v>0.13342631334263144</v>
      </c>
      <c r="M33" s="198">
        <v>0.62770000000000004</v>
      </c>
      <c r="N33" s="121">
        <f t="shared" si="7"/>
        <v>-0.14178288214383372</v>
      </c>
    </row>
    <row r="34" spans="2:14" x14ac:dyDescent="0.25">
      <c r="B34" s="119" t="s">
        <v>79</v>
      </c>
      <c r="C34" s="198">
        <v>0</v>
      </c>
      <c r="D34" s="121"/>
      <c r="E34" s="198">
        <v>0.249</v>
      </c>
      <c r="F34" s="121" t="str">
        <f t="shared" si="4"/>
        <v>-</v>
      </c>
      <c r="G34" s="198">
        <v>0.47840000000000005</v>
      </c>
      <c r="H34" s="121">
        <f t="shared" si="4"/>
        <v>0.92128514056224908</v>
      </c>
      <c r="I34" s="198">
        <v>0.47350000000000003</v>
      </c>
      <c r="J34" s="121">
        <f t="shared" si="5"/>
        <v>-1.0242474916387967E-2</v>
      </c>
      <c r="K34" s="198">
        <v>0.53060000000000007</v>
      </c>
      <c r="L34" s="121">
        <f t="shared" si="6"/>
        <v>0.12059134107708558</v>
      </c>
      <c r="M34" s="198">
        <v>0.50249999999999995</v>
      </c>
      <c r="N34" s="121">
        <f t="shared" si="7"/>
        <v>-5.2958914436487259E-2</v>
      </c>
    </row>
    <row r="35" spans="2:14" x14ac:dyDescent="0.25">
      <c r="B35" s="119" t="s">
        <v>81</v>
      </c>
      <c r="C35" s="198">
        <v>0</v>
      </c>
      <c r="D35" s="121"/>
      <c r="E35" s="198">
        <v>0.2223</v>
      </c>
      <c r="F35" s="121" t="str">
        <f t="shared" si="4"/>
        <v>-</v>
      </c>
      <c r="G35" s="198">
        <v>0.42420000000000002</v>
      </c>
      <c r="H35" s="121">
        <f t="shared" si="4"/>
        <v>0.90823211875843457</v>
      </c>
      <c r="I35" s="198">
        <v>0.37439999999999996</v>
      </c>
      <c r="J35" s="121">
        <f t="shared" si="5"/>
        <v>-0.11739745403111757</v>
      </c>
      <c r="K35" s="198">
        <v>0.27329999999999999</v>
      </c>
      <c r="L35" s="121">
        <f t="shared" si="6"/>
        <v>-0.27003205128205121</v>
      </c>
      <c r="M35" s="198"/>
      <c r="N35" s="121"/>
    </row>
    <row r="36" spans="2:14" x14ac:dyDescent="0.25">
      <c r="B36" s="119" t="s">
        <v>83</v>
      </c>
      <c r="C36" s="198">
        <v>0</v>
      </c>
      <c r="D36" s="121"/>
      <c r="E36" s="198">
        <v>0.23989999999999997</v>
      </c>
      <c r="F36" s="121" t="str">
        <f t="shared" si="4"/>
        <v>-</v>
      </c>
      <c r="G36" s="198">
        <v>0.46659999999999996</v>
      </c>
      <c r="H36" s="121">
        <f t="shared" si="4"/>
        <v>0.94497707378074192</v>
      </c>
      <c r="I36" s="198">
        <v>0.40399999999999997</v>
      </c>
      <c r="J36" s="121">
        <f t="shared" si="5"/>
        <v>-0.13416202314616377</v>
      </c>
      <c r="K36" s="198">
        <v>0.54010000000000002</v>
      </c>
      <c r="L36" s="121">
        <f t="shared" si="6"/>
        <v>0.33688118811881207</v>
      </c>
      <c r="M36" s="198"/>
      <c r="N36" s="121"/>
    </row>
    <row r="37" spans="2:14" x14ac:dyDescent="0.25">
      <c r="B37" s="119" t="s">
        <v>85</v>
      </c>
      <c r="C37" s="198">
        <v>0</v>
      </c>
      <c r="D37" s="121"/>
      <c r="E37" s="198">
        <v>0.34950000000000003</v>
      </c>
      <c r="F37" s="121" t="str">
        <f t="shared" si="4"/>
        <v>-</v>
      </c>
      <c r="G37" s="198">
        <v>0.43840000000000001</v>
      </c>
      <c r="H37" s="121">
        <f t="shared" si="4"/>
        <v>0.25436337625178829</v>
      </c>
      <c r="I37" s="198">
        <v>0.44119999999999998</v>
      </c>
      <c r="J37" s="121">
        <f t="shared" si="5"/>
        <v>6.3868613138684527E-3</v>
      </c>
      <c r="K37" s="198">
        <v>0.43619999999999998</v>
      </c>
      <c r="L37" s="121">
        <f t="shared" si="6"/>
        <v>-1.1332728921124247E-2</v>
      </c>
      <c r="M37" s="198"/>
      <c r="N37" s="121"/>
    </row>
    <row r="38" spans="2:14" x14ac:dyDescent="0.25">
      <c r="B38" s="119" t="s">
        <v>87</v>
      </c>
      <c r="C38" s="198">
        <v>0.37790000000000001</v>
      </c>
      <c r="D38" s="121"/>
      <c r="E38" s="198">
        <v>0.42659999999999998</v>
      </c>
      <c r="F38" s="121">
        <f t="shared" si="4"/>
        <v>0.12887007144747287</v>
      </c>
      <c r="G38" s="198">
        <v>0.56740000000000002</v>
      </c>
      <c r="H38" s="121">
        <f t="shared" si="4"/>
        <v>0.33005157055789969</v>
      </c>
      <c r="I38" s="198">
        <v>0.43630000000000002</v>
      </c>
      <c r="J38" s="121">
        <f t="shared" si="5"/>
        <v>-0.23105393020796616</v>
      </c>
      <c r="K38" s="198">
        <v>0.58509999999999995</v>
      </c>
      <c r="L38" s="121">
        <f t="shared" si="6"/>
        <v>0.34104973641989433</v>
      </c>
      <c r="M38" s="198"/>
      <c r="N38" s="121"/>
    </row>
    <row r="39" spans="2:14" x14ac:dyDescent="0.25">
      <c r="B39" s="119" t="s">
        <v>89</v>
      </c>
      <c r="C39" s="198">
        <v>0.1106</v>
      </c>
      <c r="D39" s="121"/>
      <c r="E39" s="198">
        <v>0.50350000000000006</v>
      </c>
      <c r="F39" s="121">
        <f t="shared" si="4"/>
        <v>3.5524412296564201</v>
      </c>
      <c r="G39" s="198">
        <v>0.50549999999999995</v>
      </c>
      <c r="H39" s="121">
        <f t="shared" si="4"/>
        <v>3.9721946375370631E-3</v>
      </c>
      <c r="I39" s="198">
        <v>0.50039999999999996</v>
      </c>
      <c r="J39" s="121">
        <f t="shared" si="5"/>
        <v>-1.0089020771513302E-2</v>
      </c>
      <c r="K39" s="198">
        <v>0.64400000000000002</v>
      </c>
      <c r="L39" s="121">
        <f t="shared" si="6"/>
        <v>0.28697042366107128</v>
      </c>
      <c r="M39" s="198"/>
      <c r="N39" s="121"/>
    </row>
    <row r="40" spans="2:14" x14ac:dyDescent="0.25">
      <c r="B40" s="119" t="s">
        <v>91</v>
      </c>
      <c r="C40" s="198">
        <v>0.1152</v>
      </c>
      <c r="D40" s="121"/>
      <c r="E40" s="198">
        <v>0.58409999999999995</v>
      </c>
      <c r="F40" s="121">
        <f t="shared" si="4"/>
        <v>4.0703125</v>
      </c>
      <c r="G40" s="198">
        <v>0.52579999999999993</v>
      </c>
      <c r="H40" s="121">
        <f t="shared" si="4"/>
        <v>-9.9811676082862566E-2</v>
      </c>
      <c r="I40" s="198">
        <v>0.62990000000000002</v>
      </c>
      <c r="J40" s="121">
        <f t="shared" si="5"/>
        <v>0.19798402434385709</v>
      </c>
      <c r="K40" s="198">
        <v>0.629</v>
      </c>
      <c r="L40" s="121">
        <f>IFERROR(K40/I40-1,"-")</f>
        <v>-1.4287982219399753E-3</v>
      </c>
      <c r="M40" s="198"/>
      <c r="N40" s="121"/>
    </row>
    <row r="41" spans="2:14" x14ac:dyDescent="0.25">
      <c r="B41" s="119" t="s">
        <v>93</v>
      </c>
      <c r="C41" s="198">
        <v>0.25659999999999999</v>
      </c>
      <c r="D41" s="121"/>
      <c r="E41" s="198">
        <v>0.68409999999999993</v>
      </c>
      <c r="F41" s="121">
        <f t="shared" si="4"/>
        <v>1.6660171473109897</v>
      </c>
      <c r="G41" s="198">
        <v>0.60250000000000004</v>
      </c>
      <c r="H41" s="121">
        <f t="shared" si="4"/>
        <v>-0.11928080689957599</v>
      </c>
      <c r="I41" s="198">
        <v>0.72750000000000004</v>
      </c>
      <c r="J41" s="121">
        <f t="shared" si="5"/>
        <v>0.20746887966804972</v>
      </c>
      <c r="K41" s="198">
        <v>0.57689999999999997</v>
      </c>
      <c r="L41" s="121">
        <f>IFERROR(K41/I41-1,"-")</f>
        <v>-0.20701030927835062</v>
      </c>
      <c r="M41" s="198"/>
      <c r="N41" s="121"/>
    </row>
    <row r="42" spans="2:14" x14ac:dyDescent="0.25">
      <c r="B42" s="119" t="s">
        <v>95</v>
      </c>
      <c r="C42" s="198">
        <v>0.20100000000000001</v>
      </c>
      <c r="D42" s="121"/>
      <c r="E42" s="198">
        <v>0.59650000000000003</v>
      </c>
      <c r="F42" s="121">
        <f t="shared" si="4"/>
        <v>1.9676616915422884</v>
      </c>
      <c r="G42" s="198">
        <v>0.63659999999999994</v>
      </c>
      <c r="H42" s="121">
        <f t="shared" si="4"/>
        <v>6.7225481978206103E-2</v>
      </c>
      <c r="I42" s="198">
        <v>0.70010000000000006</v>
      </c>
      <c r="J42" s="121">
        <f t="shared" si="5"/>
        <v>9.9748664781652785E-2</v>
      </c>
      <c r="K42" s="198">
        <v>0.65310000000000001</v>
      </c>
      <c r="L42" s="121">
        <f>IFERROR(K42/I42-1,"-")</f>
        <v>-6.7133266676189129E-2</v>
      </c>
      <c r="M42" s="198"/>
      <c r="N42" s="121"/>
    </row>
    <row r="43" spans="2:14" ht="15.75" x14ac:dyDescent="0.25">
      <c r="B43" s="122" t="s">
        <v>32</v>
      </c>
      <c r="C43" s="200">
        <v>0.39669184855626283</v>
      </c>
      <c r="D43" s="124"/>
      <c r="E43" s="200">
        <v>0.40408330264719122</v>
      </c>
      <c r="F43" s="124">
        <v>5.5874843603844315E-2</v>
      </c>
      <c r="G43" s="200">
        <v>0.5372393247269116</v>
      </c>
      <c r="H43" s="124">
        <v>0.32952616751892894</v>
      </c>
      <c r="I43" s="200">
        <v>0.55031548718710444</v>
      </c>
      <c r="J43" s="124">
        <v>2.4339548239212805E-2</v>
      </c>
      <c r="K43" s="200">
        <v>0.58806038285245432</v>
      </c>
      <c r="L43" s="124">
        <v>6.8587740203860159E-2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C46" s="201"/>
      <c r="I46" s="201"/>
      <c r="J46" s="201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53F38-4CC7-48EE-8639-A3220EF7B11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74DE4-B619-4B59-B1AA-98E5D63DDF5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79" t="s">
        <v>157</v>
      </c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P5" s="279" t="s">
        <v>158</v>
      </c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D5" s="279" t="s">
        <v>159</v>
      </c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3" t="s">
        <v>254</v>
      </c>
      <c r="D7" s="203" t="s">
        <v>255</v>
      </c>
      <c r="E7" s="203" t="s">
        <v>256</v>
      </c>
      <c r="F7" s="92" t="s">
        <v>257</v>
      </c>
      <c r="G7" s="92" t="s">
        <v>258</v>
      </c>
      <c r="H7" s="14" t="str">
        <f>CONCATENATE("var. ",RIGHT(G7,2),"/",RIGHT(F7,2))</f>
        <v>var. 25/24</v>
      </c>
      <c r="I7" s="203" t="s">
        <v>219</v>
      </c>
      <c r="J7" s="204" t="s">
        <v>220</v>
      </c>
      <c r="K7" s="204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3" t="s">
        <v>254</v>
      </c>
      <c r="R7" s="204" t="s">
        <v>255</v>
      </c>
      <c r="S7" s="204" t="s">
        <v>256</v>
      </c>
      <c r="T7" s="92" t="s">
        <v>257</v>
      </c>
      <c r="U7" s="92" t="s">
        <v>258</v>
      </c>
      <c r="V7" s="14" t="str">
        <f>CONCATENATE("var. ",RIGHT(U7,2),"/",RIGHT(T7,2))</f>
        <v>var. 25/24</v>
      </c>
      <c r="W7" s="203" t="s">
        <v>219</v>
      </c>
      <c r="X7" s="203" t="s">
        <v>220</v>
      </c>
      <c r="Y7" s="203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3" t="s">
        <v>254</v>
      </c>
      <c r="AF7" s="204" t="s">
        <v>255</v>
      </c>
      <c r="AG7" s="204" t="s">
        <v>256</v>
      </c>
      <c r="AH7" s="92" t="s">
        <v>257</v>
      </c>
      <c r="AI7" s="92" t="s">
        <v>258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219</v>
      </c>
      <c r="AN7" s="204" t="s">
        <v>220</v>
      </c>
      <c r="AO7" s="204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45</v>
      </c>
      <c r="C8" s="208">
        <v>90.584670330157934</v>
      </c>
      <c r="D8" s="209">
        <v>110.17778133236101</v>
      </c>
      <c r="E8" s="209">
        <v>115.14721060495427</v>
      </c>
      <c r="F8" s="210">
        <v>129.78644092662233</v>
      </c>
      <c r="G8" s="209">
        <v>139.1411998436148</v>
      </c>
      <c r="H8" s="136">
        <f>G8/F8-1</f>
        <v>7.207809113342889E-2</v>
      </c>
      <c r="I8" s="208">
        <v>92.87</v>
      </c>
      <c r="J8" s="211">
        <v>114.11</v>
      </c>
      <c r="K8" s="211">
        <v>113.04</v>
      </c>
      <c r="L8" s="211">
        <v>117.79</v>
      </c>
      <c r="M8" s="211">
        <v>136.43</v>
      </c>
      <c r="N8" s="136">
        <f t="shared" ref="N8:N18" si="0">M8/L8-1</f>
        <v>0.15824772900925366</v>
      </c>
      <c r="P8" s="207" t="s">
        <v>45</v>
      </c>
      <c r="Q8" s="208">
        <v>23.383694088966511</v>
      </c>
      <c r="R8" s="210">
        <v>80.274135499935539</v>
      </c>
      <c r="S8" s="210">
        <v>96.617752459881117</v>
      </c>
      <c r="T8" s="210">
        <v>111.62501094717922</v>
      </c>
      <c r="U8" s="210">
        <v>117.90823228983317</v>
      </c>
      <c r="V8" s="136">
        <f t="shared" ref="V8:V18" si="1">U8/T8-1</f>
        <v>5.6288651524765809E-2</v>
      </c>
      <c r="W8" s="208">
        <v>29.18</v>
      </c>
      <c r="X8" s="211">
        <v>84.83</v>
      </c>
      <c r="Y8" s="211">
        <v>86.09</v>
      </c>
      <c r="Z8" s="211">
        <v>93.88</v>
      </c>
      <c r="AA8" s="211">
        <v>104.41</v>
      </c>
      <c r="AB8" s="136">
        <f t="shared" ref="AB8:AB18" si="2">AA8/Z8-1</f>
        <v>0.11216446527481883</v>
      </c>
      <c r="AD8" s="67" t="s">
        <v>45</v>
      </c>
      <c r="AE8" s="212">
        <v>56615866.890000001</v>
      </c>
      <c r="AF8" s="135">
        <v>492361353.57999992</v>
      </c>
      <c r="AG8" s="135">
        <v>616175473.73000002</v>
      </c>
      <c r="AH8" s="135">
        <v>718268520.22000003</v>
      </c>
      <c r="AI8" s="135">
        <v>751352757.82999992</v>
      </c>
      <c r="AJ8" s="136">
        <f t="shared" ref="AJ8:AJ18" si="3">AI8/AH8-1</f>
        <v>4.6061099266700989E-2</v>
      </c>
      <c r="AK8" s="135">
        <f t="shared" ref="AK8:AK18" si="4">AI8-AH8</f>
        <v>33084237.609999895</v>
      </c>
      <c r="AL8" s="137">
        <f t="shared" ref="AL8:AL18" si="5">AI8/AI$8</f>
        <v>1</v>
      </c>
      <c r="AM8" s="213">
        <v>17250545.050000001</v>
      </c>
      <c r="AN8" s="214">
        <v>134270189.28999999</v>
      </c>
      <c r="AO8" s="214">
        <v>136442589.78999999</v>
      </c>
      <c r="AP8" s="214">
        <v>149094760.16</v>
      </c>
      <c r="AQ8" s="214">
        <v>164003214.69999999</v>
      </c>
      <c r="AR8" s="136">
        <f t="shared" ref="AR8:AR18" si="6">AQ8/AP8-1</f>
        <v>9.9993148813553701E-2</v>
      </c>
      <c r="AS8" s="135">
        <f t="shared" ref="AS8:AS18" si="7">AQ8-AP8</f>
        <v>14908454.539999992</v>
      </c>
      <c r="AT8" s="136">
        <f t="shared" ref="AT8:AT18" si="8">AQ8/AM8-1</f>
        <v>8.507132338406894</v>
      </c>
      <c r="AU8" s="135">
        <f t="shared" ref="AU8:AU18" si="9">AQ8-AM8</f>
        <v>146752669.64999998</v>
      </c>
      <c r="AV8" s="137">
        <f t="shared" ref="AV8:AV18" si="10">AQ8/AQ$8</f>
        <v>1</v>
      </c>
    </row>
    <row r="9" spans="2:48" x14ac:dyDescent="0.25">
      <c r="B9" s="15" t="s">
        <v>46</v>
      </c>
      <c r="C9" s="215">
        <v>122.07364130966276</v>
      </c>
      <c r="D9" s="216">
        <v>138.47819068494064</v>
      </c>
      <c r="E9" s="216">
        <v>144.14729830630409</v>
      </c>
      <c r="F9" s="216">
        <v>161.05311667006055</v>
      </c>
      <c r="G9" s="216">
        <v>171.19718617816648</v>
      </c>
      <c r="H9" s="76">
        <f>G9/F9-1</f>
        <v>6.298586278766316E-2</v>
      </c>
      <c r="I9" s="215">
        <v>124.76</v>
      </c>
      <c r="J9" s="216">
        <v>140.06</v>
      </c>
      <c r="K9" s="216">
        <v>137.96</v>
      </c>
      <c r="L9" s="216">
        <v>145.12</v>
      </c>
      <c r="M9" s="216">
        <v>166.89</v>
      </c>
      <c r="N9" s="76">
        <f t="shared" si="0"/>
        <v>0.15001378169790502</v>
      </c>
      <c r="P9" s="15" t="s">
        <v>46</v>
      </c>
      <c r="Q9" s="215">
        <v>33.475316768457311</v>
      </c>
      <c r="R9" s="216">
        <v>108.02336008476051</v>
      </c>
      <c r="S9" s="216">
        <v>125.56430854109689</v>
      </c>
      <c r="T9" s="216">
        <v>140.77016822969517</v>
      </c>
      <c r="U9" s="216">
        <v>150.22294144520126</v>
      </c>
      <c r="V9" s="76">
        <f t="shared" si="1"/>
        <v>6.7150400787203468E-2</v>
      </c>
      <c r="W9" s="215">
        <v>43.61</v>
      </c>
      <c r="X9" s="216">
        <v>114.11</v>
      </c>
      <c r="Y9" s="216">
        <v>113.69</v>
      </c>
      <c r="Z9" s="216">
        <v>122.55</v>
      </c>
      <c r="AA9" s="216">
        <v>137.08000000000001</v>
      </c>
      <c r="AB9" s="76">
        <f t="shared" si="2"/>
        <v>0.11856385148918824</v>
      </c>
      <c r="AD9" s="15" t="s">
        <v>46</v>
      </c>
      <c r="AE9" s="217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18">
        <v>8808303.9499999993</v>
      </c>
      <c r="AN9" s="219">
        <v>65945084.009999998</v>
      </c>
      <c r="AO9" s="219">
        <v>67102835.909999996</v>
      </c>
      <c r="AP9" s="219">
        <v>72467150.219999999</v>
      </c>
      <c r="AQ9" s="219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5">
        <v>68.964460642436137</v>
      </c>
      <c r="D10" s="216">
        <v>94.816271969386904</v>
      </c>
      <c r="E10" s="216">
        <v>103.1843222724296</v>
      </c>
      <c r="F10" s="216">
        <v>117.50843304634407</v>
      </c>
      <c r="G10" s="216">
        <v>127.57324277599969</v>
      </c>
      <c r="H10" s="76">
        <f>G10/F10-1</f>
        <v>8.5651807863748486E-2</v>
      </c>
      <c r="I10" s="215">
        <v>70.88</v>
      </c>
      <c r="J10" s="216">
        <v>92.18</v>
      </c>
      <c r="K10" s="216">
        <v>96.55</v>
      </c>
      <c r="L10" s="216">
        <v>107.36</v>
      </c>
      <c r="M10" s="216">
        <v>122.54</v>
      </c>
      <c r="N10" s="76">
        <f t="shared" si="0"/>
        <v>0.14139344262295084</v>
      </c>
      <c r="P10" s="19" t="s">
        <v>47</v>
      </c>
      <c r="Q10" s="215">
        <v>13.878432986542276</v>
      </c>
      <c r="R10" s="216">
        <v>69.373898522393532</v>
      </c>
      <c r="S10" s="216">
        <v>87.154938551361127</v>
      </c>
      <c r="T10" s="216">
        <v>101.28797342830113</v>
      </c>
      <c r="U10" s="216">
        <v>106.71872740842107</v>
      </c>
      <c r="V10" s="76">
        <f t="shared" si="1"/>
        <v>5.3616967506652902E-2</v>
      </c>
      <c r="W10" s="215">
        <v>17.32</v>
      </c>
      <c r="X10" s="216">
        <v>66.67</v>
      </c>
      <c r="Y10" s="216">
        <v>72.989999999999995</v>
      </c>
      <c r="Z10" s="216">
        <v>84.8</v>
      </c>
      <c r="AA10" s="216">
        <v>91.42</v>
      </c>
      <c r="AB10" s="76">
        <f t="shared" si="2"/>
        <v>7.8066037735849081E-2</v>
      </c>
      <c r="AD10" s="19" t="s">
        <v>47</v>
      </c>
      <c r="AE10" s="217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18">
        <v>2437531.98</v>
      </c>
      <c r="AN10" s="219">
        <v>29244332.379999999</v>
      </c>
      <c r="AO10" s="219">
        <v>31025729.129999999</v>
      </c>
      <c r="AP10" s="219">
        <v>36675133.93</v>
      </c>
      <c r="AQ10" s="219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5">
        <v>55.508661601636732</v>
      </c>
      <c r="D11" s="216">
        <v>69.481315386908022</v>
      </c>
      <c r="E11" s="216">
        <v>81.329880287076975</v>
      </c>
      <c r="F11" s="216">
        <v>87.114057680234566</v>
      </c>
      <c r="G11" s="216">
        <v>106.45970092774107</v>
      </c>
      <c r="H11" s="76">
        <f>G11/F11-1</f>
        <v>0.2220725766043139</v>
      </c>
      <c r="I11" s="215">
        <v>55.03</v>
      </c>
      <c r="J11" s="216">
        <v>62.74</v>
      </c>
      <c r="K11" s="216">
        <v>67.989999999999995</v>
      </c>
      <c r="L11" s="216">
        <v>74.209999999999994</v>
      </c>
      <c r="M11" s="216">
        <v>97.62</v>
      </c>
      <c r="N11" s="76">
        <f t="shared" si="0"/>
        <v>0.31545613798679439</v>
      </c>
      <c r="P11" s="19" t="s">
        <v>48</v>
      </c>
      <c r="Q11" s="215">
        <v>19.267479021043098</v>
      </c>
      <c r="R11" s="216">
        <v>53.220600001587471</v>
      </c>
      <c r="S11" s="216">
        <v>61.958260589357408</v>
      </c>
      <c r="T11" s="216">
        <v>72.087356892410057</v>
      </c>
      <c r="U11" s="216">
        <v>78.739767333471875</v>
      </c>
      <c r="V11" s="76">
        <f t="shared" si="1"/>
        <v>9.2282623858584545E-2</v>
      </c>
      <c r="W11" s="215">
        <v>23.7</v>
      </c>
      <c r="X11" s="216">
        <v>40.520000000000003</v>
      </c>
      <c r="Y11" s="216">
        <v>40.85</v>
      </c>
      <c r="Z11" s="216">
        <v>47.78</v>
      </c>
      <c r="AA11" s="216">
        <v>56.78</v>
      </c>
      <c r="AB11" s="76">
        <f t="shared" si="2"/>
        <v>0.18836333193804933</v>
      </c>
      <c r="AD11" s="19" t="s">
        <v>48</v>
      </c>
      <c r="AE11" s="217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18">
        <v>167765.01</v>
      </c>
      <c r="AN11" s="219">
        <v>498436.08</v>
      </c>
      <c r="AO11" s="219">
        <v>551506.75</v>
      </c>
      <c r="AP11" s="219">
        <v>644975.6</v>
      </c>
      <c r="AQ11" s="219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5">
        <v>151.97699947276894</v>
      </c>
      <c r="D12" s="216">
        <v>262.19651840452684</v>
      </c>
      <c r="E12" s="216">
        <v>168.8332686173502</v>
      </c>
      <c r="F12" s="216">
        <v>214.55524781154062</v>
      </c>
      <c r="G12" s="216">
        <v>230.28519743038638</v>
      </c>
      <c r="H12" s="76">
        <f t="shared" ref="H12:H18" si="11">G12/F12-1</f>
        <v>7.3314215239622005E-2</v>
      </c>
      <c r="I12" s="215">
        <v>141.9</v>
      </c>
      <c r="J12" s="216">
        <v>388.77</v>
      </c>
      <c r="K12" s="216">
        <v>256.33</v>
      </c>
      <c r="L12" s="216">
        <v>174.59</v>
      </c>
      <c r="M12" s="216">
        <v>262.77</v>
      </c>
      <c r="N12" s="76">
        <f t="shared" si="0"/>
        <v>0.50506901884414912</v>
      </c>
      <c r="P12" s="19" t="s">
        <v>49</v>
      </c>
      <c r="Q12" s="215">
        <v>32.3401633540511</v>
      </c>
      <c r="R12" s="216">
        <v>138.02601792824649</v>
      </c>
      <c r="S12" s="216">
        <v>101.44374776468004</v>
      </c>
      <c r="T12" s="216">
        <v>143.19221969893474</v>
      </c>
      <c r="U12" s="216">
        <v>173.46539491016458</v>
      </c>
      <c r="V12" s="76">
        <f t="shared" si="1"/>
        <v>0.21141634143866161</v>
      </c>
      <c r="W12" s="215">
        <v>47.42</v>
      </c>
      <c r="X12" s="216">
        <v>223.57</v>
      </c>
      <c r="Y12" s="216">
        <v>129.36000000000001</v>
      </c>
      <c r="Z12" s="216">
        <v>107.03</v>
      </c>
      <c r="AA12" s="216">
        <v>168.05</v>
      </c>
      <c r="AB12" s="76">
        <f t="shared" si="2"/>
        <v>0.57012052695505933</v>
      </c>
      <c r="AD12" s="19" t="s">
        <v>49</v>
      </c>
      <c r="AE12" s="217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18">
        <v>1736995.8</v>
      </c>
      <c r="AN12" s="219">
        <v>11073437.92</v>
      </c>
      <c r="AO12" s="219">
        <v>6407073.4900000002</v>
      </c>
      <c r="AP12" s="219">
        <v>3024569.83</v>
      </c>
      <c r="AQ12" s="219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5">
        <v>35.697762787804997</v>
      </c>
      <c r="D13" s="216">
        <v>58.399946149883384</v>
      </c>
      <c r="E13" s="216">
        <v>65.357256314127284</v>
      </c>
      <c r="F13" s="216">
        <v>76.337633842276531</v>
      </c>
      <c r="G13" s="216">
        <v>83.697014830829275</v>
      </c>
      <c r="H13" s="76">
        <f t="shared" si="11"/>
        <v>9.6405673298155747E-2</v>
      </c>
      <c r="I13" s="215">
        <v>36.06</v>
      </c>
      <c r="J13" s="216">
        <v>59.35</v>
      </c>
      <c r="K13" s="216">
        <v>60.84</v>
      </c>
      <c r="L13" s="216">
        <v>67.150000000000006</v>
      </c>
      <c r="M13" s="216">
        <v>79.09</v>
      </c>
      <c r="N13" s="76">
        <f t="shared" si="0"/>
        <v>0.17781087118391659</v>
      </c>
      <c r="P13" s="19" t="s">
        <v>50</v>
      </c>
      <c r="Q13" s="215">
        <v>9.4250996878617919</v>
      </c>
      <c r="R13" s="216">
        <v>37.966849475116526</v>
      </c>
      <c r="S13" s="216">
        <v>53.813714630450498</v>
      </c>
      <c r="T13" s="216">
        <v>64.851766951100615</v>
      </c>
      <c r="U13" s="216">
        <v>69.740732290098933</v>
      </c>
      <c r="V13" s="76">
        <f t="shared" si="1"/>
        <v>7.5386771538309638E-2</v>
      </c>
      <c r="W13" s="215">
        <v>10.45</v>
      </c>
      <c r="X13" s="216">
        <v>40.24</v>
      </c>
      <c r="Y13" s="216">
        <v>43.3</v>
      </c>
      <c r="Z13" s="216">
        <v>50.47</v>
      </c>
      <c r="AA13" s="216">
        <v>56.62</v>
      </c>
      <c r="AB13" s="76">
        <f t="shared" si="2"/>
        <v>0.12185456706954634</v>
      </c>
      <c r="AD13" s="19" t="s">
        <v>50</v>
      </c>
      <c r="AE13" s="217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18">
        <v>814485.51</v>
      </c>
      <c r="AN13" s="219">
        <v>11085690.4</v>
      </c>
      <c r="AO13" s="219">
        <v>12213746.6</v>
      </c>
      <c r="AP13" s="219">
        <v>14860948.84</v>
      </c>
      <c r="AQ13" s="219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5">
        <v>80.71710894836616</v>
      </c>
      <c r="D14" s="216">
        <v>91.05371411882858</v>
      </c>
      <c r="E14" s="216">
        <v>102.08548185039142</v>
      </c>
      <c r="F14" s="216">
        <v>113.90740283134383</v>
      </c>
      <c r="G14" s="216">
        <v>123.3782865254268</v>
      </c>
      <c r="H14" s="76">
        <f t="shared" si="11"/>
        <v>8.3145462530701097E-2</v>
      </c>
      <c r="I14" s="215">
        <v>81.34</v>
      </c>
      <c r="J14" s="216">
        <v>87.8</v>
      </c>
      <c r="K14" s="216">
        <v>96.52</v>
      </c>
      <c r="L14" s="216">
        <v>100.61</v>
      </c>
      <c r="M14" s="216">
        <v>117.69</v>
      </c>
      <c r="N14" s="76">
        <f t="shared" si="0"/>
        <v>0.16976443693469823</v>
      </c>
      <c r="P14" s="19" t="s">
        <v>51</v>
      </c>
      <c r="Q14" s="215">
        <v>29.975177511008599</v>
      </c>
      <c r="R14" s="216">
        <v>71.897327837073433</v>
      </c>
      <c r="S14" s="216">
        <v>87.051029174845695</v>
      </c>
      <c r="T14" s="216">
        <v>100.39952992321712</v>
      </c>
      <c r="U14" s="216">
        <v>105.24710602078052</v>
      </c>
      <c r="V14" s="76">
        <f t="shared" si="1"/>
        <v>4.8282856516068451E-2</v>
      </c>
      <c r="W14" s="215">
        <v>32.31</v>
      </c>
      <c r="X14" s="216">
        <v>69.349999999999994</v>
      </c>
      <c r="Y14" s="216">
        <v>75.05</v>
      </c>
      <c r="Z14" s="216">
        <v>82.2</v>
      </c>
      <c r="AA14" s="216">
        <v>90.08</v>
      </c>
      <c r="AB14" s="76">
        <f t="shared" si="2"/>
        <v>9.5863746958637419E-2</v>
      </c>
      <c r="AD14" s="19" t="s">
        <v>51</v>
      </c>
      <c r="AE14" s="217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18">
        <v>229739.85</v>
      </c>
      <c r="AN14" s="219">
        <v>705295.53</v>
      </c>
      <c r="AO14" s="219">
        <v>763247.32</v>
      </c>
      <c r="AP14" s="219">
        <v>848304.64000000001</v>
      </c>
      <c r="AQ14" s="219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5">
        <v>113.74643948297573</v>
      </c>
      <c r="D15" s="216">
        <v>120.67661473139741</v>
      </c>
      <c r="E15" s="216">
        <v>142.15611614450145</v>
      </c>
      <c r="F15" s="216">
        <v>170.8038440763282</v>
      </c>
      <c r="G15" s="216">
        <v>199.29059125049778</v>
      </c>
      <c r="H15" s="76">
        <f t="shared" si="11"/>
        <v>0.1667804804289974</v>
      </c>
      <c r="I15" s="215">
        <v>93.66</v>
      </c>
      <c r="J15" s="216">
        <v>125.05</v>
      </c>
      <c r="K15" s="216">
        <v>149.37</v>
      </c>
      <c r="L15" s="216">
        <v>162.44</v>
      </c>
      <c r="M15" s="216">
        <v>188.6</v>
      </c>
      <c r="N15" s="76">
        <f t="shared" si="0"/>
        <v>0.1610440778133464</v>
      </c>
      <c r="P15" s="19" t="s">
        <v>52</v>
      </c>
      <c r="Q15" s="215">
        <v>44.349548275298048</v>
      </c>
      <c r="R15" s="216">
        <v>91.425803886412353</v>
      </c>
      <c r="S15" s="216">
        <v>114.5678298740018</v>
      </c>
      <c r="T15" s="216">
        <v>149.94907557914297</v>
      </c>
      <c r="U15" s="216">
        <v>168.77931938641282</v>
      </c>
      <c r="V15" s="76">
        <f t="shared" si="1"/>
        <v>0.12557759182270689</v>
      </c>
      <c r="W15" s="215">
        <v>43.4</v>
      </c>
      <c r="X15" s="216">
        <v>86.79</v>
      </c>
      <c r="Y15" s="216">
        <v>115.01</v>
      </c>
      <c r="Z15" s="216">
        <v>132.63</v>
      </c>
      <c r="AA15" s="216">
        <v>149.19999999999999</v>
      </c>
      <c r="AB15" s="76">
        <f t="shared" si="2"/>
        <v>0.12493402699238487</v>
      </c>
      <c r="AD15" s="19" t="s">
        <v>52</v>
      </c>
      <c r="AE15" s="217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18">
        <v>833343.83</v>
      </c>
      <c r="AN15" s="219">
        <v>4480902.95</v>
      </c>
      <c r="AO15" s="219">
        <v>6159023.8799999999</v>
      </c>
      <c r="AP15" s="219">
        <v>7114270.9400000004</v>
      </c>
      <c r="AQ15" s="219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5">
        <v>62.616337783611286</v>
      </c>
      <c r="D16" s="216">
        <v>76.934820129380967</v>
      </c>
      <c r="E16" s="216">
        <v>89.482167494393067</v>
      </c>
      <c r="F16" s="216">
        <v>100.5936159727611</v>
      </c>
      <c r="G16" s="216">
        <v>110.99423890863363</v>
      </c>
      <c r="H16" s="76">
        <f t="shared" si="11"/>
        <v>0.10339247511182847</v>
      </c>
      <c r="I16" s="215">
        <v>63.7</v>
      </c>
      <c r="J16" s="216">
        <v>76.17</v>
      </c>
      <c r="K16" s="216">
        <v>83.36</v>
      </c>
      <c r="L16" s="216">
        <v>92.62</v>
      </c>
      <c r="M16" s="216">
        <v>103.36</v>
      </c>
      <c r="N16" s="76">
        <f t="shared" si="0"/>
        <v>0.11595767652774769</v>
      </c>
      <c r="P16" s="19" t="s">
        <v>53</v>
      </c>
      <c r="Q16" s="215">
        <v>25.47883142169573</v>
      </c>
      <c r="R16" s="216">
        <v>57.382734580348775</v>
      </c>
      <c r="S16" s="216">
        <v>68.966765737649723</v>
      </c>
      <c r="T16" s="216">
        <v>82.584552070694045</v>
      </c>
      <c r="U16" s="216">
        <v>87.284605740314674</v>
      </c>
      <c r="V16" s="76">
        <f t="shared" si="1"/>
        <v>5.6912019884751475E-2</v>
      </c>
      <c r="W16" s="215">
        <v>24.79</v>
      </c>
      <c r="X16" s="216">
        <v>53.48</v>
      </c>
      <c r="Y16" s="216">
        <v>53.65</v>
      </c>
      <c r="Z16" s="216">
        <v>67.52</v>
      </c>
      <c r="AA16" s="216">
        <v>73.47</v>
      </c>
      <c r="AB16" s="76">
        <f t="shared" si="2"/>
        <v>8.8122037914692086E-2</v>
      </c>
      <c r="AD16" s="19" t="s">
        <v>53</v>
      </c>
      <c r="AE16" s="217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18">
        <v>930378.21</v>
      </c>
      <c r="AN16" s="219">
        <v>2246107.6800000002</v>
      </c>
      <c r="AO16" s="219">
        <v>2453024.0299999998</v>
      </c>
      <c r="AP16" s="219">
        <v>2977849.61</v>
      </c>
      <c r="AQ16" s="219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5">
        <v>85.997134235558178</v>
      </c>
      <c r="D17" s="216">
        <v>111.64872110673139</v>
      </c>
      <c r="E17" s="216">
        <v>127.35297791593524</v>
      </c>
      <c r="F17" s="216">
        <v>141.89089766522235</v>
      </c>
      <c r="G17" s="216">
        <v>121.13211758674434</v>
      </c>
      <c r="H17" s="76">
        <f t="shared" si="11"/>
        <v>-0.14630099900739446</v>
      </c>
      <c r="I17" s="215">
        <v>79.87</v>
      </c>
      <c r="J17" s="216">
        <v>119.88</v>
      </c>
      <c r="K17" s="216">
        <v>135.06</v>
      </c>
      <c r="L17" s="216">
        <v>134.41999999999999</v>
      </c>
      <c r="M17" s="216">
        <v>120.03</v>
      </c>
      <c r="N17" s="76">
        <f t="shared" si="0"/>
        <v>-0.1070525219461389</v>
      </c>
      <c r="P17" s="19" t="s">
        <v>54</v>
      </c>
      <c r="Q17" s="215">
        <v>24.489947270547862</v>
      </c>
      <c r="R17" s="216">
        <v>81.086972187217526</v>
      </c>
      <c r="S17" s="216">
        <v>108.03544046060486</v>
      </c>
      <c r="T17" s="216">
        <v>124.71863496727984</v>
      </c>
      <c r="U17" s="216">
        <v>105.40114047121686</v>
      </c>
      <c r="V17" s="76">
        <f t="shared" si="1"/>
        <v>-0.15488859785172404</v>
      </c>
      <c r="W17" s="215">
        <v>24.62</v>
      </c>
      <c r="X17" s="216">
        <v>88.41</v>
      </c>
      <c r="Y17" s="216">
        <v>102.34</v>
      </c>
      <c r="Z17" s="216">
        <v>104.71</v>
      </c>
      <c r="AA17" s="216">
        <v>95.11</v>
      </c>
      <c r="AB17" s="76">
        <f t="shared" si="2"/>
        <v>-9.1681787794861913E-2</v>
      </c>
      <c r="AD17" s="19" t="s">
        <v>54</v>
      </c>
      <c r="AE17" s="217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18">
        <v>724543.83</v>
      </c>
      <c r="AN17" s="219">
        <v>7216600.6299999999</v>
      </c>
      <c r="AO17" s="219">
        <v>8000648.9800000004</v>
      </c>
      <c r="AP17" s="219">
        <v>8550404.7100000009</v>
      </c>
      <c r="AQ17" s="219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5">
        <v>79.223179811833091</v>
      </c>
      <c r="D18" s="216">
        <v>64.379854400943501</v>
      </c>
      <c r="E18" s="216">
        <v>75.008276742047869</v>
      </c>
      <c r="F18" s="216">
        <v>81.909484497778678</v>
      </c>
      <c r="G18" s="216">
        <v>77.891413721430183</v>
      </c>
      <c r="H18" s="76">
        <f t="shared" si="11"/>
        <v>-4.9055012383303009E-2</v>
      </c>
      <c r="I18" s="215">
        <v>75.790000000000006</v>
      </c>
      <c r="J18" s="216">
        <v>55.68</v>
      </c>
      <c r="K18" s="216">
        <v>63.88</v>
      </c>
      <c r="L18" s="216">
        <v>65.540000000000006</v>
      </c>
      <c r="M18" s="216">
        <v>66.459999999999994</v>
      </c>
      <c r="N18" s="76">
        <f t="shared" si="0"/>
        <v>1.4037229173023968E-2</v>
      </c>
      <c r="P18" s="23" t="s">
        <v>55</v>
      </c>
      <c r="Q18" s="215">
        <v>13.880185928421083</v>
      </c>
      <c r="R18" s="216">
        <v>43.792971994046155</v>
      </c>
      <c r="S18" s="216">
        <v>63.035098959434535</v>
      </c>
      <c r="T18" s="216">
        <v>69.813497585225505</v>
      </c>
      <c r="U18" s="216">
        <v>63.233994191168023</v>
      </c>
      <c r="V18" s="76">
        <f t="shared" si="1"/>
        <v>-9.4244001828235113E-2</v>
      </c>
      <c r="W18" s="215">
        <v>16.86</v>
      </c>
      <c r="X18" s="216">
        <v>40.869999999999997</v>
      </c>
      <c r="Y18" s="216">
        <v>48.01</v>
      </c>
      <c r="Z18" s="216">
        <v>50.45</v>
      </c>
      <c r="AA18" s="216">
        <v>47.62</v>
      </c>
      <c r="AB18" s="76">
        <f t="shared" si="2"/>
        <v>-5.6095143706640371E-2</v>
      </c>
      <c r="AD18" s="23" t="s">
        <v>55</v>
      </c>
      <c r="AE18" s="217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18">
        <v>567457.06999999995</v>
      </c>
      <c r="AN18" s="219">
        <v>1774301.71</v>
      </c>
      <c r="AO18" s="219">
        <v>1765753.7</v>
      </c>
      <c r="AP18" s="219">
        <v>1931151.84</v>
      </c>
      <c r="AQ18" s="219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0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7" t="s">
        <v>160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P21" s="277" t="s">
        <v>161</v>
      </c>
      <c r="Q21" s="277"/>
      <c r="R21" s="277"/>
      <c r="S21" s="277"/>
      <c r="T21" s="277"/>
      <c r="U21" s="277"/>
      <c r="V21" s="277"/>
      <c r="W21" s="277"/>
      <c r="X21" s="221"/>
      <c r="Y21" s="221"/>
      <c r="Z21" s="221"/>
      <c r="AA21" s="221"/>
      <c r="AB21" s="221"/>
      <c r="AD21" s="315" t="s">
        <v>162</v>
      </c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</row>
    <row r="22" spans="2:48" ht="24" customHeight="1" x14ac:dyDescent="0.25">
      <c r="B22" s="277" t="s">
        <v>163</v>
      </c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P22" s="316" t="s">
        <v>164</v>
      </c>
      <c r="Q22" s="316"/>
      <c r="R22" s="316"/>
      <c r="S22" s="316"/>
      <c r="T22" s="316"/>
      <c r="U22" s="316"/>
      <c r="V22" s="316"/>
      <c r="W22" s="316"/>
      <c r="X22" s="222"/>
      <c r="Y22" s="222"/>
      <c r="Z22" s="222"/>
      <c r="AA22" s="222"/>
      <c r="AB22" s="222"/>
      <c r="AQ22" s="53">
        <f>AQ11/M11</f>
        <v>7887.0908625281709</v>
      </c>
    </row>
    <row r="23" spans="2:48" x14ac:dyDescent="0.25"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79" t="s">
        <v>165</v>
      </c>
      <c r="C27" s="279"/>
      <c r="D27" s="279"/>
      <c r="E27" s="279"/>
      <c r="F27" s="279"/>
      <c r="G27" s="279"/>
      <c r="H27" s="279"/>
      <c r="I27" s="146"/>
      <c r="P27" s="279" t="s">
        <v>166</v>
      </c>
      <c r="Q27" s="279"/>
      <c r="R27" s="279"/>
      <c r="S27" s="279"/>
      <c r="T27" s="279"/>
      <c r="U27" s="279"/>
      <c r="V27" s="279"/>
      <c r="W27" s="279"/>
      <c r="AE27" s="279" t="s">
        <v>167</v>
      </c>
      <c r="AF27" s="279"/>
      <c r="AG27" s="279"/>
      <c r="AH27" s="279"/>
      <c r="AI27" s="279"/>
      <c r="AJ27" s="279"/>
      <c r="AK27" s="279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45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6">
        <f>G30/F30-1</f>
        <v>9.984193888303472E-2</v>
      </c>
      <c r="I30" s="208">
        <f>G30-F30</f>
        <v>11.370000000000005</v>
      </c>
      <c r="P30" s="207" t="s">
        <v>45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6">
        <f>U30/T30-1</f>
        <v>0.12301587301587302</v>
      </c>
      <c r="W30" s="208">
        <f>U30-T30</f>
        <v>11.469999999999999</v>
      </c>
      <c r="AE30" s="207" t="s">
        <v>45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6">
        <f t="shared" ref="H31:H35" si="12">G31/F31-1</f>
        <v>9.0058984318802882E-2</v>
      </c>
      <c r="I31" s="216">
        <f t="shared" ref="I31:I40" si="13">G31-F31</f>
        <v>12.519999999999982</v>
      </c>
      <c r="P31" s="15" t="s">
        <v>46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6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46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6">
        <f t="shared" si="12"/>
        <v>0.14325204857340301</v>
      </c>
      <c r="I32" s="216">
        <f t="shared" si="13"/>
        <v>14.509999999999991</v>
      </c>
      <c r="P32" s="19" t="s">
        <v>47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6">
        <f t="shared" si="14"/>
        <v>0.15908819668218177</v>
      </c>
      <c r="W32" s="216">
        <f t="shared" si="15"/>
        <v>13.330000000000013</v>
      </c>
      <c r="AE32" s="19" t="s">
        <v>47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6">
        <f t="shared" si="12"/>
        <v>0.12072836118732844</v>
      </c>
      <c r="I33" s="216">
        <f t="shared" si="13"/>
        <v>9.6799999999999926</v>
      </c>
      <c r="P33" s="19" t="s">
        <v>48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6">
        <f t="shared" si="14"/>
        <v>0.18171846435100525</v>
      </c>
      <c r="W33" s="216">
        <f t="shared" si="15"/>
        <v>9.9399999999999906</v>
      </c>
      <c r="AE33" s="19" t="s">
        <v>48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6">
        <f t="shared" si="12"/>
        <v>-2.7719062259800031E-2</v>
      </c>
      <c r="I34" s="216">
        <f t="shared" si="13"/>
        <v>-5.7699999999999818</v>
      </c>
      <c r="P34" s="19" t="s">
        <v>49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6">
        <f t="shared" si="14"/>
        <v>0.11827486659084951</v>
      </c>
      <c r="W34" s="216">
        <f t="shared" si="15"/>
        <v>13.519999999999996</v>
      </c>
      <c r="AE34" s="19" t="s">
        <v>49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6">
        <f t="shared" si="12"/>
        <v>0.13207833611659314</v>
      </c>
      <c r="I35" s="216">
        <f t="shared" si="13"/>
        <v>8.6999999999999886</v>
      </c>
      <c r="P35" s="19" t="s">
        <v>50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6">
        <f t="shared" si="14"/>
        <v>0.17926524331602223</v>
      </c>
      <c r="W35" s="216">
        <f t="shared" si="15"/>
        <v>9.32</v>
      </c>
      <c r="AE35" s="19" t="s">
        <v>50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6">
        <f>G36/F36-1</f>
        <v>0.10152284263959399</v>
      </c>
      <c r="I36" s="216">
        <f t="shared" si="13"/>
        <v>10</v>
      </c>
      <c r="P36" s="19" t="s">
        <v>51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6">
        <f t="shared" si="14"/>
        <v>0.11179027438196121</v>
      </c>
      <c r="W36" s="216">
        <f t="shared" si="15"/>
        <v>8.2299999999999898</v>
      </c>
      <c r="AE36" s="19" t="s">
        <v>51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6">
        <f t="shared" ref="H37:H40" si="18">G37/F37-1</f>
        <v>0.12436275825060372</v>
      </c>
      <c r="I37" s="216">
        <f t="shared" si="13"/>
        <v>18.539999999999992</v>
      </c>
      <c r="P37" s="19" t="s">
        <v>52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6">
        <f t="shared" si="14"/>
        <v>0.17892237143792977</v>
      </c>
      <c r="W37" s="216">
        <f t="shared" si="15"/>
        <v>21.849999999999994</v>
      </c>
      <c r="AE37" s="19" t="s">
        <v>52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6">
        <f t="shared" si="18"/>
        <v>0.1178303519907673</v>
      </c>
      <c r="I38" s="216">
        <f t="shared" si="13"/>
        <v>10.209999999999994</v>
      </c>
      <c r="P38" s="19" t="s">
        <v>53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6">
        <f t="shared" si="14"/>
        <v>0.12409347300564089</v>
      </c>
      <c r="W38" s="216">
        <f t="shared" si="15"/>
        <v>7.7000000000000099</v>
      </c>
      <c r="AE38" s="19" t="s">
        <v>53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6">
        <f t="shared" si="18"/>
        <v>7.292312461252326E-2</v>
      </c>
      <c r="I39" s="216">
        <f t="shared" si="13"/>
        <v>9.4099999999999966</v>
      </c>
      <c r="P39" s="19" t="s">
        <v>54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6">
        <f t="shared" si="14"/>
        <v>9.791494442913562E-2</v>
      </c>
      <c r="W39" s="216">
        <f t="shared" si="15"/>
        <v>10.659999999999997</v>
      </c>
      <c r="AE39" s="19" t="s">
        <v>54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6">
        <f t="shared" si="18"/>
        <v>4.1225307758373742E-2</v>
      </c>
      <c r="I40" s="216">
        <f t="shared" si="13"/>
        <v>2.8799999999999955</v>
      </c>
      <c r="P40" s="23" t="s">
        <v>55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6">
        <f t="shared" si="14"/>
        <v>4.7592592592592631E-2</v>
      </c>
      <c r="W40" s="216">
        <f t="shared" si="15"/>
        <v>2.5700000000000003</v>
      </c>
      <c r="AE40" s="23" t="s">
        <v>55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4" t="s">
        <v>57</v>
      </c>
      <c r="C42" s="314"/>
      <c r="D42" s="314"/>
      <c r="E42" s="314"/>
      <c r="F42" s="314"/>
      <c r="G42" s="314"/>
      <c r="H42" s="314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7" t="s">
        <v>160</v>
      </c>
      <c r="C43" s="277"/>
      <c r="D43" s="277"/>
      <c r="E43" s="277"/>
      <c r="F43" s="277"/>
      <c r="G43" s="277"/>
      <c r="H43" s="277"/>
      <c r="P43" s="277" t="s">
        <v>161</v>
      </c>
      <c r="Q43" s="277"/>
      <c r="R43" s="277"/>
      <c r="S43" s="277"/>
      <c r="T43" s="277"/>
      <c r="U43" s="277"/>
      <c r="V43" s="277"/>
      <c r="W43" s="277"/>
      <c r="AE43" s="315" t="s">
        <v>162</v>
      </c>
      <c r="AF43" s="315"/>
      <c r="AG43" s="315"/>
      <c r="AH43" s="315"/>
      <c r="AI43" s="315"/>
      <c r="AJ43" s="315"/>
      <c r="AK43" s="315"/>
      <c r="AL43" s="315"/>
      <c r="AM43" s="315"/>
    </row>
    <row r="44" spans="2:39" ht="24" customHeight="1" x14ac:dyDescent="0.25">
      <c r="B44" s="277" t="s">
        <v>163</v>
      </c>
      <c r="C44" s="277"/>
      <c r="D44" s="277"/>
      <c r="E44" s="277"/>
      <c r="F44" s="277"/>
      <c r="G44" s="277"/>
      <c r="H44" s="277"/>
      <c r="P44" s="316" t="s">
        <v>164</v>
      </c>
      <c r="Q44" s="316"/>
      <c r="R44" s="316"/>
      <c r="S44" s="316"/>
      <c r="T44" s="316"/>
      <c r="U44" s="316"/>
      <c r="V44" s="316"/>
      <c r="W44" s="316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6116-84E8-44EB-92F2-B4B69ECD5DD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87.94</v>
      </c>
      <c r="D6" s="224">
        <v>95.05</v>
      </c>
      <c r="E6" s="224">
        <v>99.07</v>
      </c>
      <c r="F6" s="224">
        <v>105.63</v>
      </c>
      <c r="G6" s="224">
        <v>113.88</v>
      </c>
      <c r="H6" s="224">
        <v>125.25</v>
      </c>
      <c r="I6" s="95">
        <f t="shared" ref="I6:I51" si="0">IFERROR(H6/G6-1,"-")</f>
        <v>9.984193888303472E-2</v>
      </c>
      <c r="J6" s="224">
        <f t="shared" ref="J6:J51" si="1">IFERROR(H6-G6,"-")</f>
        <v>11.370000000000005</v>
      </c>
      <c r="K6" s="225">
        <v>92.87</v>
      </c>
      <c r="L6" s="225">
        <v>114.11</v>
      </c>
      <c r="M6" s="225">
        <v>113.04</v>
      </c>
      <c r="N6" s="225">
        <v>117.79</v>
      </c>
      <c r="O6" s="225">
        <v>136.43</v>
      </c>
      <c r="P6" s="95">
        <f t="shared" ref="P6:P51" si="2">IFERROR(O6/N6-1,"-")</f>
        <v>0.15824772900925366</v>
      </c>
      <c r="Q6" s="224">
        <f t="shared" ref="Q6:Q51" si="3">IFERROR(O6-N6,"-")</f>
        <v>18.64</v>
      </c>
    </row>
    <row r="7" spans="2:17" x14ac:dyDescent="0.25">
      <c r="B7" s="96" t="s">
        <v>62</v>
      </c>
      <c r="C7" s="226">
        <v>95.42</v>
      </c>
      <c r="D7" s="226">
        <v>103.69</v>
      </c>
      <c r="E7" s="226">
        <v>107.45</v>
      </c>
      <c r="F7" s="226">
        <v>114.17</v>
      </c>
      <c r="G7" s="226">
        <v>123.5</v>
      </c>
      <c r="H7" s="226">
        <v>135.84</v>
      </c>
      <c r="I7" s="98">
        <f t="shared" si="0"/>
        <v>9.991902834008104E-2</v>
      </c>
      <c r="J7" s="226">
        <f t="shared" si="1"/>
        <v>12.340000000000003</v>
      </c>
      <c r="K7" s="227">
        <v>103.37</v>
      </c>
      <c r="L7" s="227">
        <v>123.98</v>
      </c>
      <c r="M7" s="227">
        <v>123.27</v>
      </c>
      <c r="N7" s="227">
        <v>129.35</v>
      </c>
      <c r="O7" s="227">
        <v>149.05000000000001</v>
      </c>
      <c r="P7" s="98">
        <f t="shared" si="2"/>
        <v>0.15229996134518764</v>
      </c>
      <c r="Q7" s="226">
        <f t="shared" si="3"/>
        <v>19.700000000000017</v>
      </c>
    </row>
    <row r="8" spans="2:17" x14ac:dyDescent="0.25">
      <c r="B8" s="99" t="s">
        <v>63</v>
      </c>
      <c r="C8" s="228">
        <v>104.04</v>
      </c>
      <c r="D8" s="228">
        <v>113.97</v>
      </c>
      <c r="E8" s="228">
        <v>117.1</v>
      </c>
      <c r="F8" s="228">
        <v>123.96</v>
      </c>
      <c r="G8" s="228">
        <v>133.38999999999999</v>
      </c>
      <c r="H8" s="228">
        <v>146.27000000000001</v>
      </c>
      <c r="I8" s="100">
        <f t="shared" si="0"/>
        <v>9.6558962440962848E-2</v>
      </c>
      <c r="J8" s="228">
        <f t="shared" si="1"/>
        <v>12.880000000000024</v>
      </c>
      <c r="K8" s="229">
        <v>114.13</v>
      </c>
      <c r="L8" s="229">
        <v>135.49</v>
      </c>
      <c r="M8" s="229">
        <v>133.59</v>
      </c>
      <c r="N8" s="229">
        <v>140.05000000000001</v>
      </c>
      <c r="O8" s="229">
        <v>161.33000000000001</v>
      </c>
      <c r="P8" s="100">
        <f t="shared" si="2"/>
        <v>0.15194573366654773</v>
      </c>
      <c r="Q8" s="228">
        <f t="shared" si="3"/>
        <v>21.28</v>
      </c>
    </row>
    <row r="9" spans="2:17" x14ac:dyDescent="0.25">
      <c r="B9" s="99" t="s">
        <v>64</v>
      </c>
      <c r="C9" s="228">
        <v>59.74</v>
      </c>
      <c r="D9" s="228">
        <v>59.3</v>
      </c>
      <c r="E9" s="228">
        <v>59.54</v>
      </c>
      <c r="F9" s="228">
        <v>65.25</v>
      </c>
      <c r="G9" s="228">
        <v>72.41</v>
      </c>
      <c r="H9" s="228">
        <v>79.900000000000006</v>
      </c>
      <c r="I9" s="100">
        <f t="shared" si="0"/>
        <v>0.10343875155365301</v>
      </c>
      <c r="J9" s="228">
        <f t="shared" si="1"/>
        <v>7.4900000000000091</v>
      </c>
      <c r="K9" s="229">
        <v>54.82</v>
      </c>
      <c r="L9" s="229">
        <v>64.260000000000005</v>
      </c>
      <c r="M9" s="229">
        <v>70.16</v>
      </c>
      <c r="N9" s="229">
        <v>72.12</v>
      </c>
      <c r="O9" s="229">
        <v>82.92</v>
      </c>
      <c r="P9" s="100">
        <f t="shared" si="2"/>
        <v>0.14975041597337757</v>
      </c>
      <c r="Q9" s="228">
        <f t="shared" si="3"/>
        <v>10.799999999999997</v>
      </c>
    </row>
    <row r="10" spans="2:17" x14ac:dyDescent="0.25">
      <c r="B10" s="96" t="s">
        <v>65</v>
      </c>
      <c r="C10" s="226">
        <v>66.08</v>
      </c>
      <c r="D10" s="226">
        <v>69.31</v>
      </c>
      <c r="E10" s="226">
        <v>67.12</v>
      </c>
      <c r="F10" s="226">
        <v>73.13</v>
      </c>
      <c r="G10" s="226">
        <v>78.930000000000007</v>
      </c>
      <c r="H10" s="226">
        <v>86.89</v>
      </c>
      <c r="I10" s="98">
        <f t="shared" si="0"/>
        <v>0.10084885341441785</v>
      </c>
      <c r="J10" s="226">
        <f t="shared" si="1"/>
        <v>7.9599999999999937</v>
      </c>
      <c r="K10" s="227">
        <v>63.82</v>
      </c>
      <c r="L10" s="227">
        <v>73.58</v>
      </c>
      <c r="M10" s="227">
        <v>74.14</v>
      </c>
      <c r="N10" s="227">
        <v>75.400000000000006</v>
      </c>
      <c r="O10" s="227">
        <v>93.59</v>
      </c>
      <c r="P10" s="98">
        <f t="shared" si="2"/>
        <v>0.24124668435013263</v>
      </c>
      <c r="Q10" s="226">
        <f t="shared" si="3"/>
        <v>18.189999999999998</v>
      </c>
    </row>
    <row r="11" spans="2:17" x14ac:dyDescent="0.25">
      <c r="B11" s="93" t="s">
        <v>46</v>
      </c>
      <c r="C11" s="230">
        <v>107.11</v>
      </c>
      <c r="D11" s="230">
        <v>119.42</v>
      </c>
      <c r="E11" s="230">
        <v>126.49</v>
      </c>
      <c r="F11" s="230">
        <v>131.02000000000001</v>
      </c>
      <c r="G11" s="230">
        <v>139.02000000000001</v>
      </c>
      <c r="H11" s="230">
        <v>151.54</v>
      </c>
      <c r="I11" s="102">
        <f t="shared" si="0"/>
        <v>9.0058984318802882E-2</v>
      </c>
      <c r="J11" s="230">
        <f t="shared" si="1"/>
        <v>12.519999999999982</v>
      </c>
      <c r="K11" s="231">
        <v>124.76</v>
      </c>
      <c r="L11" s="231">
        <v>140.06</v>
      </c>
      <c r="M11" s="231">
        <v>137.96</v>
      </c>
      <c r="N11" s="231">
        <v>145.12</v>
      </c>
      <c r="O11" s="231">
        <v>166.89</v>
      </c>
      <c r="P11" s="102">
        <f t="shared" si="2"/>
        <v>0.15001378169790502</v>
      </c>
      <c r="Q11" s="230">
        <f t="shared" si="3"/>
        <v>21.769999999999982</v>
      </c>
    </row>
    <row r="12" spans="2:17" x14ac:dyDescent="0.25">
      <c r="B12" s="96" t="s">
        <v>62</v>
      </c>
      <c r="C12" s="226">
        <v>115.8</v>
      </c>
      <c r="D12" s="226">
        <v>130.44999999999999</v>
      </c>
      <c r="E12" s="226">
        <v>134.97</v>
      </c>
      <c r="F12" s="226">
        <v>140.36000000000001</v>
      </c>
      <c r="G12" s="226">
        <v>150.84</v>
      </c>
      <c r="H12" s="226">
        <v>166.04</v>
      </c>
      <c r="I12" s="98">
        <f t="shared" si="0"/>
        <v>0.10076902678334654</v>
      </c>
      <c r="J12" s="226">
        <f t="shared" si="1"/>
        <v>15.199999999999989</v>
      </c>
      <c r="K12" s="227">
        <v>137.03</v>
      </c>
      <c r="L12" s="227">
        <v>150.01</v>
      </c>
      <c r="M12" s="227">
        <v>151.30000000000001</v>
      </c>
      <c r="N12" s="227">
        <v>160.65</v>
      </c>
      <c r="O12" s="227">
        <v>184.85</v>
      </c>
      <c r="P12" s="98">
        <f t="shared" si="2"/>
        <v>0.150638032990974</v>
      </c>
      <c r="Q12" s="226">
        <f t="shared" si="3"/>
        <v>24.199999999999989</v>
      </c>
    </row>
    <row r="13" spans="2:17" x14ac:dyDescent="0.25">
      <c r="B13" s="99" t="s">
        <v>63</v>
      </c>
      <c r="C13" s="228">
        <v>125.04</v>
      </c>
      <c r="D13" s="228">
        <v>138.85</v>
      </c>
      <c r="E13" s="228">
        <v>143.38999999999999</v>
      </c>
      <c r="F13" s="228">
        <v>150.34</v>
      </c>
      <c r="G13" s="228">
        <v>161.43</v>
      </c>
      <c r="H13" s="228">
        <v>176.82</v>
      </c>
      <c r="I13" s="100">
        <f t="shared" si="0"/>
        <v>9.5335439509384834E-2</v>
      </c>
      <c r="J13" s="228">
        <f t="shared" si="1"/>
        <v>15.389999999999986</v>
      </c>
      <c r="K13" s="229">
        <v>142.5</v>
      </c>
      <c r="L13" s="229">
        <v>160.4</v>
      </c>
      <c r="M13" s="229">
        <v>161.69999999999999</v>
      </c>
      <c r="N13" s="229">
        <v>171.79</v>
      </c>
      <c r="O13" s="229">
        <v>197.65</v>
      </c>
      <c r="P13" s="100">
        <f t="shared" si="2"/>
        <v>0.15053262704464765</v>
      </c>
      <c r="Q13" s="228">
        <f t="shared" si="3"/>
        <v>25.860000000000014</v>
      </c>
    </row>
    <row r="14" spans="2:17" x14ac:dyDescent="0.25">
      <c r="B14" s="99" t="s">
        <v>64</v>
      </c>
      <c r="C14" s="228">
        <v>63.73</v>
      </c>
      <c r="D14" s="228">
        <v>65.55</v>
      </c>
      <c r="E14" s="228">
        <v>60.97</v>
      </c>
      <c r="F14" s="228">
        <v>62.16</v>
      </c>
      <c r="G14" s="228">
        <v>63.03</v>
      </c>
      <c r="H14" s="228">
        <v>64.42</v>
      </c>
      <c r="I14" s="100">
        <f t="shared" si="0"/>
        <v>2.2052990639378045E-2</v>
      </c>
      <c r="J14" s="228">
        <f t="shared" si="1"/>
        <v>1.3900000000000006</v>
      </c>
      <c r="K14" s="229">
        <v>35.58</v>
      </c>
      <c r="L14" s="229">
        <v>60.7</v>
      </c>
      <c r="M14" s="229">
        <v>59.84</v>
      </c>
      <c r="N14" s="229">
        <v>60.52</v>
      </c>
      <c r="O14" s="229">
        <v>72.55</v>
      </c>
      <c r="P14" s="100">
        <f t="shared" si="2"/>
        <v>0.19877726371447446</v>
      </c>
      <c r="Q14" s="228">
        <f t="shared" si="3"/>
        <v>12.029999999999994</v>
      </c>
    </row>
    <row r="15" spans="2:17" x14ac:dyDescent="0.25">
      <c r="B15" s="96" t="s">
        <v>65</v>
      </c>
      <c r="C15" s="226">
        <v>72.42</v>
      </c>
      <c r="D15" s="226">
        <v>76.66</v>
      </c>
      <c r="E15" s="226">
        <v>74.13</v>
      </c>
      <c r="F15" s="226">
        <v>78.930000000000007</v>
      </c>
      <c r="G15" s="226">
        <v>83.06</v>
      </c>
      <c r="H15" s="226">
        <v>86.47</v>
      </c>
      <c r="I15" s="98">
        <f t="shared" si="0"/>
        <v>4.1054659282446337E-2</v>
      </c>
      <c r="J15" s="226">
        <f t="shared" si="1"/>
        <v>3.4099999999999966</v>
      </c>
      <c r="K15" s="227">
        <v>73.010000000000005</v>
      </c>
      <c r="L15" s="227">
        <v>79.77</v>
      </c>
      <c r="M15" s="227">
        <v>72.72</v>
      </c>
      <c r="N15" s="227">
        <v>72.650000000000006</v>
      </c>
      <c r="O15" s="227">
        <v>91.78</v>
      </c>
      <c r="P15" s="98">
        <f t="shared" si="2"/>
        <v>0.2633172746042669</v>
      </c>
      <c r="Q15" s="226">
        <f t="shared" si="3"/>
        <v>19.129999999999995</v>
      </c>
    </row>
    <row r="16" spans="2:17" x14ac:dyDescent="0.25">
      <c r="B16" s="93" t="s">
        <v>48</v>
      </c>
      <c r="C16" s="230">
        <v>67.28</v>
      </c>
      <c r="D16" s="230">
        <v>70.819999999999993</v>
      </c>
      <c r="E16" s="230">
        <v>66.41</v>
      </c>
      <c r="F16" s="230">
        <v>77.45</v>
      </c>
      <c r="G16" s="230">
        <v>80.180000000000007</v>
      </c>
      <c r="H16" s="230">
        <v>89.86</v>
      </c>
      <c r="I16" s="102">
        <f t="shared" si="0"/>
        <v>0.12072836118732844</v>
      </c>
      <c r="J16" s="230">
        <f t="shared" si="1"/>
        <v>9.6799999999999926</v>
      </c>
      <c r="K16" s="231">
        <v>55.03</v>
      </c>
      <c r="L16" s="231">
        <v>62.74</v>
      </c>
      <c r="M16" s="231">
        <v>67.989999999999995</v>
      </c>
      <c r="N16" s="231">
        <v>74.209999999999994</v>
      </c>
      <c r="O16" s="231">
        <v>97.62</v>
      </c>
      <c r="P16" s="102">
        <f t="shared" si="2"/>
        <v>0.31545613798679439</v>
      </c>
      <c r="Q16" s="230">
        <f t="shared" si="3"/>
        <v>23.410000000000011</v>
      </c>
    </row>
    <row r="17" spans="2:17" x14ac:dyDescent="0.25">
      <c r="B17" s="96" t="s">
        <v>62</v>
      </c>
      <c r="C17" s="226">
        <v>65.45</v>
      </c>
      <c r="D17" s="226">
        <v>68.510000000000005</v>
      </c>
      <c r="E17" s="226">
        <v>66.41</v>
      </c>
      <c r="F17" s="226">
        <v>77.510000000000005</v>
      </c>
      <c r="G17" s="226">
        <v>80.34</v>
      </c>
      <c r="H17" s="226">
        <v>89.98</v>
      </c>
      <c r="I17" s="98">
        <f t="shared" si="0"/>
        <v>0.11999004232013943</v>
      </c>
      <c r="J17" s="226">
        <f t="shared" si="1"/>
        <v>9.64</v>
      </c>
      <c r="K17" s="227">
        <v>55.03</v>
      </c>
      <c r="L17" s="227">
        <v>62.74</v>
      </c>
      <c r="M17" s="227">
        <v>67.95</v>
      </c>
      <c r="N17" s="227">
        <v>74.12</v>
      </c>
      <c r="O17" s="227">
        <v>97.76</v>
      </c>
      <c r="P17" s="98">
        <f t="shared" si="2"/>
        <v>0.31894225580140301</v>
      </c>
      <c r="Q17" s="226">
        <f t="shared" si="3"/>
        <v>23.64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55.03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81.73</v>
      </c>
      <c r="D20" s="226">
        <v>91.3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67.28</v>
      </c>
      <c r="D21" s="230">
        <v>70.819999999999993</v>
      </c>
      <c r="E21" s="230">
        <v>66.41</v>
      </c>
      <c r="F21" s="230">
        <v>77.45</v>
      </c>
      <c r="G21" s="230">
        <v>80.180000000000007</v>
      </c>
      <c r="H21" s="230">
        <v>89.86</v>
      </c>
      <c r="I21" s="102">
        <f t="shared" si="0"/>
        <v>0.12072836118732844</v>
      </c>
      <c r="J21" s="230">
        <f t="shared" si="1"/>
        <v>9.6799999999999926</v>
      </c>
      <c r="K21" s="231">
        <v>55.03</v>
      </c>
      <c r="L21" s="231">
        <v>62.74</v>
      </c>
      <c r="M21" s="231">
        <v>67.989999999999995</v>
      </c>
      <c r="N21" s="231">
        <v>74.209999999999994</v>
      </c>
      <c r="O21" s="231">
        <v>97.62</v>
      </c>
      <c r="P21" s="102">
        <f t="shared" si="2"/>
        <v>0.31545613798679439</v>
      </c>
      <c r="Q21" s="230">
        <f t="shared" si="3"/>
        <v>23.410000000000011</v>
      </c>
    </row>
    <row r="22" spans="2:17" x14ac:dyDescent="0.25">
      <c r="B22" s="96" t="s">
        <v>62</v>
      </c>
      <c r="C22" s="226">
        <v>65.45</v>
      </c>
      <c r="D22" s="226">
        <v>68.510000000000005</v>
      </c>
      <c r="E22" s="226">
        <v>66.41</v>
      </c>
      <c r="F22" s="226">
        <v>77.510000000000005</v>
      </c>
      <c r="G22" s="226">
        <v>80.34</v>
      </c>
      <c r="H22" s="226">
        <v>89.98</v>
      </c>
      <c r="I22" s="98">
        <f t="shared" si="0"/>
        <v>0.11999004232013943</v>
      </c>
      <c r="J22" s="226">
        <f t="shared" si="1"/>
        <v>9.64</v>
      </c>
      <c r="K22" s="227">
        <v>55.03</v>
      </c>
      <c r="L22" s="227">
        <v>62.74</v>
      </c>
      <c r="M22" s="227">
        <v>67.95</v>
      </c>
      <c r="N22" s="227">
        <v>74.12</v>
      </c>
      <c r="O22" s="227">
        <v>97.76</v>
      </c>
      <c r="P22" s="98">
        <f t="shared" si="2"/>
        <v>0.31894225580140301</v>
      </c>
      <c r="Q22" s="226">
        <f t="shared" si="3"/>
        <v>23.64</v>
      </c>
    </row>
    <row r="23" spans="2:17" x14ac:dyDescent="0.25">
      <c r="B23" s="96" t="s">
        <v>65</v>
      </c>
      <c r="C23" s="226">
        <v>81.73</v>
      </c>
      <c r="D23" s="226">
        <v>91.3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145.08000000000001</v>
      </c>
      <c r="D24" s="230">
        <v>135.87</v>
      </c>
      <c r="E24" s="230">
        <v>154.08000000000001</v>
      </c>
      <c r="F24" s="230">
        <v>185.51</v>
      </c>
      <c r="G24" s="230">
        <v>208.16</v>
      </c>
      <c r="H24" s="230">
        <v>202.39</v>
      </c>
      <c r="I24" s="102">
        <f t="shared" si="0"/>
        <v>-2.7719062259800253E-2</v>
      </c>
      <c r="J24" s="230">
        <f t="shared" si="1"/>
        <v>-5.7700000000000102</v>
      </c>
      <c r="K24" s="231">
        <v>141.9</v>
      </c>
      <c r="L24" s="231">
        <v>388.77</v>
      </c>
      <c r="M24" s="231">
        <v>256.33</v>
      </c>
      <c r="N24" s="231">
        <v>174.59</v>
      </c>
      <c r="O24" s="231">
        <v>262.77</v>
      </c>
      <c r="P24" s="102">
        <f t="shared" si="2"/>
        <v>0.50506901884414912</v>
      </c>
      <c r="Q24" s="230">
        <f t="shared" si="3"/>
        <v>88.179999999999978</v>
      </c>
    </row>
    <row r="25" spans="2:17" x14ac:dyDescent="0.25">
      <c r="B25" s="96" t="s">
        <v>62</v>
      </c>
      <c r="C25" s="226">
        <v>146.07</v>
      </c>
      <c r="D25" s="226">
        <v>134.66999999999999</v>
      </c>
      <c r="E25" s="226">
        <v>151.52000000000001</v>
      </c>
      <c r="F25" s="226">
        <v>180.18</v>
      </c>
      <c r="G25" s="226">
        <v>200.83</v>
      </c>
      <c r="H25" s="226">
        <v>207.41</v>
      </c>
      <c r="I25" s="98">
        <f t="shared" si="0"/>
        <v>3.2764029278494089E-2</v>
      </c>
      <c r="J25" s="226">
        <f t="shared" si="1"/>
        <v>6.5799999999999841</v>
      </c>
      <c r="K25" s="227">
        <v>135.5</v>
      </c>
      <c r="L25" s="227">
        <v>393.3</v>
      </c>
      <c r="M25" s="227">
        <v>249.8</v>
      </c>
      <c r="N25" s="227">
        <v>174.59</v>
      </c>
      <c r="O25" s="227">
        <v>282.81</v>
      </c>
      <c r="P25" s="98">
        <f t="shared" si="2"/>
        <v>0.61985222521335692</v>
      </c>
      <c r="Q25" s="226">
        <f t="shared" si="3"/>
        <v>108.22</v>
      </c>
    </row>
    <row r="26" spans="2:17" x14ac:dyDescent="0.25">
      <c r="B26" s="99" t="s">
        <v>63</v>
      </c>
      <c r="C26" s="228">
        <v>159.44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135.5</v>
      </c>
      <c r="L26" s="229">
        <v>0</v>
      </c>
      <c r="M26" s="229">
        <v>0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38.79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53.05</v>
      </c>
      <c r="D28" s="230">
        <v>53.52</v>
      </c>
      <c r="E28" s="230">
        <v>51.25</v>
      </c>
      <c r="F28" s="230">
        <v>59.12</v>
      </c>
      <c r="G28" s="230">
        <v>65.87</v>
      </c>
      <c r="H28" s="230">
        <v>74.569999999999993</v>
      </c>
      <c r="I28" s="102">
        <f t="shared" si="0"/>
        <v>0.13207833611659314</v>
      </c>
      <c r="J28" s="230">
        <f t="shared" si="1"/>
        <v>8.6999999999999886</v>
      </c>
      <c r="K28" s="231">
        <v>36.06</v>
      </c>
      <c r="L28" s="231">
        <v>59.35</v>
      </c>
      <c r="M28" s="231">
        <v>60.84</v>
      </c>
      <c r="N28" s="231">
        <v>67.150000000000006</v>
      </c>
      <c r="O28" s="231">
        <v>79.09</v>
      </c>
      <c r="P28" s="102">
        <f t="shared" si="2"/>
        <v>0.17781087118391659</v>
      </c>
      <c r="Q28" s="230">
        <f t="shared" si="3"/>
        <v>11.939999999999998</v>
      </c>
    </row>
    <row r="29" spans="2:17" x14ac:dyDescent="0.25">
      <c r="B29" s="96" t="s">
        <v>62</v>
      </c>
      <c r="C29" s="226">
        <v>55.71</v>
      </c>
      <c r="D29" s="226">
        <v>56.97</v>
      </c>
      <c r="E29" s="226">
        <v>54.03</v>
      </c>
      <c r="F29" s="226">
        <v>62.9</v>
      </c>
      <c r="G29" s="226">
        <v>69.91</v>
      </c>
      <c r="H29" s="226">
        <v>78.73</v>
      </c>
      <c r="I29" s="98">
        <f t="shared" si="0"/>
        <v>0.12616220855385496</v>
      </c>
      <c r="J29" s="226">
        <f t="shared" si="1"/>
        <v>8.8200000000000074</v>
      </c>
      <c r="K29" s="227">
        <v>40.69</v>
      </c>
      <c r="L29" s="227">
        <v>63.31</v>
      </c>
      <c r="M29" s="227">
        <v>64.540000000000006</v>
      </c>
      <c r="N29" s="227">
        <v>70.790000000000006</v>
      </c>
      <c r="O29" s="227">
        <v>83.6</v>
      </c>
      <c r="P29" s="98">
        <f t="shared" si="2"/>
        <v>0.18095776239581851</v>
      </c>
      <c r="Q29" s="226">
        <f t="shared" si="3"/>
        <v>12.809999999999988</v>
      </c>
    </row>
    <row r="30" spans="2:17" x14ac:dyDescent="0.25">
      <c r="B30" s="99" t="s">
        <v>63</v>
      </c>
      <c r="C30" s="228">
        <v>59.21</v>
      </c>
      <c r="D30" s="228">
        <v>59.93</v>
      </c>
      <c r="E30" s="228">
        <v>57.07</v>
      </c>
      <c r="F30" s="228">
        <v>65.52</v>
      </c>
      <c r="G30" s="228">
        <v>72.760000000000005</v>
      </c>
      <c r="H30" s="228">
        <v>81.77</v>
      </c>
      <c r="I30" s="100">
        <f t="shared" si="0"/>
        <v>0.1238317757009344</v>
      </c>
      <c r="J30" s="228">
        <f t="shared" si="1"/>
        <v>9.0099999999999909</v>
      </c>
      <c r="K30" s="229">
        <v>42.07</v>
      </c>
      <c r="L30" s="229">
        <v>66.319999999999993</v>
      </c>
      <c r="M30" s="229">
        <v>67.25</v>
      </c>
      <c r="N30" s="229">
        <v>73.510000000000005</v>
      </c>
      <c r="O30" s="229">
        <v>87.4</v>
      </c>
      <c r="P30" s="100">
        <f t="shared" si="2"/>
        <v>0.18895388382532996</v>
      </c>
      <c r="Q30" s="228">
        <f t="shared" si="3"/>
        <v>13.89</v>
      </c>
    </row>
    <row r="31" spans="2:17" x14ac:dyDescent="0.25">
      <c r="B31" s="99" t="s">
        <v>64</v>
      </c>
      <c r="C31" s="228">
        <v>40.03</v>
      </c>
      <c r="D31" s="228">
        <v>42.61</v>
      </c>
      <c r="E31" s="228">
        <v>41.43</v>
      </c>
      <c r="F31" s="228">
        <v>46.25</v>
      </c>
      <c r="G31" s="228">
        <v>50.96</v>
      </c>
      <c r="H31" s="228">
        <v>58.4</v>
      </c>
      <c r="I31" s="100">
        <f t="shared" si="0"/>
        <v>0.14599686028257453</v>
      </c>
      <c r="J31" s="228">
        <f t="shared" si="1"/>
        <v>7.4399999999999977</v>
      </c>
      <c r="K31" s="229">
        <v>35.520000000000003</v>
      </c>
      <c r="L31" s="229">
        <v>47.06</v>
      </c>
      <c r="M31" s="229">
        <v>47.79</v>
      </c>
      <c r="N31" s="229">
        <v>52.47</v>
      </c>
      <c r="O31" s="229">
        <v>59.81</v>
      </c>
      <c r="P31" s="100">
        <f t="shared" si="2"/>
        <v>0.13988946064417762</v>
      </c>
      <c r="Q31" s="228">
        <f t="shared" si="3"/>
        <v>7.3400000000000034</v>
      </c>
    </row>
    <row r="32" spans="2:17" x14ac:dyDescent="0.25">
      <c r="B32" s="96" t="s">
        <v>65</v>
      </c>
      <c r="C32" s="226">
        <v>43</v>
      </c>
      <c r="D32" s="226">
        <v>43.27</v>
      </c>
      <c r="E32" s="226">
        <v>41.41</v>
      </c>
      <c r="F32" s="226">
        <v>43.49</v>
      </c>
      <c r="G32" s="226">
        <v>48.39</v>
      </c>
      <c r="H32" s="226">
        <v>55.8</v>
      </c>
      <c r="I32" s="98">
        <f t="shared" si="0"/>
        <v>0.15313081215127089</v>
      </c>
      <c r="J32" s="226">
        <f t="shared" si="1"/>
        <v>7.4099999999999966</v>
      </c>
      <c r="K32" s="227">
        <v>30.53</v>
      </c>
      <c r="L32" s="227">
        <v>41.35</v>
      </c>
      <c r="M32" s="227">
        <v>44.17</v>
      </c>
      <c r="N32" s="227">
        <v>49.69</v>
      </c>
      <c r="O32" s="227">
        <v>61.61</v>
      </c>
      <c r="P32" s="98">
        <f t="shared" si="2"/>
        <v>0.23988730126786084</v>
      </c>
      <c r="Q32" s="226">
        <f t="shared" si="3"/>
        <v>11.920000000000002</v>
      </c>
    </row>
    <row r="33" spans="2:17" x14ac:dyDescent="0.25">
      <c r="B33" s="93" t="s">
        <v>51</v>
      </c>
      <c r="C33" s="230">
        <v>81.38</v>
      </c>
      <c r="D33" s="230">
        <v>86.79</v>
      </c>
      <c r="E33" s="230">
        <v>84.44</v>
      </c>
      <c r="F33" s="230">
        <v>89.45</v>
      </c>
      <c r="G33" s="230">
        <v>98.5</v>
      </c>
      <c r="H33" s="230">
        <v>108.5</v>
      </c>
      <c r="I33" s="102">
        <f t="shared" si="0"/>
        <v>0.10152284263959399</v>
      </c>
      <c r="J33" s="230">
        <f t="shared" si="1"/>
        <v>10</v>
      </c>
      <c r="K33" s="231">
        <v>81.34</v>
      </c>
      <c r="L33" s="231">
        <v>87.8</v>
      </c>
      <c r="M33" s="231">
        <v>96.52</v>
      </c>
      <c r="N33" s="231">
        <v>100.61</v>
      </c>
      <c r="O33" s="231">
        <v>117.69</v>
      </c>
      <c r="P33" s="102">
        <f t="shared" si="2"/>
        <v>0.16976443693469823</v>
      </c>
      <c r="Q33" s="230">
        <f t="shared" si="3"/>
        <v>17.079999999999998</v>
      </c>
    </row>
    <row r="34" spans="2:17" x14ac:dyDescent="0.25">
      <c r="B34" s="96" t="s">
        <v>62</v>
      </c>
      <c r="C34" s="226">
        <v>81.38</v>
      </c>
      <c r="D34" s="226">
        <v>86.79</v>
      </c>
      <c r="E34" s="226">
        <v>84.44</v>
      </c>
      <c r="F34" s="226">
        <v>89.45</v>
      </c>
      <c r="G34" s="226">
        <v>98.5</v>
      </c>
      <c r="H34" s="226">
        <v>108.5</v>
      </c>
      <c r="I34" s="98">
        <f t="shared" si="0"/>
        <v>0.10152284263959399</v>
      </c>
      <c r="J34" s="226">
        <f t="shared" si="1"/>
        <v>10</v>
      </c>
      <c r="K34" s="227">
        <v>81.34</v>
      </c>
      <c r="L34" s="227">
        <v>87.8</v>
      </c>
      <c r="M34" s="227">
        <v>96.52</v>
      </c>
      <c r="N34" s="227">
        <v>100.61</v>
      </c>
      <c r="O34" s="227">
        <v>117.69</v>
      </c>
      <c r="P34" s="98">
        <f t="shared" si="2"/>
        <v>0.16976443693469823</v>
      </c>
      <c r="Q34" s="226">
        <f t="shared" si="3"/>
        <v>17.079999999999998</v>
      </c>
    </row>
    <row r="35" spans="2:17" x14ac:dyDescent="0.25">
      <c r="B35" s="93" t="s">
        <v>52</v>
      </c>
      <c r="C35" s="230">
        <v>85.19</v>
      </c>
      <c r="D35" s="230">
        <v>106.13</v>
      </c>
      <c r="E35" s="230">
        <v>125.31</v>
      </c>
      <c r="F35" s="230">
        <v>128.06</v>
      </c>
      <c r="G35" s="230">
        <v>149.08000000000001</v>
      </c>
      <c r="H35" s="230">
        <v>167.62</v>
      </c>
      <c r="I35" s="102">
        <f t="shared" si="0"/>
        <v>0.12436275825060372</v>
      </c>
      <c r="J35" s="230">
        <f t="shared" si="1"/>
        <v>18.539999999999992</v>
      </c>
      <c r="K35" s="231">
        <v>93.66</v>
      </c>
      <c r="L35" s="231">
        <v>125.05</v>
      </c>
      <c r="M35" s="231">
        <v>149.37</v>
      </c>
      <c r="N35" s="231">
        <v>162.44</v>
      </c>
      <c r="O35" s="231">
        <v>188.6</v>
      </c>
      <c r="P35" s="102">
        <f t="shared" si="2"/>
        <v>0.1610440778133464</v>
      </c>
      <c r="Q35" s="230">
        <f t="shared" si="3"/>
        <v>26.159999999999997</v>
      </c>
    </row>
    <row r="36" spans="2:17" x14ac:dyDescent="0.25">
      <c r="B36" s="96" t="s">
        <v>62</v>
      </c>
      <c r="C36" s="226">
        <v>112.85</v>
      </c>
      <c r="D36" s="226">
        <v>133.72</v>
      </c>
      <c r="E36" s="226">
        <v>131.41999999999999</v>
      </c>
      <c r="F36" s="226">
        <v>137.6</v>
      </c>
      <c r="G36" s="226">
        <v>157.49</v>
      </c>
      <c r="H36" s="226">
        <v>177.79</v>
      </c>
      <c r="I36" s="98">
        <f t="shared" si="0"/>
        <v>0.12889707283002094</v>
      </c>
      <c r="J36" s="226">
        <f t="shared" si="1"/>
        <v>20.299999999999983</v>
      </c>
      <c r="K36" s="227">
        <v>93.72</v>
      </c>
      <c r="L36" s="227">
        <v>137.63</v>
      </c>
      <c r="M36" s="227">
        <v>159.21</v>
      </c>
      <c r="N36" s="227">
        <v>175.63</v>
      </c>
      <c r="O36" s="227">
        <v>207.84</v>
      </c>
      <c r="P36" s="98">
        <f t="shared" si="2"/>
        <v>0.18339691396686231</v>
      </c>
      <c r="Q36" s="226">
        <f t="shared" si="3"/>
        <v>32.210000000000008</v>
      </c>
    </row>
    <row r="37" spans="2:17" x14ac:dyDescent="0.25">
      <c r="B37" s="96" t="s">
        <v>65</v>
      </c>
      <c r="C37" s="226">
        <v>55.99</v>
      </c>
      <c r="D37" s="226">
        <v>41.89</v>
      </c>
      <c r="E37" s="226">
        <v>74.180000000000007</v>
      </c>
      <c r="F37" s="226">
        <v>78.69</v>
      </c>
      <c r="G37" s="226">
        <v>104.15</v>
      </c>
      <c r="H37" s="226">
        <v>109.88</v>
      </c>
      <c r="I37" s="98">
        <f t="shared" si="0"/>
        <v>5.5016802688430122E-2</v>
      </c>
      <c r="J37" s="226">
        <f t="shared" si="1"/>
        <v>5.7299999999999898</v>
      </c>
      <c r="K37" s="227">
        <v>56.78</v>
      </c>
      <c r="L37" s="227">
        <v>59.08</v>
      </c>
      <c r="M37" s="227">
        <v>96.41</v>
      </c>
      <c r="N37" s="227">
        <v>88.48</v>
      </c>
      <c r="O37" s="227">
        <v>85.61</v>
      </c>
      <c r="P37" s="98">
        <f t="shared" si="2"/>
        <v>-3.2436708860759556E-2</v>
      </c>
      <c r="Q37" s="226">
        <f t="shared" si="3"/>
        <v>-2.8700000000000045</v>
      </c>
    </row>
    <row r="38" spans="2:17" x14ac:dyDescent="0.25">
      <c r="B38" s="93" t="s">
        <v>53</v>
      </c>
      <c r="C38" s="230">
        <v>63.43</v>
      </c>
      <c r="D38" s="230">
        <v>64.19</v>
      </c>
      <c r="E38" s="230">
        <v>68.989999999999995</v>
      </c>
      <c r="F38" s="230">
        <v>76.34</v>
      </c>
      <c r="G38" s="230">
        <v>86.65</v>
      </c>
      <c r="H38" s="230">
        <v>96.86</v>
      </c>
      <c r="I38" s="102">
        <f t="shared" si="0"/>
        <v>0.1178303519907673</v>
      </c>
      <c r="J38" s="230">
        <f t="shared" si="1"/>
        <v>10.209999999999994</v>
      </c>
      <c r="K38" s="231">
        <v>63.7</v>
      </c>
      <c r="L38" s="231">
        <v>76.17</v>
      </c>
      <c r="M38" s="231">
        <v>83.36</v>
      </c>
      <c r="N38" s="231">
        <v>92.62</v>
      </c>
      <c r="O38" s="231">
        <v>103.36</v>
      </c>
      <c r="P38" s="102">
        <f t="shared" si="2"/>
        <v>0.11595767652774769</v>
      </c>
      <c r="Q38" s="230">
        <f t="shared" si="3"/>
        <v>10.739999999999995</v>
      </c>
    </row>
    <row r="39" spans="2:17" x14ac:dyDescent="0.25">
      <c r="B39" s="96" t="s">
        <v>62</v>
      </c>
      <c r="C39" s="226">
        <v>63.43</v>
      </c>
      <c r="D39" s="226">
        <v>64.19</v>
      </c>
      <c r="E39" s="226">
        <v>68.989999999999995</v>
      </c>
      <c r="F39" s="226">
        <v>76.34</v>
      </c>
      <c r="G39" s="226">
        <v>86.65</v>
      </c>
      <c r="H39" s="226">
        <v>96.86</v>
      </c>
      <c r="I39" s="98">
        <f t="shared" si="0"/>
        <v>0.1178303519907673</v>
      </c>
      <c r="J39" s="226">
        <f t="shared" si="1"/>
        <v>10.209999999999994</v>
      </c>
      <c r="K39" s="227">
        <v>63.7</v>
      </c>
      <c r="L39" s="227">
        <v>76.17</v>
      </c>
      <c r="M39" s="227">
        <v>83.36</v>
      </c>
      <c r="N39" s="227">
        <v>92.62</v>
      </c>
      <c r="O39" s="227">
        <v>103.36</v>
      </c>
      <c r="P39" s="98">
        <f t="shared" si="2"/>
        <v>0.11595767652774769</v>
      </c>
      <c r="Q39" s="226">
        <f t="shared" si="3"/>
        <v>10.739999999999995</v>
      </c>
    </row>
    <row r="40" spans="2:17" x14ac:dyDescent="0.25">
      <c r="B40" s="99" t="s">
        <v>63</v>
      </c>
      <c r="C40" s="228">
        <v>80.7</v>
      </c>
      <c r="D40" s="228">
        <v>76.319999999999993</v>
      </c>
      <c r="E40" s="228">
        <v>76.47</v>
      </c>
      <c r="F40" s="228">
        <v>90.03</v>
      </c>
      <c r="G40" s="228">
        <v>101.46</v>
      </c>
      <c r="H40" s="228">
        <v>115.08</v>
      </c>
      <c r="I40" s="100">
        <f t="shared" si="0"/>
        <v>0.13424009461856889</v>
      </c>
      <c r="J40" s="228">
        <f t="shared" si="1"/>
        <v>13.620000000000005</v>
      </c>
      <c r="K40" s="229">
        <v>70.209999999999994</v>
      </c>
      <c r="L40" s="229">
        <v>87.94</v>
      </c>
      <c r="M40" s="229">
        <v>96.93</v>
      </c>
      <c r="N40" s="229">
        <v>109.19</v>
      </c>
      <c r="O40" s="229">
        <v>122.86</v>
      </c>
      <c r="P40" s="100">
        <f t="shared" si="2"/>
        <v>0.12519461489147354</v>
      </c>
      <c r="Q40" s="228">
        <f t="shared" si="3"/>
        <v>13.670000000000002</v>
      </c>
    </row>
    <row r="41" spans="2:17" x14ac:dyDescent="0.25">
      <c r="B41" s="99" t="s">
        <v>64</v>
      </c>
      <c r="C41" s="228">
        <v>47.71</v>
      </c>
      <c r="D41" s="228">
        <v>52.19</v>
      </c>
      <c r="E41" s="228">
        <v>57.98</v>
      </c>
      <c r="F41" s="228">
        <v>57.94</v>
      </c>
      <c r="G41" s="228">
        <v>67.42</v>
      </c>
      <c r="H41" s="228">
        <v>70.06</v>
      </c>
      <c r="I41" s="100">
        <f t="shared" si="0"/>
        <v>3.915752002373174E-2</v>
      </c>
      <c r="J41" s="228">
        <f t="shared" si="1"/>
        <v>2.6400000000000006</v>
      </c>
      <c r="K41" s="229">
        <v>53.88</v>
      </c>
      <c r="L41" s="229">
        <v>57.45</v>
      </c>
      <c r="M41" s="229">
        <v>66.069999999999993</v>
      </c>
      <c r="N41" s="229">
        <v>69.36</v>
      </c>
      <c r="O41" s="229">
        <v>68.47</v>
      </c>
      <c r="P41" s="100">
        <f t="shared" si="2"/>
        <v>-1.2831603229527144E-2</v>
      </c>
      <c r="Q41" s="228">
        <f t="shared" si="3"/>
        <v>-0.89000000000000057</v>
      </c>
    </row>
    <row r="42" spans="2:17" x14ac:dyDescent="0.25">
      <c r="B42" s="93" t="s">
        <v>54</v>
      </c>
      <c r="C42" s="230">
        <v>92.8</v>
      </c>
      <c r="D42" s="230">
        <v>102.24</v>
      </c>
      <c r="E42" s="230">
        <v>98.71</v>
      </c>
      <c r="F42" s="230">
        <v>114.5</v>
      </c>
      <c r="G42" s="230">
        <v>129.04</v>
      </c>
      <c r="H42" s="230">
        <v>138.44999999999999</v>
      </c>
      <c r="I42" s="102">
        <f t="shared" si="0"/>
        <v>7.292312461252326E-2</v>
      </c>
      <c r="J42" s="230">
        <f t="shared" si="1"/>
        <v>9.4099999999999966</v>
      </c>
      <c r="K42" s="231">
        <v>79.87</v>
      </c>
      <c r="L42" s="231">
        <v>119.88</v>
      </c>
      <c r="M42" s="231">
        <v>135.06</v>
      </c>
      <c r="N42" s="231">
        <v>134.41999999999999</v>
      </c>
      <c r="O42" s="231">
        <v>120.03</v>
      </c>
      <c r="P42" s="102">
        <f t="shared" si="2"/>
        <v>-0.1070525219461389</v>
      </c>
      <c r="Q42" s="230">
        <f t="shared" si="3"/>
        <v>-14.389999999999986</v>
      </c>
    </row>
    <row r="43" spans="2:17" x14ac:dyDescent="0.25">
      <c r="B43" s="96" t="s">
        <v>62</v>
      </c>
      <c r="C43" s="226">
        <v>97.8</v>
      </c>
      <c r="D43" s="226">
        <v>108.14</v>
      </c>
      <c r="E43" s="226">
        <v>104.52</v>
      </c>
      <c r="F43" s="226">
        <v>121.1</v>
      </c>
      <c r="G43" s="226">
        <v>137.22999999999999</v>
      </c>
      <c r="H43" s="226">
        <v>145.38999999999999</v>
      </c>
      <c r="I43" s="98">
        <f t="shared" si="0"/>
        <v>5.9462216716461347E-2</v>
      </c>
      <c r="J43" s="226">
        <f t="shared" si="1"/>
        <v>8.1599999999999966</v>
      </c>
      <c r="K43" s="227">
        <v>91.94</v>
      </c>
      <c r="L43" s="227">
        <v>126.55</v>
      </c>
      <c r="M43" s="227">
        <v>144.83000000000001</v>
      </c>
      <c r="N43" s="227">
        <v>142.44</v>
      </c>
      <c r="O43" s="227">
        <v>123.71</v>
      </c>
      <c r="P43" s="98">
        <f t="shared" si="2"/>
        <v>-0.13149396237012079</v>
      </c>
      <c r="Q43" s="226">
        <f t="shared" si="3"/>
        <v>-18.730000000000004</v>
      </c>
    </row>
    <row r="44" spans="2:17" x14ac:dyDescent="0.25">
      <c r="B44" s="99" t="s">
        <v>63</v>
      </c>
      <c r="C44" s="228">
        <v>101.92</v>
      </c>
      <c r="D44" s="228">
        <v>0</v>
      </c>
      <c r="E44" s="228">
        <v>111.35</v>
      </c>
      <c r="F44" s="228">
        <v>128.75</v>
      </c>
      <c r="G44" s="228">
        <v>146.41</v>
      </c>
      <c r="H44" s="228">
        <v>153.15</v>
      </c>
      <c r="I44" s="100">
        <f t="shared" si="0"/>
        <v>4.6035106891605837E-2</v>
      </c>
      <c r="J44" s="228">
        <f t="shared" si="1"/>
        <v>6.7400000000000091</v>
      </c>
      <c r="K44" s="229">
        <v>0</v>
      </c>
      <c r="L44" s="229">
        <v>133.66999999999999</v>
      </c>
      <c r="M44" s="229">
        <v>154.77000000000001</v>
      </c>
      <c r="N44" s="229">
        <v>151.1</v>
      </c>
      <c r="O44" s="229">
        <v>128.06</v>
      </c>
      <c r="P44" s="100">
        <f t="shared" si="2"/>
        <v>-0.15248180013236268</v>
      </c>
      <c r="Q44" s="228">
        <f t="shared" si="3"/>
        <v>-23.039999999999992</v>
      </c>
    </row>
    <row r="45" spans="2:17" x14ac:dyDescent="0.25">
      <c r="B45" s="99" t="s">
        <v>64</v>
      </c>
      <c r="C45" s="228">
        <v>81.52</v>
      </c>
      <c r="D45" s="228">
        <v>0</v>
      </c>
      <c r="E45" s="228">
        <v>79.67</v>
      </c>
      <c r="F45" s="228">
        <v>92.67</v>
      </c>
      <c r="G45" s="228">
        <v>100.97</v>
      </c>
      <c r="H45" s="228">
        <v>114.46</v>
      </c>
      <c r="I45" s="100">
        <f t="shared" si="0"/>
        <v>0.13360404080419919</v>
      </c>
      <c r="J45" s="228">
        <f t="shared" si="1"/>
        <v>13.489999999999995</v>
      </c>
      <c r="K45" s="229">
        <v>0</v>
      </c>
      <c r="L45" s="229">
        <v>96.15</v>
      </c>
      <c r="M45" s="229">
        <v>100.87</v>
      </c>
      <c r="N45" s="229">
        <v>100.8</v>
      </c>
      <c r="O45" s="229">
        <v>103.7</v>
      </c>
      <c r="P45" s="100">
        <f t="shared" si="2"/>
        <v>2.876984126984139E-2</v>
      </c>
      <c r="Q45" s="228">
        <f t="shared" si="3"/>
        <v>2.9000000000000057</v>
      </c>
    </row>
    <row r="46" spans="2:17" x14ac:dyDescent="0.25">
      <c r="B46" s="96" t="s">
        <v>65</v>
      </c>
      <c r="C46" s="226">
        <v>74.09</v>
      </c>
      <c r="D46" s="226">
        <v>76.39</v>
      </c>
      <c r="E46" s="226">
        <v>66.930000000000007</v>
      </c>
      <c r="F46" s="226">
        <v>72.900000000000006</v>
      </c>
      <c r="G46" s="226">
        <v>77.459999999999994</v>
      </c>
      <c r="H46" s="226">
        <v>94.86</v>
      </c>
      <c r="I46" s="98">
        <f t="shared" si="0"/>
        <v>0.22463206816421377</v>
      </c>
      <c r="J46" s="226">
        <f t="shared" si="1"/>
        <v>17.400000000000006</v>
      </c>
      <c r="K46" s="227">
        <v>47.58</v>
      </c>
      <c r="L46" s="227">
        <v>76.239999999999995</v>
      </c>
      <c r="M46" s="227">
        <v>73.42</v>
      </c>
      <c r="N46" s="227">
        <v>81.95</v>
      </c>
      <c r="O46" s="227">
        <v>96.72</v>
      </c>
      <c r="P46" s="98">
        <f t="shared" si="2"/>
        <v>0.18023184868822439</v>
      </c>
      <c r="Q46" s="226">
        <f t="shared" si="3"/>
        <v>14.769999999999996</v>
      </c>
    </row>
    <row r="47" spans="2:17" x14ac:dyDescent="0.25">
      <c r="B47" s="93" t="s">
        <v>55</v>
      </c>
      <c r="C47" s="230">
        <v>55.1</v>
      </c>
      <c r="D47" s="230">
        <v>58.1</v>
      </c>
      <c r="E47" s="230">
        <v>74.28</v>
      </c>
      <c r="F47" s="230">
        <v>64.23</v>
      </c>
      <c r="G47" s="230">
        <v>69.86</v>
      </c>
      <c r="H47" s="230">
        <v>72.739999999999995</v>
      </c>
      <c r="I47" s="102">
        <f t="shared" si="0"/>
        <v>4.1225307758373742E-2</v>
      </c>
      <c r="J47" s="230">
        <f t="shared" si="1"/>
        <v>2.8799999999999955</v>
      </c>
      <c r="K47" s="231">
        <v>75.790000000000006</v>
      </c>
      <c r="L47" s="231">
        <v>55.68</v>
      </c>
      <c r="M47" s="231">
        <v>63.88</v>
      </c>
      <c r="N47" s="231">
        <v>65.540000000000006</v>
      </c>
      <c r="O47" s="231">
        <v>66.459999999999994</v>
      </c>
      <c r="P47" s="102">
        <f t="shared" si="2"/>
        <v>1.4037229173023968E-2</v>
      </c>
      <c r="Q47" s="230">
        <f t="shared" si="3"/>
        <v>0.91999999999998749</v>
      </c>
    </row>
    <row r="48" spans="2:17" x14ac:dyDescent="0.25">
      <c r="B48" s="96" t="s">
        <v>62</v>
      </c>
      <c r="C48" s="226">
        <v>55.02</v>
      </c>
      <c r="D48" s="226">
        <v>57.83</v>
      </c>
      <c r="E48" s="226">
        <v>74.63</v>
      </c>
      <c r="F48" s="226">
        <v>64.650000000000006</v>
      </c>
      <c r="G48" s="226">
        <v>69.94</v>
      </c>
      <c r="H48" s="226">
        <v>73.959999999999994</v>
      </c>
      <c r="I48" s="98">
        <f t="shared" si="0"/>
        <v>5.7477838146983151E-2</v>
      </c>
      <c r="J48" s="226">
        <f t="shared" si="1"/>
        <v>4.019999999999996</v>
      </c>
      <c r="K48" s="227">
        <v>76.19</v>
      </c>
      <c r="L48" s="227">
        <v>55.69</v>
      </c>
      <c r="M48" s="227">
        <v>63</v>
      </c>
      <c r="N48" s="227">
        <v>66.59</v>
      </c>
      <c r="O48" s="227">
        <v>66.36</v>
      </c>
      <c r="P48" s="98">
        <f t="shared" si="2"/>
        <v>-3.4539720678781194E-3</v>
      </c>
      <c r="Q48" s="226">
        <f t="shared" si="3"/>
        <v>-0.23000000000000398</v>
      </c>
    </row>
    <row r="49" spans="2:17" x14ac:dyDescent="0.25">
      <c r="B49" s="99" t="s">
        <v>63</v>
      </c>
      <c r="C49" s="228">
        <v>58.12</v>
      </c>
      <c r="D49" s="228">
        <v>59.72</v>
      </c>
      <c r="E49" s="228">
        <v>75.540000000000006</v>
      </c>
      <c r="F49" s="228">
        <v>69.69</v>
      </c>
      <c r="G49" s="228">
        <v>76.47</v>
      </c>
      <c r="H49" s="228">
        <v>79.3</v>
      </c>
      <c r="I49" s="100">
        <f t="shared" si="0"/>
        <v>3.7007976984438251E-2</v>
      </c>
      <c r="J49" s="228">
        <f t="shared" si="1"/>
        <v>2.8299999999999983</v>
      </c>
      <c r="K49" s="229">
        <v>73.59</v>
      </c>
      <c r="L49" s="229">
        <v>59.67</v>
      </c>
      <c r="M49" s="229">
        <v>70.23</v>
      </c>
      <c r="N49" s="229">
        <v>72.739999999999995</v>
      </c>
      <c r="O49" s="229">
        <v>70.34</v>
      </c>
      <c r="P49" s="100">
        <f t="shared" si="2"/>
        <v>-3.2994226010448102E-2</v>
      </c>
      <c r="Q49" s="228">
        <f t="shared" si="3"/>
        <v>-2.3999999999999915</v>
      </c>
    </row>
    <row r="50" spans="2:17" x14ac:dyDescent="0.25">
      <c r="B50" s="99" t="s">
        <v>64</v>
      </c>
      <c r="C50" s="228">
        <v>43.08</v>
      </c>
      <c r="D50" s="228">
        <v>52.07</v>
      </c>
      <c r="E50" s="228">
        <v>70.77</v>
      </c>
      <c r="F50" s="228">
        <v>51.36</v>
      </c>
      <c r="G50" s="228">
        <v>51.21</v>
      </c>
      <c r="H50" s="228">
        <v>60.22</v>
      </c>
      <c r="I50" s="100">
        <f t="shared" si="0"/>
        <v>0.17594219878929884</v>
      </c>
      <c r="J50" s="228">
        <f t="shared" si="1"/>
        <v>9.009999999999998</v>
      </c>
      <c r="K50" s="229">
        <v>86.17</v>
      </c>
      <c r="L50" s="229">
        <v>44.36</v>
      </c>
      <c r="M50" s="229">
        <v>44.69</v>
      </c>
      <c r="N50" s="229">
        <v>51.71</v>
      </c>
      <c r="O50" s="229">
        <v>56.24</v>
      </c>
      <c r="P50" s="100">
        <f t="shared" si="2"/>
        <v>8.7603945078321477E-2</v>
      </c>
      <c r="Q50" s="228">
        <f t="shared" si="3"/>
        <v>4.5300000000000011</v>
      </c>
    </row>
    <row r="51" spans="2:17" x14ac:dyDescent="0.25">
      <c r="B51" s="96" t="s">
        <v>65</v>
      </c>
      <c r="C51" s="226">
        <v>56.8</v>
      </c>
      <c r="D51" s="226">
        <v>83.93</v>
      </c>
      <c r="E51" s="226">
        <v>154.72</v>
      </c>
      <c r="F51" s="226">
        <v>191.76</v>
      </c>
      <c r="G51" s="226">
        <v>163.5</v>
      </c>
      <c r="H51" s="226">
        <v>87.87</v>
      </c>
      <c r="I51" s="98">
        <f t="shared" si="0"/>
        <v>-0.46256880733944949</v>
      </c>
      <c r="J51" s="226">
        <f t="shared" si="1"/>
        <v>-75.63</v>
      </c>
      <c r="K51" s="227">
        <v>273.22000000000003</v>
      </c>
      <c r="L51" s="227">
        <v>245.74</v>
      </c>
      <c r="M51" s="227">
        <v>190.52</v>
      </c>
      <c r="N51" s="227">
        <v>54.31</v>
      </c>
      <c r="O51" s="227">
        <v>79.680000000000007</v>
      </c>
      <c r="P51" s="98">
        <f t="shared" si="2"/>
        <v>0.46713312465475987</v>
      </c>
      <c r="Q51" s="226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2FDD0-B2BE-403E-A3AE-1DBB8566D7E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70.459999999999994</v>
      </c>
      <c r="D6" s="224">
        <v>47.83</v>
      </c>
      <c r="E6" s="224">
        <v>53</v>
      </c>
      <c r="F6" s="224">
        <v>80.58</v>
      </c>
      <c r="G6" s="224">
        <v>93.24</v>
      </c>
      <c r="H6" s="224">
        <v>104.71</v>
      </c>
      <c r="I6" s="95">
        <f t="shared" ref="I6:I51" si="0">IFERROR(H6/G6-1,"-")</f>
        <v>0.12301587301587302</v>
      </c>
      <c r="J6" s="224">
        <f t="shared" ref="J6:J51" si="1">IFERROR(H6-G6,"-")</f>
        <v>11.469999999999999</v>
      </c>
      <c r="K6" s="225">
        <v>29.18</v>
      </c>
      <c r="L6" s="225">
        <v>84.83</v>
      </c>
      <c r="M6" s="225">
        <v>86.09</v>
      </c>
      <c r="N6" s="225">
        <v>93.88</v>
      </c>
      <c r="O6" s="225">
        <v>104.41</v>
      </c>
      <c r="P6" s="95">
        <f t="shared" ref="P6:P51" si="2">IFERROR(O6/N6-1,"-")</f>
        <v>0.11216446527481883</v>
      </c>
      <c r="Q6" s="224">
        <f t="shared" ref="Q6:Q51" si="3">IFERROR(O6-N6,"-")</f>
        <v>10.530000000000001</v>
      </c>
    </row>
    <row r="7" spans="2:17" x14ac:dyDescent="0.25">
      <c r="B7" s="96" t="s">
        <v>62</v>
      </c>
      <c r="C7" s="226">
        <v>77.33</v>
      </c>
      <c r="D7" s="226">
        <v>53.19</v>
      </c>
      <c r="E7" s="226">
        <v>60.01</v>
      </c>
      <c r="F7" s="226">
        <v>88.2</v>
      </c>
      <c r="G7" s="226">
        <v>102.89</v>
      </c>
      <c r="H7" s="226">
        <v>114.62</v>
      </c>
      <c r="I7" s="98">
        <f t="shared" si="0"/>
        <v>0.11400524832345238</v>
      </c>
      <c r="J7" s="226">
        <f t="shared" si="1"/>
        <v>11.730000000000004</v>
      </c>
      <c r="K7" s="227">
        <v>36.119999999999997</v>
      </c>
      <c r="L7" s="227">
        <v>94.43</v>
      </c>
      <c r="M7" s="227">
        <v>96.67</v>
      </c>
      <c r="N7" s="227">
        <v>104.71</v>
      </c>
      <c r="O7" s="227">
        <v>114.64</v>
      </c>
      <c r="P7" s="98">
        <f t="shared" si="2"/>
        <v>9.4833349250310395E-2</v>
      </c>
      <c r="Q7" s="226">
        <f t="shared" si="3"/>
        <v>9.9300000000000068</v>
      </c>
    </row>
    <row r="8" spans="2:17" x14ac:dyDescent="0.25">
      <c r="B8" s="99" t="s">
        <v>63</v>
      </c>
      <c r="C8" s="228">
        <v>85.32</v>
      </c>
      <c r="D8" s="228">
        <v>58.8</v>
      </c>
      <c r="E8" s="228">
        <v>66.349999999999994</v>
      </c>
      <c r="F8" s="228">
        <v>96.91</v>
      </c>
      <c r="G8" s="228">
        <v>111.61</v>
      </c>
      <c r="H8" s="228">
        <v>124.26</v>
      </c>
      <c r="I8" s="100">
        <f t="shared" si="0"/>
        <v>0.11334109846787932</v>
      </c>
      <c r="J8" s="228">
        <f t="shared" si="1"/>
        <v>12.650000000000006</v>
      </c>
      <c r="K8" s="229">
        <v>41.34</v>
      </c>
      <c r="L8" s="229">
        <v>105.4</v>
      </c>
      <c r="M8" s="229">
        <v>105.84</v>
      </c>
      <c r="N8" s="229">
        <v>114.61</v>
      </c>
      <c r="O8" s="229">
        <v>124.35</v>
      </c>
      <c r="P8" s="100">
        <f t="shared" si="2"/>
        <v>8.4983858302067894E-2</v>
      </c>
      <c r="Q8" s="228">
        <f t="shared" si="3"/>
        <v>9.7399999999999949</v>
      </c>
    </row>
    <row r="9" spans="2:17" x14ac:dyDescent="0.25">
      <c r="B9" s="99" t="s">
        <v>64</v>
      </c>
      <c r="C9" s="228">
        <v>46.17</v>
      </c>
      <c r="D9" s="228">
        <v>29.69</v>
      </c>
      <c r="E9" s="228">
        <v>31.06</v>
      </c>
      <c r="F9" s="228">
        <v>47.58</v>
      </c>
      <c r="G9" s="228">
        <v>59.03</v>
      </c>
      <c r="H9" s="228">
        <v>65.099999999999994</v>
      </c>
      <c r="I9" s="100">
        <f t="shared" si="0"/>
        <v>0.10282906996442476</v>
      </c>
      <c r="J9" s="228">
        <f t="shared" si="1"/>
        <v>6.0699999999999932</v>
      </c>
      <c r="K9" s="229">
        <v>16.52</v>
      </c>
      <c r="L9" s="229">
        <v>44.14</v>
      </c>
      <c r="M9" s="229">
        <v>52.28</v>
      </c>
      <c r="N9" s="229">
        <v>55.23</v>
      </c>
      <c r="O9" s="229">
        <v>63.03</v>
      </c>
      <c r="P9" s="100">
        <f t="shared" si="2"/>
        <v>0.14122759369907678</v>
      </c>
      <c r="Q9" s="228">
        <f t="shared" si="3"/>
        <v>7.8000000000000043</v>
      </c>
    </row>
    <row r="10" spans="2:17" x14ac:dyDescent="0.25">
      <c r="B10" s="96" t="s">
        <v>65</v>
      </c>
      <c r="C10" s="226">
        <v>51.25</v>
      </c>
      <c r="D10" s="226">
        <v>33.86</v>
      </c>
      <c r="E10" s="226">
        <v>30.93</v>
      </c>
      <c r="F10" s="226">
        <v>53.23</v>
      </c>
      <c r="G10" s="226">
        <v>60.79</v>
      </c>
      <c r="H10" s="226">
        <v>70.290000000000006</v>
      </c>
      <c r="I10" s="98">
        <f t="shared" si="0"/>
        <v>0.15627570324066475</v>
      </c>
      <c r="J10" s="226">
        <f t="shared" si="1"/>
        <v>9.5000000000000071</v>
      </c>
      <c r="K10" s="227">
        <v>15.67</v>
      </c>
      <c r="L10" s="227">
        <v>49.81</v>
      </c>
      <c r="M10" s="227">
        <v>50.88</v>
      </c>
      <c r="N10" s="227">
        <v>56.87</v>
      </c>
      <c r="O10" s="227">
        <v>70.45</v>
      </c>
      <c r="P10" s="98">
        <f t="shared" si="2"/>
        <v>0.2387902233163357</v>
      </c>
      <c r="Q10" s="226">
        <f t="shared" si="3"/>
        <v>13.580000000000005</v>
      </c>
    </row>
    <row r="11" spans="2:17" x14ac:dyDescent="0.25">
      <c r="B11" s="93" t="s">
        <v>46</v>
      </c>
      <c r="C11" s="230">
        <v>89.94</v>
      </c>
      <c r="D11" s="230">
        <v>61.17</v>
      </c>
      <c r="E11" s="230">
        <v>72.88</v>
      </c>
      <c r="F11" s="230">
        <v>107.72</v>
      </c>
      <c r="G11" s="230">
        <v>119.35</v>
      </c>
      <c r="H11" s="230">
        <v>131.18</v>
      </c>
      <c r="I11" s="102">
        <f t="shared" si="0"/>
        <v>9.9120234604105573E-2</v>
      </c>
      <c r="J11" s="230">
        <f t="shared" si="1"/>
        <v>11.830000000000013</v>
      </c>
      <c r="K11" s="231">
        <v>43.61</v>
      </c>
      <c r="L11" s="231">
        <v>114.11</v>
      </c>
      <c r="M11" s="231">
        <v>113.69</v>
      </c>
      <c r="N11" s="231">
        <v>122.55</v>
      </c>
      <c r="O11" s="231">
        <v>137.08000000000001</v>
      </c>
      <c r="P11" s="102">
        <f t="shared" si="2"/>
        <v>0.11856385148918824</v>
      </c>
      <c r="Q11" s="230">
        <f t="shared" si="3"/>
        <v>14.530000000000015</v>
      </c>
    </row>
    <row r="12" spans="2:17" x14ac:dyDescent="0.25">
      <c r="B12" s="96" t="s">
        <v>62</v>
      </c>
      <c r="C12" s="226">
        <v>98.21</v>
      </c>
      <c r="D12" s="226">
        <v>66.36</v>
      </c>
      <c r="E12" s="226">
        <v>79.650000000000006</v>
      </c>
      <c r="F12" s="226">
        <v>116.54</v>
      </c>
      <c r="G12" s="226">
        <v>130.88999999999999</v>
      </c>
      <c r="H12" s="226">
        <v>144.94</v>
      </c>
      <c r="I12" s="98">
        <f t="shared" si="0"/>
        <v>0.10734204293681726</v>
      </c>
      <c r="J12" s="226">
        <f t="shared" si="1"/>
        <v>14.050000000000011</v>
      </c>
      <c r="K12" s="227">
        <v>50.28</v>
      </c>
      <c r="L12" s="227">
        <v>125.52</v>
      </c>
      <c r="M12" s="227">
        <v>127.09</v>
      </c>
      <c r="N12" s="227">
        <v>137.19999999999999</v>
      </c>
      <c r="O12" s="227">
        <v>154.09</v>
      </c>
      <c r="P12" s="98">
        <f t="shared" si="2"/>
        <v>0.1231049562682216</v>
      </c>
      <c r="Q12" s="226">
        <f t="shared" si="3"/>
        <v>16.890000000000015</v>
      </c>
    </row>
    <row r="13" spans="2:17" x14ac:dyDescent="0.25">
      <c r="B13" s="99" t="s">
        <v>63</v>
      </c>
      <c r="C13" s="228">
        <v>106.38</v>
      </c>
      <c r="D13" s="228">
        <v>71.150000000000006</v>
      </c>
      <c r="E13" s="228">
        <v>85.14</v>
      </c>
      <c r="F13" s="228">
        <v>125.38</v>
      </c>
      <c r="G13" s="228">
        <v>140.15</v>
      </c>
      <c r="H13" s="228">
        <v>154.63999999999999</v>
      </c>
      <c r="I13" s="100">
        <f t="shared" si="0"/>
        <v>0.10338922582946819</v>
      </c>
      <c r="J13" s="228">
        <f t="shared" si="1"/>
        <v>14.489999999999981</v>
      </c>
      <c r="K13" s="229">
        <v>55.65</v>
      </c>
      <c r="L13" s="229">
        <v>135.91</v>
      </c>
      <c r="M13" s="229">
        <v>136.47</v>
      </c>
      <c r="N13" s="229">
        <v>146.84</v>
      </c>
      <c r="O13" s="229">
        <v>164.92</v>
      </c>
      <c r="P13" s="100">
        <f t="shared" si="2"/>
        <v>0.1231272132933805</v>
      </c>
      <c r="Q13" s="228">
        <f t="shared" si="3"/>
        <v>18.079999999999984</v>
      </c>
    </row>
    <row r="14" spans="2:17" x14ac:dyDescent="0.25">
      <c r="B14" s="99" t="s">
        <v>64</v>
      </c>
      <c r="C14" s="228">
        <v>53.15</v>
      </c>
      <c r="D14" s="228">
        <v>31.55</v>
      </c>
      <c r="E14" s="228">
        <v>34.18</v>
      </c>
      <c r="F14" s="228">
        <v>49.88</v>
      </c>
      <c r="G14" s="228">
        <v>54.45</v>
      </c>
      <c r="H14" s="228">
        <v>55.23</v>
      </c>
      <c r="I14" s="100">
        <f t="shared" si="0"/>
        <v>1.4325068870523205E-2</v>
      </c>
      <c r="J14" s="228">
        <f t="shared" si="1"/>
        <v>0.77999999999999403</v>
      </c>
      <c r="K14" s="229">
        <v>6.16</v>
      </c>
      <c r="L14" s="229">
        <v>45.83</v>
      </c>
      <c r="M14" s="229">
        <v>48.24</v>
      </c>
      <c r="N14" s="229">
        <v>51.31</v>
      </c>
      <c r="O14" s="229">
        <v>59.97</v>
      </c>
      <c r="P14" s="100">
        <f t="shared" si="2"/>
        <v>0.16877801598129016</v>
      </c>
      <c r="Q14" s="228">
        <f t="shared" si="3"/>
        <v>8.6599999999999966</v>
      </c>
    </row>
    <row r="15" spans="2:17" x14ac:dyDescent="0.25">
      <c r="B15" s="96" t="s">
        <v>65</v>
      </c>
      <c r="C15" s="226">
        <v>58.49</v>
      </c>
      <c r="D15" s="226">
        <v>40.36</v>
      </c>
      <c r="E15" s="226">
        <v>37.26</v>
      </c>
      <c r="F15" s="226">
        <v>61.52</v>
      </c>
      <c r="G15" s="226">
        <v>67.89</v>
      </c>
      <c r="H15" s="226">
        <v>72.16</v>
      </c>
      <c r="I15" s="98">
        <f t="shared" si="0"/>
        <v>6.2895860951539095E-2</v>
      </c>
      <c r="J15" s="226">
        <f t="shared" si="1"/>
        <v>4.269999999999996</v>
      </c>
      <c r="K15" s="227">
        <v>21.27</v>
      </c>
      <c r="L15" s="227">
        <v>56.05</v>
      </c>
      <c r="M15" s="227">
        <v>54.83</v>
      </c>
      <c r="N15" s="227">
        <v>58.3</v>
      </c>
      <c r="O15" s="227">
        <v>71.010000000000005</v>
      </c>
      <c r="P15" s="98">
        <f t="shared" si="2"/>
        <v>0.21801029159519736</v>
      </c>
      <c r="Q15" s="226">
        <f t="shared" si="3"/>
        <v>12.710000000000008</v>
      </c>
    </row>
    <row r="16" spans="2:17" x14ac:dyDescent="0.25">
      <c r="B16" s="93" t="s">
        <v>48</v>
      </c>
      <c r="C16" s="230">
        <v>47.78</v>
      </c>
      <c r="D16" s="230">
        <v>38.090000000000003</v>
      </c>
      <c r="E16" s="230">
        <v>36.92</v>
      </c>
      <c r="F16" s="230">
        <v>53.92</v>
      </c>
      <c r="G16" s="230">
        <v>54.7</v>
      </c>
      <c r="H16" s="230">
        <v>64.64</v>
      </c>
      <c r="I16" s="102">
        <f t="shared" si="0"/>
        <v>0.18171846435100547</v>
      </c>
      <c r="J16" s="230">
        <f t="shared" si="1"/>
        <v>9.9399999999999977</v>
      </c>
      <c r="K16" s="231">
        <v>23.7</v>
      </c>
      <c r="L16" s="231">
        <v>40.520000000000003</v>
      </c>
      <c r="M16" s="231">
        <v>40.85</v>
      </c>
      <c r="N16" s="231">
        <v>47.78</v>
      </c>
      <c r="O16" s="231">
        <v>56.78</v>
      </c>
      <c r="P16" s="102">
        <f t="shared" si="2"/>
        <v>0.18836333193804933</v>
      </c>
      <c r="Q16" s="230">
        <f t="shared" si="3"/>
        <v>9</v>
      </c>
    </row>
    <row r="17" spans="2:17" x14ac:dyDescent="0.25">
      <c r="B17" s="96" t="s">
        <v>62</v>
      </c>
      <c r="C17" s="226">
        <v>47.3</v>
      </c>
      <c r="D17" s="226">
        <v>35.92</v>
      </c>
      <c r="E17" s="226">
        <v>36.92</v>
      </c>
      <c r="F17" s="226">
        <v>53.99</v>
      </c>
      <c r="G17" s="226">
        <v>54.87</v>
      </c>
      <c r="H17" s="226">
        <v>64.8</v>
      </c>
      <c r="I17" s="98">
        <f t="shared" si="0"/>
        <v>0.18097320940404593</v>
      </c>
      <c r="J17" s="226">
        <f t="shared" si="1"/>
        <v>9.93</v>
      </c>
      <c r="K17" s="227">
        <v>23.7</v>
      </c>
      <c r="L17" s="227">
        <v>40.520000000000003</v>
      </c>
      <c r="M17" s="227">
        <v>40.67</v>
      </c>
      <c r="N17" s="227">
        <v>47.71</v>
      </c>
      <c r="O17" s="227">
        <v>56.98</v>
      </c>
      <c r="P17" s="98">
        <f t="shared" si="2"/>
        <v>0.1942988891217774</v>
      </c>
      <c r="Q17" s="226">
        <f t="shared" si="3"/>
        <v>9.269999999999996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23.7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51.12</v>
      </c>
      <c r="D20" s="226">
        <v>63.88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47.78</v>
      </c>
      <c r="D21" s="230">
        <v>38.090000000000003</v>
      </c>
      <c r="E21" s="230">
        <v>36.92</v>
      </c>
      <c r="F21" s="230">
        <v>53.92</v>
      </c>
      <c r="G21" s="230">
        <v>54.7</v>
      </c>
      <c r="H21" s="230">
        <v>64.64</v>
      </c>
      <c r="I21" s="102">
        <f t="shared" si="0"/>
        <v>0.18171846435100547</v>
      </c>
      <c r="J21" s="230">
        <f t="shared" si="1"/>
        <v>9.9399999999999977</v>
      </c>
      <c r="K21" s="231">
        <v>23.7</v>
      </c>
      <c r="L21" s="231">
        <v>40.520000000000003</v>
      </c>
      <c r="M21" s="231">
        <v>40.85</v>
      </c>
      <c r="N21" s="231">
        <v>47.78</v>
      </c>
      <c r="O21" s="231">
        <v>56.78</v>
      </c>
      <c r="P21" s="102">
        <f t="shared" si="2"/>
        <v>0.18836333193804933</v>
      </c>
      <c r="Q21" s="230">
        <f t="shared" si="3"/>
        <v>9</v>
      </c>
    </row>
    <row r="22" spans="2:17" x14ac:dyDescent="0.25">
      <c r="B22" s="96" t="s">
        <v>62</v>
      </c>
      <c r="C22" s="226">
        <v>47.3</v>
      </c>
      <c r="D22" s="226">
        <v>35.92</v>
      </c>
      <c r="E22" s="226">
        <v>36.92</v>
      </c>
      <c r="F22" s="226">
        <v>53.99</v>
      </c>
      <c r="G22" s="226">
        <v>54.87</v>
      </c>
      <c r="H22" s="226">
        <v>64.8</v>
      </c>
      <c r="I22" s="98">
        <f t="shared" si="0"/>
        <v>0.18097320940404593</v>
      </c>
      <c r="J22" s="226">
        <f t="shared" si="1"/>
        <v>9.93</v>
      </c>
      <c r="K22" s="227">
        <v>23.7</v>
      </c>
      <c r="L22" s="227">
        <v>40.520000000000003</v>
      </c>
      <c r="M22" s="227">
        <v>40.67</v>
      </c>
      <c r="N22" s="227">
        <v>47.71</v>
      </c>
      <c r="O22" s="227">
        <v>56.98</v>
      </c>
      <c r="P22" s="98">
        <f t="shared" si="2"/>
        <v>0.1942988891217774</v>
      </c>
      <c r="Q22" s="226">
        <f t="shared" si="3"/>
        <v>9.269999999999996</v>
      </c>
    </row>
    <row r="23" spans="2:17" x14ac:dyDescent="0.25">
      <c r="B23" s="96" t="s">
        <v>65</v>
      </c>
      <c r="C23" s="226">
        <v>51.12</v>
      </c>
      <c r="D23" s="226">
        <v>63.88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107</v>
      </c>
      <c r="D24" s="230">
        <v>44.86</v>
      </c>
      <c r="E24" s="230">
        <v>46.13</v>
      </c>
      <c r="F24" s="230">
        <v>94.79</v>
      </c>
      <c r="G24" s="230">
        <v>114.31</v>
      </c>
      <c r="H24" s="230">
        <v>127.83</v>
      </c>
      <c r="I24" s="102">
        <f t="shared" si="0"/>
        <v>0.11827486659084951</v>
      </c>
      <c r="J24" s="230">
        <f t="shared" si="1"/>
        <v>13.519999999999996</v>
      </c>
      <c r="K24" s="231">
        <v>47.42</v>
      </c>
      <c r="L24" s="231">
        <v>223.57</v>
      </c>
      <c r="M24" s="231">
        <v>129.36000000000001</v>
      </c>
      <c r="N24" s="231">
        <v>107.03</v>
      </c>
      <c r="O24" s="231">
        <v>168.05</v>
      </c>
      <c r="P24" s="102">
        <f t="shared" si="2"/>
        <v>0.57012052695505933</v>
      </c>
      <c r="Q24" s="230">
        <f t="shared" si="3"/>
        <v>61.02000000000001</v>
      </c>
    </row>
    <row r="25" spans="2:17" x14ac:dyDescent="0.25">
      <c r="B25" s="96" t="s">
        <v>62</v>
      </c>
      <c r="C25" s="226">
        <v>107.84</v>
      </c>
      <c r="D25" s="226">
        <v>55.84</v>
      </c>
      <c r="E25" s="226">
        <v>48.11</v>
      </c>
      <c r="F25" s="226">
        <v>95.49</v>
      </c>
      <c r="G25" s="226">
        <v>114.77</v>
      </c>
      <c r="H25" s="226">
        <v>128.08000000000001</v>
      </c>
      <c r="I25" s="98">
        <f t="shared" si="0"/>
        <v>0.11597107257994255</v>
      </c>
      <c r="J25" s="226">
        <f t="shared" si="1"/>
        <v>13.310000000000016</v>
      </c>
      <c r="K25" s="227">
        <v>49.81</v>
      </c>
      <c r="L25" s="227">
        <v>233.88</v>
      </c>
      <c r="M25" s="227">
        <v>128.35</v>
      </c>
      <c r="N25" s="227">
        <v>107.03</v>
      </c>
      <c r="O25" s="227">
        <v>178.06</v>
      </c>
      <c r="P25" s="98">
        <f t="shared" si="2"/>
        <v>0.66364570681117452</v>
      </c>
      <c r="Q25" s="226">
        <f t="shared" si="3"/>
        <v>71.03</v>
      </c>
    </row>
    <row r="26" spans="2:17" x14ac:dyDescent="0.25">
      <c r="B26" s="99" t="s">
        <v>63</v>
      </c>
      <c r="C26" s="228">
        <v>117.01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49.81</v>
      </c>
      <c r="L26" s="229">
        <v>0</v>
      </c>
      <c r="M26" s="229">
        <v>0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30.06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41.28</v>
      </c>
      <c r="D28" s="230">
        <v>28.76</v>
      </c>
      <c r="E28" s="230">
        <v>28.24</v>
      </c>
      <c r="F28" s="230">
        <v>42.01</v>
      </c>
      <c r="G28" s="230">
        <v>51.99</v>
      </c>
      <c r="H28" s="230">
        <v>61.31</v>
      </c>
      <c r="I28" s="102">
        <f t="shared" si="0"/>
        <v>0.17926524331602223</v>
      </c>
      <c r="J28" s="230">
        <f t="shared" si="1"/>
        <v>9.32</v>
      </c>
      <c r="K28" s="231">
        <v>10.45</v>
      </c>
      <c r="L28" s="231">
        <v>40.24</v>
      </c>
      <c r="M28" s="231">
        <v>43.3</v>
      </c>
      <c r="N28" s="231">
        <v>50.47</v>
      </c>
      <c r="O28" s="231">
        <v>56.62</v>
      </c>
      <c r="P28" s="102">
        <f t="shared" si="2"/>
        <v>0.12185456706954634</v>
      </c>
      <c r="Q28" s="230">
        <f t="shared" si="3"/>
        <v>6.1499999999999986</v>
      </c>
    </row>
    <row r="29" spans="2:17" x14ac:dyDescent="0.25">
      <c r="B29" s="96" t="s">
        <v>62</v>
      </c>
      <c r="C29" s="226">
        <v>43.36</v>
      </c>
      <c r="D29" s="226">
        <v>30.7</v>
      </c>
      <c r="E29" s="226">
        <v>30.01</v>
      </c>
      <c r="F29" s="226">
        <v>44.97</v>
      </c>
      <c r="G29" s="226">
        <v>55.89</v>
      </c>
      <c r="H29" s="226">
        <v>65.510000000000005</v>
      </c>
      <c r="I29" s="98">
        <f t="shared" si="0"/>
        <v>0.1721238146358921</v>
      </c>
      <c r="J29" s="226">
        <f t="shared" si="1"/>
        <v>9.6200000000000045</v>
      </c>
      <c r="K29" s="227">
        <v>9.5500000000000007</v>
      </c>
      <c r="L29" s="227">
        <v>43.29</v>
      </c>
      <c r="M29" s="227">
        <v>46.82</v>
      </c>
      <c r="N29" s="227">
        <v>54.33</v>
      </c>
      <c r="O29" s="227">
        <v>59.29</v>
      </c>
      <c r="P29" s="98">
        <f t="shared" si="2"/>
        <v>9.1293944413767703E-2</v>
      </c>
      <c r="Q29" s="226">
        <f t="shared" si="3"/>
        <v>4.9600000000000009</v>
      </c>
    </row>
    <row r="30" spans="2:17" x14ac:dyDescent="0.25">
      <c r="B30" s="99" t="s">
        <v>63</v>
      </c>
      <c r="C30" s="228">
        <v>46.92</v>
      </c>
      <c r="D30" s="228">
        <v>32.35</v>
      </c>
      <c r="E30" s="228">
        <v>31.51</v>
      </c>
      <c r="F30" s="228">
        <v>47.15</v>
      </c>
      <c r="G30" s="228">
        <v>58.46</v>
      </c>
      <c r="H30" s="228">
        <v>68.099999999999994</v>
      </c>
      <c r="I30" s="100">
        <f t="shared" si="0"/>
        <v>0.16489907629148126</v>
      </c>
      <c r="J30" s="228">
        <f t="shared" si="1"/>
        <v>9.6399999999999935</v>
      </c>
      <c r="K30" s="229">
        <v>11.01</v>
      </c>
      <c r="L30" s="229">
        <v>45.63</v>
      </c>
      <c r="M30" s="229">
        <v>48.61</v>
      </c>
      <c r="N30" s="229">
        <v>56.42</v>
      </c>
      <c r="O30" s="229">
        <v>61.89</v>
      </c>
      <c r="P30" s="100">
        <f t="shared" si="2"/>
        <v>9.6951435661112972E-2</v>
      </c>
      <c r="Q30" s="228">
        <f t="shared" si="3"/>
        <v>5.4699999999999989</v>
      </c>
    </row>
    <row r="31" spans="2:17" x14ac:dyDescent="0.25">
      <c r="B31" s="99" t="s">
        <v>64</v>
      </c>
      <c r="C31" s="228">
        <v>28.87</v>
      </c>
      <c r="D31" s="228">
        <v>22.76</v>
      </c>
      <c r="E31" s="228">
        <v>23.58</v>
      </c>
      <c r="F31" s="228">
        <v>31.76</v>
      </c>
      <c r="G31" s="228">
        <v>39.42</v>
      </c>
      <c r="H31" s="228">
        <v>48.3</v>
      </c>
      <c r="I31" s="100">
        <f t="shared" si="0"/>
        <v>0.22526636225266339</v>
      </c>
      <c r="J31" s="228">
        <f t="shared" si="1"/>
        <v>8.8799999999999955</v>
      </c>
      <c r="K31" s="229">
        <v>5.99</v>
      </c>
      <c r="L31" s="229">
        <v>31.12</v>
      </c>
      <c r="M31" s="229">
        <v>35.479999999999997</v>
      </c>
      <c r="N31" s="229">
        <v>40.24</v>
      </c>
      <c r="O31" s="229">
        <v>42.77</v>
      </c>
      <c r="P31" s="100">
        <f t="shared" si="2"/>
        <v>6.2872763419483224E-2</v>
      </c>
      <c r="Q31" s="228">
        <f t="shared" si="3"/>
        <v>2.5300000000000011</v>
      </c>
    </row>
    <row r="32" spans="2:17" x14ac:dyDescent="0.25">
      <c r="B32" s="96" t="s">
        <v>65</v>
      </c>
      <c r="C32" s="226">
        <v>33.409999999999997</v>
      </c>
      <c r="D32" s="226">
        <v>23.06</v>
      </c>
      <c r="E32" s="226">
        <v>22.18</v>
      </c>
      <c r="F32" s="226">
        <v>30.16</v>
      </c>
      <c r="G32" s="226">
        <v>36.21</v>
      </c>
      <c r="H32" s="226">
        <v>43.56</v>
      </c>
      <c r="I32" s="98">
        <f t="shared" si="0"/>
        <v>0.20298260149130076</v>
      </c>
      <c r="J32" s="226">
        <f t="shared" si="1"/>
        <v>7.3500000000000014</v>
      </c>
      <c r="K32" s="227">
        <v>12.32</v>
      </c>
      <c r="L32" s="227">
        <v>26.99</v>
      </c>
      <c r="M32" s="227">
        <v>28.97</v>
      </c>
      <c r="N32" s="227">
        <v>33.950000000000003</v>
      </c>
      <c r="O32" s="227">
        <v>45.79</v>
      </c>
      <c r="P32" s="98">
        <f t="shared" si="2"/>
        <v>0.34874815905743728</v>
      </c>
      <c r="Q32" s="226">
        <f t="shared" si="3"/>
        <v>11.839999999999996</v>
      </c>
    </row>
    <row r="33" spans="2:17" x14ac:dyDescent="0.25">
      <c r="B33" s="93" t="s">
        <v>51</v>
      </c>
      <c r="C33" s="230">
        <v>51.62</v>
      </c>
      <c r="D33" s="230">
        <v>49.1</v>
      </c>
      <c r="E33" s="230">
        <v>45.63</v>
      </c>
      <c r="F33" s="230">
        <v>64.64</v>
      </c>
      <c r="G33" s="230">
        <v>73.62</v>
      </c>
      <c r="H33" s="230">
        <v>81.849999999999994</v>
      </c>
      <c r="I33" s="102">
        <f t="shared" si="0"/>
        <v>0.11179027438196121</v>
      </c>
      <c r="J33" s="230">
        <f t="shared" si="1"/>
        <v>8.2299999999999898</v>
      </c>
      <c r="K33" s="231">
        <v>32.31</v>
      </c>
      <c r="L33" s="231">
        <v>69.349999999999994</v>
      </c>
      <c r="M33" s="231">
        <v>75.05</v>
      </c>
      <c r="N33" s="231">
        <v>82.2</v>
      </c>
      <c r="O33" s="231">
        <v>90.08</v>
      </c>
      <c r="P33" s="102">
        <f t="shared" si="2"/>
        <v>9.5863746958637419E-2</v>
      </c>
      <c r="Q33" s="230">
        <f t="shared" si="3"/>
        <v>7.8799999999999955</v>
      </c>
    </row>
    <row r="34" spans="2:17" x14ac:dyDescent="0.25">
      <c r="B34" s="96" t="s">
        <v>62</v>
      </c>
      <c r="C34" s="226">
        <v>51.62</v>
      </c>
      <c r="D34" s="226">
        <v>49.1</v>
      </c>
      <c r="E34" s="226">
        <v>45.63</v>
      </c>
      <c r="F34" s="226">
        <v>64.64</v>
      </c>
      <c r="G34" s="226">
        <v>73.62</v>
      </c>
      <c r="H34" s="226">
        <v>81.849999999999994</v>
      </c>
      <c r="I34" s="98">
        <f t="shared" si="0"/>
        <v>0.11179027438196121</v>
      </c>
      <c r="J34" s="226">
        <f t="shared" si="1"/>
        <v>8.2299999999999898</v>
      </c>
      <c r="K34" s="227">
        <v>32.31</v>
      </c>
      <c r="L34" s="227">
        <v>69.349999999999994</v>
      </c>
      <c r="M34" s="227">
        <v>75.05</v>
      </c>
      <c r="N34" s="227">
        <v>82.2</v>
      </c>
      <c r="O34" s="227">
        <v>90.08</v>
      </c>
      <c r="P34" s="98">
        <f t="shared" si="2"/>
        <v>9.5863746958637419E-2</v>
      </c>
      <c r="Q34" s="226">
        <f t="shared" si="3"/>
        <v>7.8799999999999955</v>
      </c>
    </row>
    <row r="35" spans="2:17" x14ac:dyDescent="0.25">
      <c r="B35" s="93" t="s">
        <v>52</v>
      </c>
      <c r="C35" s="230">
        <v>67.78</v>
      </c>
      <c r="D35" s="230">
        <v>64.31</v>
      </c>
      <c r="E35" s="230">
        <v>82.55</v>
      </c>
      <c r="F35" s="230">
        <v>96.71</v>
      </c>
      <c r="G35" s="230">
        <v>122.12</v>
      </c>
      <c r="H35" s="230">
        <v>143.97</v>
      </c>
      <c r="I35" s="102">
        <f t="shared" si="0"/>
        <v>0.17892237143792977</v>
      </c>
      <c r="J35" s="230">
        <f t="shared" si="1"/>
        <v>21.849999999999994</v>
      </c>
      <c r="K35" s="231">
        <v>43.4</v>
      </c>
      <c r="L35" s="231">
        <v>86.79</v>
      </c>
      <c r="M35" s="231">
        <v>115.01</v>
      </c>
      <c r="N35" s="231">
        <v>132.63</v>
      </c>
      <c r="O35" s="231">
        <v>149.19999999999999</v>
      </c>
      <c r="P35" s="102">
        <f t="shared" si="2"/>
        <v>0.12493402699238487</v>
      </c>
      <c r="Q35" s="230">
        <f t="shared" si="3"/>
        <v>16.569999999999993</v>
      </c>
    </row>
    <row r="36" spans="2:17" x14ac:dyDescent="0.25">
      <c r="B36" s="96" t="s">
        <v>62</v>
      </c>
      <c r="C36" s="226">
        <v>88.08</v>
      </c>
      <c r="D36" s="226">
        <v>75.77</v>
      </c>
      <c r="E36" s="226">
        <v>86.58</v>
      </c>
      <c r="F36" s="226">
        <v>103.27</v>
      </c>
      <c r="G36" s="226">
        <v>127.65</v>
      </c>
      <c r="H36" s="226">
        <v>152.83000000000001</v>
      </c>
      <c r="I36" s="98">
        <f t="shared" si="0"/>
        <v>0.1972581276929104</v>
      </c>
      <c r="J36" s="226">
        <f t="shared" si="1"/>
        <v>25.180000000000007</v>
      </c>
      <c r="K36" s="227">
        <v>44.76</v>
      </c>
      <c r="L36" s="227">
        <v>94.18</v>
      </c>
      <c r="M36" s="227">
        <v>121.48</v>
      </c>
      <c r="N36" s="227">
        <v>143.25</v>
      </c>
      <c r="O36" s="227">
        <v>162.71</v>
      </c>
      <c r="P36" s="98">
        <f t="shared" si="2"/>
        <v>0.13584642233856892</v>
      </c>
      <c r="Q36" s="226">
        <f t="shared" si="3"/>
        <v>19.460000000000008</v>
      </c>
    </row>
    <row r="37" spans="2:17" x14ac:dyDescent="0.25">
      <c r="B37" s="96" t="s">
        <v>65</v>
      </c>
      <c r="C37" s="226">
        <v>45.47</v>
      </c>
      <c r="D37" s="226">
        <v>30.29</v>
      </c>
      <c r="E37" s="226">
        <v>48.86</v>
      </c>
      <c r="F37" s="226">
        <v>61.39</v>
      </c>
      <c r="G37" s="226">
        <v>90.45</v>
      </c>
      <c r="H37" s="226">
        <v>93.94</v>
      </c>
      <c r="I37" s="98">
        <f t="shared" si="0"/>
        <v>3.8584853510226669E-2</v>
      </c>
      <c r="J37" s="226">
        <f t="shared" si="1"/>
        <v>3.4899999999999949</v>
      </c>
      <c r="K37" s="227">
        <v>1.49</v>
      </c>
      <c r="L37" s="227">
        <v>44.32</v>
      </c>
      <c r="M37" s="227">
        <v>78.12</v>
      </c>
      <c r="N37" s="227">
        <v>72.67</v>
      </c>
      <c r="O37" s="227">
        <v>71.77</v>
      </c>
      <c r="P37" s="98">
        <f t="shared" si="2"/>
        <v>-1.2384752992982029E-2</v>
      </c>
      <c r="Q37" s="226">
        <f t="shared" si="3"/>
        <v>-0.90000000000000568</v>
      </c>
    </row>
    <row r="38" spans="2:17" x14ac:dyDescent="0.25">
      <c r="B38" s="93" t="s">
        <v>53</v>
      </c>
      <c r="C38" s="230">
        <v>43.26</v>
      </c>
      <c r="D38" s="230">
        <v>33.54</v>
      </c>
      <c r="E38" s="230">
        <v>37.840000000000003</v>
      </c>
      <c r="F38" s="230">
        <v>53.16</v>
      </c>
      <c r="G38" s="230">
        <v>62.05</v>
      </c>
      <c r="H38" s="230">
        <v>69.75</v>
      </c>
      <c r="I38" s="102">
        <f t="shared" si="0"/>
        <v>0.12409347300564066</v>
      </c>
      <c r="J38" s="230">
        <f t="shared" si="1"/>
        <v>7.7000000000000028</v>
      </c>
      <c r="K38" s="231">
        <v>24.79</v>
      </c>
      <c r="L38" s="231">
        <v>53.48</v>
      </c>
      <c r="M38" s="231">
        <v>53.65</v>
      </c>
      <c r="N38" s="231">
        <v>67.52</v>
      </c>
      <c r="O38" s="231">
        <v>73.47</v>
      </c>
      <c r="P38" s="102">
        <f t="shared" si="2"/>
        <v>8.8122037914692086E-2</v>
      </c>
      <c r="Q38" s="230">
        <f t="shared" si="3"/>
        <v>5.9500000000000028</v>
      </c>
    </row>
    <row r="39" spans="2:17" x14ac:dyDescent="0.25">
      <c r="B39" s="96" t="s">
        <v>62</v>
      </c>
      <c r="C39" s="226">
        <v>43.26</v>
      </c>
      <c r="D39" s="226">
        <v>33.54</v>
      </c>
      <c r="E39" s="226">
        <v>37.840000000000003</v>
      </c>
      <c r="F39" s="226">
        <v>53.16</v>
      </c>
      <c r="G39" s="226">
        <v>62.05</v>
      </c>
      <c r="H39" s="226">
        <v>69.75</v>
      </c>
      <c r="I39" s="98">
        <f t="shared" si="0"/>
        <v>0.12409347300564066</v>
      </c>
      <c r="J39" s="226">
        <f t="shared" si="1"/>
        <v>7.7000000000000028</v>
      </c>
      <c r="K39" s="227">
        <v>24.79</v>
      </c>
      <c r="L39" s="227">
        <v>53.48</v>
      </c>
      <c r="M39" s="227">
        <v>53.65</v>
      </c>
      <c r="N39" s="227">
        <v>67.52</v>
      </c>
      <c r="O39" s="227">
        <v>73.47</v>
      </c>
      <c r="P39" s="98">
        <f t="shared" si="2"/>
        <v>8.8122037914692086E-2</v>
      </c>
      <c r="Q39" s="226">
        <f t="shared" si="3"/>
        <v>5.9500000000000028</v>
      </c>
    </row>
    <row r="40" spans="2:17" x14ac:dyDescent="0.25">
      <c r="B40" s="99" t="s">
        <v>63</v>
      </c>
      <c r="C40" s="228">
        <v>56.68</v>
      </c>
      <c r="D40" s="228">
        <v>39.090000000000003</v>
      </c>
      <c r="E40" s="228">
        <v>40.1</v>
      </c>
      <c r="F40" s="228">
        <v>62.85</v>
      </c>
      <c r="G40" s="228">
        <v>73.61</v>
      </c>
      <c r="H40" s="228">
        <v>84.16</v>
      </c>
      <c r="I40" s="100">
        <f t="shared" si="0"/>
        <v>0.14332291808178232</v>
      </c>
      <c r="J40" s="228">
        <f t="shared" si="1"/>
        <v>10.549999999999997</v>
      </c>
      <c r="K40" s="229">
        <v>25.16</v>
      </c>
      <c r="L40" s="229">
        <v>64.73</v>
      </c>
      <c r="M40" s="229">
        <v>64.58</v>
      </c>
      <c r="N40" s="229">
        <v>82.73</v>
      </c>
      <c r="O40" s="229">
        <v>86.77</v>
      </c>
      <c r="P40" s="100">
        <f t="shared" si="2"/>
        <v>4.8833554937749213E-2</v>
      </c>
      <c r="Q40" s="228">
        <f t="shared" si="3"/>
        <v>4.039999999999992</v>
      </c>
    </row>
    <row r="41" spans="2:17" x14ac:dyDescent="0.25">
      <c r="B41" s="99" t="s">
        <v>64</v>
      </c>
      <c r="C41" s="228">
        <v>31.7</v>
      </c>
      <c r="D41" s="228">
        <v>27.82</v>
      </c>
      <c r="E41" s="228">
        <v>34.1</v>
      </c>
      <c r="F41" s="228">
        <v>40.229999999999997</v>
      </c>
      <c r="G41" s="228">
        <v>47.48</v>
      </c>
      <c r="H41" s="228">
        <v>49.35</v>
      </c>
      <c r="I41" s="100">
        <f t="shared" si="0"/>
        <v>3.9385004212300068E-2</v>
      </c>
      <c r="J41" s="228">
        <f t="shared" si="1"/>
        <v>1.8700000000000045</v>
      </c>
      <c r="K41" s="229">
        <v>24.09</v>
      </c>
      <c r="L41" s="229">
        <v>37.58</v>
      </c>
      <c r="M41" s="229">
        <v>40.75</v>
      </c>
      <c r="N41" s="229">
        <v>48.02</v>
      </c>
      <c r="O41" s="229">
        <v>49.23</v>
      </c>
      <c r="P41" s="100">
        <f t="shared" si="2"/>
        <v>2.5197834235735073E-2</v>
      </c>
      <c r="Q41" s="228">
        <f t="shared" si="3"/>
        <v>1.2099999999999937</v>
      </c>
    </row>
    <row r="42" spans="2:17" x14ac:dyDescent="0.25">
      <c r="B42" s="93" t="s">
        <v>54</v>
      </c>
      <c r="C42" s="230">
        <v>71.48</v>
      </c>
      <c r="D42" s="230">
        <v>50.94</v>
      </c>
      <c r="E42" s="230">
        <v>53.72</v>
      </c>
      <c r="F42" s="230">
        <v>88.72</v>
      </c>
      <c r="G42" s="230">
        <v>108.87</v>
      </c>
      <c r="H42" s="230">
        <v>119.53</v>
      </c>
      <c r="I42" s="102">
        <f t="shared" si="0"/>
        <v>9.791494442913562E-2</v>
      </c>
      <c r="J42" s="230">
        <f t="shared" si="1"/>
        <v>10.659999999999997</v>
      </c>
      <c r="K42" s="231">
        <v>24.62</v>
      </c>
      <c r="L42" s="231">
        <v>88.41</v>
      </c>
      <c r="M42" s="231">
        <v>102.34</v>
      </c>
      <c r="N42" s="231">
        <v>104.71</v>
      </c>
      <c r="O42" s="231">
        <v>95.11</v>
      </c>
      <c r="P42" s="102">
        <f t="shared" si="2"/>
        <v>-9.1681787794861913E-2</v>
      </c>
      <c r="Q42" s="230">
        <f t="shared" si="3"/>
        <v>-9.5999999999999943</v>
      </c>
    </row>
    <row r="43" spans="2:17" x14ac:dyDescent="0.25">
      <c r="B43" s="96" t="s">
        <v>62</v>
      </c>
      <c r="C43" s="226">
        <v>77.83</v>
      </c>
      <c r="D43" s="226">
        <v>56.41</v>
      </c>
      <c r="E43" s="226">
        <v>62.75</v>
      </c>
      <c r="F43" s="226">
        <v>96.52</v>
      </c>
      <c r="G43" s="226">
        <v>119.31</v>
      </c>
      <c r="H43" s="226">
        <v>129.19999999999999</v>
      </c>
      <c r="I43" s="98">
        <f t="shared" si="0"/>
        <v>8.2893303159835563E-2</v>
      </c>
      <c r="J43" s="226">
        <f t="shared" si="1"/>
        <v>9.8899999999999864</v>
      </c>
      <c r="K43" s="227">
        <v>33.4</v>
      </c>
      <c r="L43" s="227">
        <v>96.48</v>
      </c>
      <c r="M43" s="227">
        <v>113.86</v>
      </c>
      <c r="N43" s="227">
        <v>114.71</v>
      </c>
      <c r="O43" s="227">
        <v>101.6</v>
      </c>
      <c r="P43" s="98">
        <f t="shared" si="2"/>
        <v>-0.11428820503879344</v>
      </c>
      <c r="Q43" s="226">
        <f t="shared" si="3"/>
        <v>-13.11</v>
      </c>
    </row>
    <row r="44" spans="2:17" x14ac:dyDescent="0.25">
      <c r="B44" s="99" t="s">
        <v>63</v>
      </c>
      <c r="C44" s="228">
        <v>81.78</v>
      </c>
      <c r="D44" s="228">
        <v>0</v>
      </c>
      <c r="E44" s="228">
        <v>65.540000000000006</v>
      </c>
      <c r="F44" s="228">
        <v>100.75</v>
      </c>
      <c r="G44" s="228">
        <v>126.98</v>
      </c>
      <c r="H44" s="228">
        <v>135.56</v>
      </c>
      <c r="I44" s="100">
        <f t="shared" si="0"/>
        <v>6.7569696015120417E-2</v>
      </c>
      <c r="J44" s="228">
        <f t="shared" si="1"/>
        <v>8.5799999999999983</v>
      </c>
      <c r="K44" s="229">
        <v>0</v>
      </c>
      <c r="L44" s="229">
        <v>102.9</v>
      </c>
      <c r="M44" s="229">
        <v>125.3</v>
      </c>
      <c r="N44" s="229">
        <v>125.52</v>
      </c>
      <c r="O44" s="229">
        <v>107.65</v>
      </c>
      <c r="P44" s="100">
        <f t="shared" si="2"/>
        <v>-0.14236775015933711</v>
      </c>
      <c r="Q44" s="228">
        <f t="shared" si="3"/>
        <v>-17.86999999999999</v>
      </c>
    </row>
    <row r="45" spans="2:17" x14ac:dyDescent="0.25">
      <c r="B45" s="99" t="s">
        <v>64</v>
      </c>
      <c r="C45" s="228">
        <v>62.86</v>
      </c>
      <c r="D45" s="228">
        <v>0</v>
      </c>
      <c r="E45" s="228">
        <v>51.57</v>
      </c>
      <c r="F45" s="228">
        <v>79.3</v>
      </c>
      <c r="G45" s="228">
        <v>88.65</v>
      </c>
      <c r="H45" s="228">
        <v>103.35</v>
      </c>
      <c r="I45" s="100">
        <f t="shared" si="0"/>
        <v>0.16582064297800314</v>
      </c>
      <c r="J45" s="228">
        <f t="shared" si="1"/>
        <v>14.699999999999989</v>
      </c>
      <c r="K45" s="229">
        <v>0</v>
      </c>
      <c r="L45" s="229">
        <v>70.400000000000006</v>
      </c>
      <c r="M45" s="229">
        <v>70.31</v>
      </c>
      <c r="N45" s="229">
        <v>70.760000000000005</v>
      </c>
      <c r="O45" s="229">
        <v>77.010000000000005</v>
      </c>
      <c r="P45" s="100">
        <f t="shared" si="2"/>
        <v>8.8326738270209093E-2</v>
      </c>
      <c r="Q45" s="228">
        <f t="shared" si="3"/>
        <v>6.25</v>
      </c>
    </row>
    <row r="46" spans="2:17" x14ac:dyDescent="0.25">
      <c r="B46" s="96" t="s">
        <v>65</v>
      </c>
      <c r="C46" s="226">
        <v>50.93</v>
      </c>
      <c r="D46" s="226">
        <v>31.82</v>
      </c>
      <c r="E46" s="226">
        <v>24.11</v>
      </c>
      <c r="F46" s="226">
        <v>48.07</v>
      </c>
      <c r="G46" s="226">
        <v>55.12</v>
      </c>
      <c r="H46" s="226">
        <v>69.489999999999995</v>
      </c>
      <c r="I46" s="98">
        <f t="shared" si="0"/>
        <v>0.26070391872278664</v>
      </c>
      <c r="J46" s="226">
        <f t="shared" si="1"/>
        <v>14.369999999999997</v>
      </c>
      <c r="K46" s="227">
        <v>10.43</v>
      </c>
      <c r="L46" s="227">
        <v>46.34</v>
      </c>
      <c r="M46" s="227">
        <v>45.29</v>
      </c>
      <c r="N46" s="227">
        <v>52.56</v>
      </c>
      <c r="O46" s="227">
        <v>62.67</v>
      </c>
      <c r="P46" s="98">
        <f t="shared" si="2"/>
        <v>0.19235159817351599</v>
      </c>
      <c r="Q46" s="226">
        <f t="shared" si="3"/>
        <v>10.11</v>
      </c>
    </row>
    <row r="47" spans="2:17" x14ac:dyDescent="0.25">
      <c r="B47" s="93" t="s">
        <v>55</v>
      </c>
      <c r="C47" s="230">
        <v>39.85</v>
      </c>
      <c r="D47" s="230">
        <v>22.7</v>
      </c>
      <c r="E47" s="230">
        <v>29.35</v>
      </c>
      <c r="F47" s="230">
        <v>43.18</v>
      </c>
      <c r="G47" s="230">
        <v>54</v>
      </c>
      <c r="H47" s="230">
        <v>56.57</v>
      </c>
      <c r="I47" s="102">
        <f t="shared" si="0"/>
        <v>4.7592592592592631E-2</v>
      </c>
      <c r="J47" s="230">
        <f t="shared" si="1"/>
        <v>2.5700000000000003</v>
      </c>
      <c r="K47" s="231">
        <v>16.86</v>
      </c>
      <c r="L47" s="231">
        <v>40.869999999999997</v>
      </c>
      <c r="M47" s="231">
        <v>48.01</v>
      </c>
      <c r="N47" s="231">
        <v>50.45</v>
      </c>
      <c r="O47" s="231">
        <v>47.62</v>
      </c>
      <c r="P47" s="102">
        <f t="shared" si="2"/>
        <v>-5.6095143706640371E-2</v>
      </c>
      <c r="Q47" s="230">
        <f t="shared" si="3"/>
        <v>-2.8300000000000054</v>
      </c>
    </row>
    <row r="48" spans="2:17" x14ac:dyDescent="0.25">
      <c r="B48" s="96" t="s">
        <v>62</v>
      </c>
      <c r="C48" s="226">
        <v>40.090000000000003</v>
      </c>
      <c r="D48" s="226">
        <v>22.26</v>
      </c>
      <c r="E48" s="226">
        <v>29.29</v>
      </c>
      <c r="F48" s="226">
        <v>43.74</v>
      </c>
      <c r="G48" s="226">
        <v>54.6</v>
      </c>
      <c r="H48" s="226">
        <v>58.13</v>
      </c>
      <c r="I48" s="98">
        <f t="shared" si="0"/>
        <v>6.4652014652014644E-2</v>
      </c>
      <c r="J48" s="226">
        <f t="shared" si="1"/>
        <v>3.5300000000000011</v>
      </c>
      <c r="K48" s="227">
        <v>16.899999999999999</v>
      </c>
      <c r="L48" s="227">
        <v>41.46</v>
      </c>
      <c r="M48" s="227">
        <v>48.04</v>
      </c>
      <c r="N48" s="227">
        <v>52.71</v>
      </c>
      <c r="O48" s="227">
        <v>48.46</v>
      </c>
      <c r="P48" s="98">
        <f t="shared" si="2"/>
        <v>-8.0629861506355538E-2</v>
      </c>
      <c r="Q48" s="226">
        <f t="shared" si="3"/>
        <v>-4.25</v>
      </c>
    </row>
    <row r="49" spans="2:17" x14ac:dyDescent="0.25">
      <c r="B49" s="99" t="s">
        <v>63</v>
      </c>
      <c r="C49" s="228">
        <v>43.4</v>
      </c>
      <c r="D49" s="228">
        <v>22.57</v>
      </c>
      <c r="E49" s="228">
        <v>31.13</v>
      </c>
      <c r="F49" s="228">
        <v>47.77</v>
      </c>
      <c r="G49" s="228">
        <v>59.8</v>
      </c>
      <c r="H49" s="228">
        <v>61.8</v>
      </c>
      <c r="I49" s="100">
        <f t="shared" si="0"/>
        <v>3.3444816053511683E-2</v>
      </c>
      <c r="J49" s="228">
        <f t="shared" si="1"/>
        <v>2</v>
      </c>
      <c r="K49" s="229">
        <v>17.149999999999999</v>
      </c>
      <c r="L49" s="229">
        <v>44.15</v>
      </c>
      <c r="M49" s="229">
        <v>51.85</v>
      </c>
      <c r="N49" s="229">
        <v>56.42</v>
      </c>
      <c r="O49" s="229">
        <v>50.48</v>
      </c>
      <c r="P49" s="100">
        <f t="shared" si="2"/>
        <v>-0.10528181495923439</v>
      </c>
      <c r="Q49" s="228">
        <f t="shared" si="3"/>
        <v>-5.9400000000000048</v>
      </c>
    </row>
    <row r="50" spans="2:17" x14ac:dyDescent="0.25">
      <c r="B50" s="99" t="s">
        <v>64</v>
      </c>
      <c r="C50" s="228">
        <v>28.7</v>
      </c>
      <c r="D50" s="228">
        <v>21.23</v>
      </c>
      <c r="E50" s="228">
        <v>23.12</v>
      </c>
      <c r="F50" s="228">
        <v>33.61</v>
      </c>
      <c r="G50" s="228">
        <v>39.770000000000003</v>
      </c>
      <c r="H50" s="228">
        <v>48.41</v>
      </c>
      <c r="I50" s="100">
        <f t="shared" si="0"/>
        <v>0.21724918280110628</v>
      </c>
      <c r="J50" s="228">
        <f t="shared" si="1"/>
        <v>8.6399999999999935</v>
      </c>
      <c r="K50" s="229">
        <v>16.12</v>
      </c>
      <c r="L50" s="229">
        <v>33.630000000000003</v>
      </c>
      <c r="M50" s="229">
        <v>37.17</v>
      </c>
      <c r="N50" s="229">
        <v>43.07</v>
      </c>
      <c r="O50" s="229">
        <v>43</v>
      </c>
      <c r="P50" s="100">
        <f t="shared" si="2"/>
        <v>-1.6252612026933511E-3</v>
      </c>
      <c r="Q50" s="228">
        <f t="shared" si="3"/>
        <v>-7.0000000000000284E-2</v>
      </c>
    </row>
    <row r="51" spans="2:17" x14ac:dyDescent="0.25">
      <c r="B51" s="96" t="s">
        <v>65</v>
      </c>
      <c r="C51" s="226">
        <v>35.76</v>
      </c>
      <c r="D51" s="226">
        <v>16.5</v>
      </c>
      <c r="E51" s="226">
        <v>23.32</v>
      </c>
      <c r="F51" s="226">
        <v>71.760000000000005</v>
      </c>
      <c r="G51" s="226">
        <v>82.76</v>
      </c>
      <c r="H51" s="226">
        <v>68.41</v>
      </c>
      <c r="I51" s="98">
        <f t="shared" si="0"/>
        <v>-0.17339294345094258</v>
      </c>
      <c r="J51" s="226">
        <f t="shared" si="1"/>
        <v>-14.350000000000009</v>
      </c>
      <c r="K51" s="227">
        <v>29.5</v>
      </c>
      <c r="L51" s="227">
        <v>97.11</v>
      </c>
      <c r="M51" s="227">
        <v>98.78</v>
      </c>
      <c r="N51" s="227">
        <v>32.36</v>
      </c>
      <c r="O51" s="227">
        <v>53.88</v>
      </c>
      <c r="P51" s="98">
        <f t="shared" si="2"/>
        <v>0.66501854140914718</v>
      </c>
      <c r="Q51" s="226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52353-0DC9-417B-8B22-F719917EC6C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A5F03-4903-48FF-9990-9A43E577530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292</v>
      </c>
      <c r="C1" s="1"/>
      <c r="D1" s="1"/>
      <c r="F1" s="232"/>
      <c r="G1" s="232"/>
      <c r="H1" s="232"/>
      <c r="J1" s="232"/>
    </row>
    <row r="3" spans="1:31" s="4" customFormat="1" ht="25.5" customHeight="1" thickBot="1" x14ac:dyDescent="0.3">
      <c r="B3" s="66" t="s">
        <v>293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253</v>
      </c>
      <c r="D5" s="174" t="s">
        <v>254</v>
      </c>
      <c r="E5" s="174" t="s">
        <v>255</v>
      </c>
      <c r="F5" s="174" t="s">
        <v>256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257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258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3" t="s">
        <v>168</v>
      </c>
      <c r="C6" s="234">
        <v>10070</v>
      </c>
      <c r="D6" s="234">
        <v>2365</v>
      </c>
      <c r="E6" s="234">
        <v>11908</v>
      </c>
      <c r="F6" s="234">
        <v>20755</v>
      </c>
      <c r="G6" s="235">
        <f t="shared" ref="G6:G11" si="0">F6/E6-1</f>
        <v>0.74294591871011084</v>
      </c>
      <c r="H6" s="234">
        <f t="shared" ref="H6:H11" si="1">F6-E6</f>
        <v>8847</v>
      </c>
      <c r="I6" s="235"/>
      <c r="J6" s="234">
        <v>18984</v>
      </c>
      <c r="K6" s="235">
        <f t="shared" ref="K6:K11" si="2">J6/F6-1</f>
        <v>-8.532883642495781E-2</v>
      </c>
      <c r="L6" s="234">
        <f t="shared" ref="L6:L11" si="3">J6-F6</f>
        <v>-1771</v>
      </c>
      <c r="M6" s="235"/>
      <c r="N6" s="234">
        <v>15822</v>
      </c>
      <c r="O6" s="235">
        <f t="shared" ref="O6:O11" si="4">N6/J6-1</f>
        <v>-0.16656131479140324</v>
      </c>
      <c r="P6" s="234">
        <f t="shared" ref="P6:P11" si="5">N6-J6</f>
        <v>-3162</v>
      </c>
      <c r="Q6" s="235">
        <f>N6/C6-1</f>
        <v>0.57120158887785499</v>
      </c>
      <c r="R6" s="234">
        <f>N6-C6</f>
        <v>5752</v>
      </c>
      <c r="S6" s="235"/>
      <c r="T6" s="235"/>
      <c r="V6" s="29"/>
      <c r="AE6" s="1"/>
    </row>
    <row r="7" spans="1:31" ht="18.75" x14ac:dyDescent="0.3">
      <c r="A7" s="4"/>
      <c r="B7" s="233" t="s">
        <v>169</v>
      </c>
      <c r="C7" s="234">
        <v>1123</v>
      </c>
      <c r="D7" s="234">
        <v>461</v>
      </c>
      <c r="E7" s="234">
        <v>991</v>
      </c>
      <c r="F7" s="234">
        <v>8564</v>
      </c>
      <c r="G7" s="235">
        <f t="shared" si="0"/>
        <v>7.6417759838546928</v>
      </c>
      <c r="H7" s="234">
        <f t="shared" si="1"/>
        <v>7573</v>
      </c>
      <c r="I7" s="235">
        <f>F7/$F$7</f>
        <v>1</v>
      </c>
      <c r="J7" s="234">
        <v>5029</v>
      </c>
      <c r="K7" s="235">
        <f t="shared" si="2"/>
        <v>-0.41277440448388603</v>
      </c>
      <c r="L7" s="234">
        <f t="shared" si="3"/>
        <v>-3535</v>
      </c>
      <c r="M7" s="235">
        <f>J7/$J$7</f>
        <v>1</v>
      </c>
      <c r="N7" s="234">
        <v>2911</v>
      </c>
      <c r="O7" s="235">
        <f t="shared" si="4"/>
        <v>-0.42115728773115924</v>
      </c>
      <c r="P7" s="234">
        <f t="shared" si="5"/>
        <v>-2118</v>
      </c>
      <c r="Q7" s="235">
        <f t="shared" ref="Q7:Q11" si="6">N7/C7-1</f>
        <v>1.5921638468388246</v>
      </c>
      <c r="R7" s="234">
        <f t="shared" ref="R7:R11" si="7">N7-C7</f>
        <v>1788</v>
      </c>
      <c r="S7" s="235">
        <f>N7/$N$7</f>
        <v>1</v>
      </c>
      <c r="T7" s="235">
        <f>N7/$N$6</f>
        <v>0.18398432562255088</v>
      </c>
      <c r="V7" s="29"/>
      <c r="W7" s="81"/>
      <c r="AE7" s="1" t="s">
        <v>170</v>
      </c>
    </row>
    <row r="8" spans="1:31" ht="15.75" x14ac:dyDescent="0.25">
      <c r="A8" s="4"/>
      <c r="B8" s="236" t="s">
        <v>102</v>
      </c>
      <c r="C8" s="237">
        <v>585</v>
      </c>
      <c r="D8" s="237">
        <v>280</v>
      </c>
      <c r="E8" s="237">
        <v>762</v>
      </c>
      <c r="F8" s="237">
        <v>2287</v>
      </c>
      <c r="G8" s="238">
        <f t="shared" si="0"/>
        <v>2.0013123359580054</v>
      </c>
      <c r="H8" s="237">
        <f t="shared" si="1"/>
        <v>1525</v>
      </c>
      <c r="I8" s="238">
        <f>F8/$F$7</f>
        <v>0.26704810836057918</v>
      </c>
      <c r="J8" s="237">
        <v>1687</v>
      </c>
      <c r="K8" s="238">
        <f t="shared" si="2"/>
        <v>-0.26235242675994752</v>
      </c>
      <c r="L8" s="237">
        <f t="shared" si="3"/>
        <v>-600</v>
      </c>
      <c r="M8" s="238">
        <f>J8/$J$7</f>
        <v>0.33545436468482798</v>
      </c>
      <c r="N8" s="237">
        <v>1062</v>
      </c>
      <c r="O8" s="238">
        <f t="shared" si="4"/>
        <v>-0.37048014226437465</v>
      </c>
      <c r="P8" s="237">
        <f t="shared" si="5"/>
        <v>-625</v>
      </c>
      <c r="Q8" s="238">
        <f t="shared" si="6"/>
        <v>0.81538461538461537</v>
      </c>
      <c r="R8" s="237">
        <f t="shared" si="7"/>
        <v>477</v>
      </c>
      <c r="S8" s="238">
        <f>N8/$N$7</f>
        <v>0.3648230848505668</v>
      </c>
      <c r="T8" s="238">
        <f>N8/$N$6</f>
        <v>6.7121729237770197E-2</v>
      </c>
      <c r="V8" s="29"/>
      <c r="W8" s="81"/>
      <c r="AE8" s="1" t="s">
        <v>171</v>
      </c>
    </row>
    <row r="9" spans="1:31" s="4" customFormat="1" x14ac:dyDescent="0.25">
      <c r="B9" s="239" t="s">
        <v>105</v>
      </c>
      <c r="C9" s="240">
        <v>538</v>
      </c>
      <c r="D9" s="240">
        <v>181</v>
      </c>
      <c r="E9" s="240">
        <v>229</v>
      </c>
      <c r="F9" s="240">
        <v>6277</v>
      </c>
      <c r="G9" s="241">
        <f t="shared" si="0"/>
        <v>26.410480349344979</v>
      </c>
      <c r="H9" s="242">
        <f t="shared" si="1"/>
        <v>6048</v>
      </c>
      <c r="I9" s="243">
        <f>F9/$F$7</f>
        <v>0.73295189163942087</v>
      </c>
      <c r="J9" s="240">
        <v>3342</v>
      </c>
      <c r="K9" s="241">
        <f t="shared" si="2"/>
        <v>-0.4675800541660029</v>
      </c>
      <c r="L9" s="242">
        <f t="shared" si="3"/>
        <v>-2935</v>
      </c>
      <c r="M9" s="243">
        <f>J9/$J$7</f>
        <v>0.66454563531517197</v>
      </c>
      <c r="N9" s="240">
        <v>1849</v>
      </c>
      <c r="O9" s="241">
        <f t="shared" si="4"/>
        <v>-0.44673847995212446</v>
      </c>
      <c r="P9" s="242">
        <f t="shared" si="5"/>
        <v>-1493</v>
      </c>
      <c r="Q9" s="241">
        <f t="shared" si="6"/>
        <v>2.4368029739776951</v>
      </c>
      <c r="R9" s="242">
        <f t="shared" si="7"/>
        <v>1311</v>
      </c>
      <c r="S9" s="243">
        <f>N9/$N$7</f>
        <v>0.6351769151494332</v>
      </c>
      <c r="T9" s="243">
        <f>N9/$N$6</f>
        <v>0.11686259638478068</v>
      </c>
      <c r="V9" s="29"/>
      <c r="W9" s="81"/>
      <c r="AE9" s="1" t="s">
        <v>172</v>
      </c>
    </row>
    <row r="10" spans="1:31" s="4" customFormat="1" x14ac:dyDescent="0.25">
      <c r="B10" s="244" t="s">
        <v>173</v>
      </c>
      <c r="C10" s="29">
        <v>359</v>
      </c>
      <c r="D10" s="29">
        <v>130</v>
      </c>
      <c r="E10" s="29">
        <v>96</v>
      </c>
      <c r="F10" s="29">
        <v>4913</v>
      </c>
      <c r="G10" s="22">
        <f t="shared" si="0"/>
        <v>50.177083333333336</v>
      </c>
      <c r="H10" s="20">
        <f t="shared" si="1"/>
        <v>4817</v>
      </c>
      <c r="I10" s="31">
        <f>F10/$F$7</f>
        <v>0.57368052312003737</v>
      </c>
      <c r="J10" s="29">
        <v>2765</v>
      </c>
      <c r="K10" s="22">
        <f t="shared" si="2"/>
        <v>-0.43720740891512311</v>
      </c>
      <c r="L10" s="20">
        <f t="shared" si="3"/>
        <v>-2148</v>
      </c>
      <c r="M10" s="31">
        <f>J10/$J$7</f>
        <v>0.54981109564525754</v>
      </c>
      <c r="N10" s="29">
        <v>1566</v>
      </c>
      <c r="O10" s="22">
        <f t="shared" si="4"/>
        <v>-0.43363471971066903</v>
      </c>
      <c r="P10" s="20">
        <f t="shared" si="5"/>
        <v>-1199</v>
      </c>
      <c r="Q10" s="22">
        <f t="shared" si="6"/>
        <v>3.3621169916434539</v>
      </c>
      <c r="R10" s="20">
        <f t="shared" si="7"/>
        <v>1207</v>
      </c>
      <c r="S10" s="31">
        <f>N10/$N$7</f>
        <v>0.53795946410168327</v>
      </c>
      <c r="T10" s="31">
        <f>N10/$N$6</f>
        <v>9.8976109215017066E-2</v>
      </c>
      <c r="V10" s="29"/>
      <c r="W10" s="81"/>
      <c r="AE10" s="1" t="s">
        <v>174</v>
      </c>
    </row>
    <row r="11" spans="1:31" s="4" customFormat="1" x14ac:dyDescent="0.25">
      <c r="B11" s="244" t="s">
        <v>175</v>
      </c>
      <c r="C11" s="29">
        <f>C9-C10</f>
        <v>179</v>
      </c>
      <c r="D11" s="29">
        <f>D9-D10</f>
        <v>51</v>
      </c>
      <c r="E11" s="29">
        <f>E9-E10</f>
        <v>133</v>
      </c>
      <c r="F11" s="29">
        <f>F9-F10</f>
        <v>1364</v>
      </c>
      <c r="G11" s="22">
        <f t="shared" si="0"/>
        <v>9.2556390977443606</v>
      </c>
      <c r="H11" s="20">
        <f t="shared" si="1"/>
        <v>1231</v>
      </c>
      <c r="I11" s="31">
        <f>F11/$F$7</f>
        <v>0.15927136851938348</v>
      </c>
      <c r="J11" s="29">
        <f>J9-J10</f>
        <v>577</v>
      </c>
      <c r="K11" s="22">
        <f t="shared" si="2"/>
        <v>-0.57697947214076239</v>
      </c>
      <c r="L11" s="20">
        <f t="shared" si="3"/>
        <v>-787</v>
      </c>
      <c r="M11" s="31">
        <f>J11/$J$7</f>
        <v>0.1147345396699145</v>
      </c>
      <c r="N11" s="29">
        <f>N9-N10</f>
        <v>283</v>
      </c>
      <c r="O11" s="22">
        <f t="shared" si="4"/>
        <v>-0.50953206239168103</v>
      </c>
      <c r="P11" s="20">
        <f t="shared" si="5"/>
        <v>-294</v>
      </c>
      <c r="Q11" s="22">
        <f t="shared" si="6"/>
        <v>0.58100558659217882</v>
      </c>
      <c r="R11" s="20">
        <f t="shared" si="7"/>
        <v>104</v>
      </c>
      <c r="S11" s="31">
        <f>N11/$N$7</f>
        <v>9.7217451047749912E-2</v>
      </c>
      <c r="T11" s="31">
        <f>N11/$N$6</f>
        <v>1.7886487169763619E-2</v>
      </c>
      <c r="V11" s="29"/>
      <c r="W11" s="81"/>
      <c r="AE11" s="1" t="s">
        <v>176</v>
      </c>
    </row>
    <row r="12" spans="1:31" s="4" customFormat="1" ht="7.5" customHeight="1" x14ac:dyDescent="0.25"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AE12" s="1" t="s">
        <v>177</v>
      </c>
    </row>
    <row r="13" spans="1:31" s="4" customFormat="1" x14ac:dyDescent="0.25">
      <c r="B13" s="173" t="s">
        <v>178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9" t="s">
        <v>180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3" t="s">
        <v>168</v>
      </c>
      <c r="C40" s="233"/>
      <c r="D40" s="233"/>
      <c r="E40" s="234"/>
      <c r="F40" s="234"/>
      <c r="G40" s="234"/>
      <c r="H40" s="234"/>
      <c r="I40" s="234"/>
      <c r="J40" s="234">
        <v>1824653</v>
      </c>
      <c r="K40" s="234"/>
      <c r="L40" s="234"/>
      <c r="M40" s="235"/>
      <c r="N40" s="234">
        <v>2354005</v>
      </c>
      <c r="O40" s="235"/>
      <c r="P40" s="235">
        <v>1</v>
      </c>
      <c r="Q40" s="235">
        <v>0.2901110512519367</v>
      </c>
      <c r="R40" s="234">
        <v>529352</v>
      </c>
      <c r="S40" s="246"/>
      <c r="T40" s="246"/>
      <c r="AE40" s="1"/>
    </row>
    <row r="41" spans="2:31" ht="18.75" hidden="1" x14ac:dyDescent="0.3">
      <c r="B41" s="233" t="s">
        <v>169</v>
      </c>
      <c r="C41" s="233"/>
      <c r="D41" s="233"/>
      <c r="E41" s="234"/>
      <c r="F41" s="234"/>
      <c r="G41" s="234"/>
      <c r="H41" s="234"/>
      <c r="I41" s="234"/>
      <c r="J41" s="234">
        <v>603938</v>
      </c>
      <c r="K41" s="234"/>
      <c r="L41" s="234"/>
      <c r="M41" s="235">
        <v>1</v>
      </c>
      <c r="N41" s="234">
        <v>936181</v>
      </c>
      <c r="O41" s="235">
        <v>1</v>
      </c>
      <c r="P41" s="235">
        <v>0.39769711619134201</v>
      </c>
      <c r="Q41" s="235">
        <v>0.55012766211101138</v>
      </c>
      <c r="R41" s="234">
        <v>332243</v>
      </c>
      <c r="S41" s="246"/>
      <c r="T41" s="246"/>
      <c r="AE41" s="1" t="s">
        <v>170</v>
      </c>
    </row>
    <row r="42" spans="2:31" ht="15.75" hidden="1" x14ac:dyDescent="0.25">
      <c r="B42" s="236" t="s">
        <v>102</v>
      </c>
      <c r="C42" s="236"/>
      <c r="D42" s="236"/>
      <c r="E42" s="237"/>
      <c r="F42" s="237"/>
      <c r="G42" s="237"/>
      <c r="H42" s="237"/>
      <c r="I42" s="237"/>
      <c r="J42" s="237">
        <v>276550.36166633503</v>
      </c>
      <c r="K42" s="237"/>
      <c r="L42" s="237"/>
      <c r="M42" s="238">
        <v>0.45791184139155844</v>
      </c>
      <c r="N42" s="237">
        <v>430252.45635520399</v>
      </c>
      <c r="O42" s="238">
        <v>0.4595825554622493</v>
      </c>
      <c r="P42" s="238">
        <v>0.18277465695918402</v>
      </c>
      <c r="Q42" s="238">
        <v>0.55578337978930015</v>
      </c>
      <c r="R42" s="237">
        <v>153702.09468886897</v>
      </c>
      <c r="S42" s="247"/>
      <c r="T42" s="247"/>
      <c r="AE42" s="1" t="s">
        <v>171</v>
      </c>
    </row>
    <row r="43" spans="2:31" s="4" customFormat="1" hidden="1" x14ac:dyDescent="0.25">
      <c r="B43" s="239" t="s">
        <v>105</v>
      </c>
      <c r="C43" s="248"/>
      <c r="D43" s="248"/>
      <c r="E43" s="240"/>
      <c r="F43" s="240"/>
      <c r="G43" s="240"/>
      <c r="H43" s="240"/>
      <c r="I43" s="240"/>
      <c r="J43" s="240">
        <v>327387.63833385095</v>
      </c>
      <c r="K43" s="240"/>
      <c r="L43" s="240"/>
      <c r="M43" s="243">
        <v>0.54208815860874948</v>
      </c>
      <c r="N43" s="240">
        <v>505927.5436448183</v>
      </c>
      <c r="O43" s="243">
        <v>0.54041637636826456</v>
      </c>
      <c r="P43" s="243">
        <v>0.21492203442423372</v>
      </c>
      <c r="Q43" s="241">
        <v>0.54534711884540576</v>
      </c>
      <c r="R43" s="242">
        <v>178539.90531096736</v>
      </c>
      <c r="S43" s="249"/>
      <c r="T43" s="249"/>
      <c r="AE43" s="1" t="s">
        <v>172</v>
      </c>
    </row>
    <row r="44" spans="2:31" s="4" customFormat="1" hidden="1" x14ac:dyDescent="0.25">
      <c r="B44" s="244" t="s">
        <v>173</v>
      </c>
      <c r="C44" s="244"/>
      <c r="D44" s="24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4" t="s">
        <v>175</v>
      </c>
      <c r="C45" s="244"/>
      <c r="D45" s="24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AE46" s="1" t="s">
        <v>177</v>
      </c>
    </row>
    <row r="47" spans="2:31" s="4" customFormat="1" hidden="1" x14ac:dyDescent="0.25">
      <c r="B47" s="278" t="s">
        <v>178</v>
      </c>
      <c r="C47" s="278"/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3" t="s">
        <v>168</v>
      </c>
      <c r="C124" s="234">
        <v>12633</v>
      </c>
      <c r="D124" s="234">
        <v>20161</v>
      </c>
      <c r="E124" s="234">
        <v>37751</v>
      </c>
      <c r="F124" s="234">
        <v>51166</v>
      </c>
      <c r="G124" s="235">
        <f t="shared" ref="G124:G129" si="8">F124/E124-1</f>
        <v>0.3553548250377474</v>
      </c>
      <c r="H124" s="234">
        <f t="shared" ref="H124:H129" si="9">F124-E124</f>
        <v>13415</v>
      </c>
      <c r="I124" s="235"/>
      <c r="J124" s="234">
        <v>43737</v>
      </c>
      <c r="K124" s="235"/>
      <c r="L124" s="235">
        <f t="shared" ref="L124:L129" si="10">J124/F124-1</f>
        <v>-0.14519407418989172</v>
      </c>
      <c r="M124" s="234">
        <f t="shared" ref="M124:M129" si="11">J124-F124</f>
        <v>-7429</v>
      </c>
      <c r="N124" s="235">
        <f t="shared" ref="N124:N129" si="12">J124/D124-1</f>
        <v>1.169386439164724</v>
      </c>
      <c r="O124" s="234">
        <f t="shared" ref="O124:O129" si="13">J124-D124</f>
        <v>23576</v>
      </c>
      <c r="Z124" s="1"/>
      <c r="AE124"/>
    </row>
    <row r="125" spans="2:31" ht="18.75" x14ac:dyDescent="0.3">
      <c r="B125" s="233" t="s">
        <v>169</v>
      </c>
      <c r="C125" s="234">
        <v>2339</v>
      </c>
      <c r="D125" s="234">
        <v>4950</v>
      </c>
      <c r="E125" s="234">
        <v>6762</v>
      </c>
      <c r="F125" s="234">
        <v>20250</v>
      </c>
      <c r="G125" s="235">
        <f t="shared" si="8"/>
        <v>1.9946761313220942</v>
      </c>
      <c r="H125" s="234">
        <f t="shared" si="9"/>
        <v>13488</v>
      </c>
      <c r="I125" s="235">
        <f>F125/$F$7</f>
        <v>2.3645492760392339</v>
      </c>
      <c r="J125" s="234">
        <v>11054</v>
      </c>
      <c r="K125" s="235">
        <f>J125/$J$125</f>
        <v>1</v>
      </c>
      <c r="L125" s="235">
        <f t="shared" si="10"/>
        <v>-0.45412345679012345</v>
      </c>
      <c r="M125" s="234">
        <f t="shared" si="11"/>
        <v>-9196</v>
      </c>
      <c r="N125" s="235">
        <f t="shared" si="12"/>
        <v>1.2331313131313131</v>
      </c>
      <c r="O125" s="234">
        <f t="shared" si="13"/>
        <v>6104</v>
      </c>
      <c r="Z125" s="1"/>
      <c r="AE125"/>
    </row>
    <row r="126" spans="2:31" ht="15.75" x14ac:dyDescent="0.25">
      <c r="B126" s="236" t="s">
        <v>102</v>
      </c>
      <c r="C126" s="237">
        <v>681</v>
      </c>
      <c r="D126" s="237">
        <v>2535</v>
      </c>
      <c r="E126" s="237">
        <v>3247</v>
      </c>
      <c r="F126" s="237">
        <v>5439</v>
      </c>
      <c r="G126" s="238">
        <f t="shared" si="8"/>
        <v>0.67508469356328926</v>
      </c>
      <c r="H126" s="237">
        <f t="shared" si="9"/>
        <v>2192</v>
      </c>
      <c r="I126" s="238">
        <f>F126/$F$7</f>
        <v>0.63510042036431569</v>
      </c>
      <c r="J126" s="237">
        <v>3803</v>
      </c>
      <c r="K126" s="238">
        <f>J126/$J$125</f>
        <v>0.34403835715578074</v>
      </c>
      <c r="L126" s="238">
        <f t="shared" si="10"/>
        <v>-0.30079058650487223</v>
      </c>
      <c r="M126" s="237">
        <f t="shared" si="11"/>
        <v>-1636</v>
      </c>
      <c r="N126" s="238">
        <f t="shared" si="12"/>
        <v>0.50019723865877719</v>
      </c>
      <c r="O126" s="237">
        <f t="shared" si="13"/>
        <v>1268</v>
      </c>
      <c r="Z126" s="1"/>
      <c r="AE126"/>
    </row>
    <row r="127" spans="2:31" x14ac:dyDescent="0.25">
      <c r="B127" s="239" t="s">
        <v>105</v>
      </c>
      <c r="C127" s="240">
        <v>1658</v>
      </c>
      <c r="D127" s="240">
        <v>2415</v>
      </c>
      <c r="E127" s="240">
        <v>3515</v>
      </c>
      <c r="F127" s="240">
        <v>14811</v>
      </c>
      <c r="G127" s="241">
        <f t="shared" si="8"/>
        <v>3.2136557610241825</v>
      </c>
      <c r="H127" s="242">
        <f t="shared" si="9"/>
        <v>11296</v>
      </c>
      <c r="I127" s="243">
        <f>F127/$F$7</f>
        <v>1.7294488556749184</v>
      </c>
      <c r="J127" s="240">
        <v>7251</v>
      </c>
      <c r="K127" s="243">
        <f>J127/$J$125</f>
        <v>0.65596164284421932</v>
      </c>
      <c r="L127" s="241">
        <f t="shared" si="10"/>
        <v>-0.51043143609479436</v>
      </c>
      <c r="M127" s="242">
        <f t="shared" si="11"/>
        <v>-7560</v>
      </c>
      <c r="N127" s="241">
        <f t="shared" si="12"/>
        <v>2.0024844720496895</v>
      </c>
      <c r="O127" s="242">
        <f t="shared" si="13"/>
        <v>4836</v>
      </c>
      <c r="Z127" s="1"/>
      <c r="AE127"/>
    </row>
    <row r="128" spans="2:31" x14ac:dyDescent="0.25">
      <c r="B128" s="244" t="s">
        <v>173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1.3901214385801028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44" t="s">
        <v>175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0.33932741709481551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Z130" s="1"/>
      <c r="AE130"/>
    </row>
    <row r="131" spans="2:31" x14ac:dyDescent="0.25">
      <c r="B131" s="173" t="s">
        <v>178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AAA8-BCC7-4BF4-8013-1AE6C713C21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48CC-25B6-4BB2-BE2F-FE269035E66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186</v>
      </c>
      <c r="C6" s="252">
        <v>1123</v>
      </c>
      <c r="D6" s="252">
        <v>461</v>
      </c>
      <c r="E6" s="252">
        <v>991</v>
      </c>
      <c r="F6" s="253">
        <f>E6/$E$6</f>
        <v>1</v>
      </c>
      <c r="G6" s="252">
        <v>8564</v>
      </c>
      <c r="H6" s="253">
        <f>G6/E6-1</f>
        <v>7.6417759838546928</v>
      </c>
      <c r="I6" s="252">
        <f>G6-E6</f>
        <v>7573</v>
      </c>
      <c r="J6" s="253">
        <f>G6/$G$6</f>
        <v>1</v>
      </c>
      <c r="K6" s="252">
        <v>5029</v>
      </c>
      <c r="L6" s="253">
        <f t="shared" ref="L6:L12" si="0">K6/G6-1</f>
        <v>-0.41277440448388603</v>
      </c>
      <c r="M6" s="252">
        <f t="shared" ref="M6:M12" si="1">K6-G6</f>
        <v>-3535</v>
      </c>
      <c r="N6" s="253">
        <f>K6/$K$6</f>
        <v>1</v>
      </c>
      <c r="O6" s="252">
        <v>2911</v>
      </c>
      <c r="P6" s="253">
        <f t="shared" ref="P6:P11" si="2">O6/K6-1</f>
        <v>-0.42115728773115924</v>
      </c>
      <c r="Q6" s="252">
        <f t="shared" ref="Q6:Q12" si="3">O6-K6</f>
        <v>-2118</v>
      </c>
      <c r="R6" s="253">
        <f>O6/C6-1</f>
        <v>1.5921638468388246</v>
      </c>
      <c r="S6" s="252">
        <f>O6-C6</f>
        <v>1788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773</v>
      </c>
      <c r="D7" s="255">
        <v>461</v>
      </c>
      <c r="E7" s="255">
        <v>991</v>
      </c>
      <c r="F7" s="256">
        <f t="shared" ref="F7:F12" si="4">E7/$E$6</f>
        <v>1</v>
      </c>
      <c r="G7" s="255">
        <v>8538</v>
      </c>
      <c r="H7" s="257">
        <f>G7/E7-1</f>
        <v>7.6155398587285568</v>
      </c>
      <c r="I7" s="258">
        <f>G7-E7</f>
        <v>7547</v>
      </c>
      <c r="J7" s="256">
        <f>G7/$G$6</f>
        <v>0.99696403549743107</v>
      </c>
      <c r="K7" s="255">
        <v>4999</v>
      </c>
      <c r="L7" s="259">
        <f t="shared" si="0"/>
        <v>-0.41449988287655193</v>
      </c>
      <c r="M7" s="260">
        <f t="shared" si="1"/>
        <v>-3539</v>
      </c>
      <c r="N7" s="256">
        <f>K7/$K$6</f>
        <v>0.99403459932392124</v>
      </c>
      <c r="O7" s="255">
        <v>2874</v>
      </c>
      <c r="P7" s="257">
        <f t="shared" si="2"/>
        <v>-0.42508501700340073</v>
      </c>
      <c r="Q7" s="258">
        <f t="shared" si="3"/>
        <v>-2125</v>
      </c>
      <c r="R7" s="257">
        <f t="shared" ref="R7:R10" si="5">O7/C7-1</f>
        <v>2.7179818887451486</v>
      </c>
      <c r="S7" s="258">
        <f t="shared" ref="S7:S10" si="6">O7-C7</f>
        <v>2101</v>
      </c>
      <c r="T7" s="256">
        <f>O7/$O$6</f>
        <v>0.9872895912057712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461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350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-350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2.874 viajeros 
cuota: 98,7%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186</v>
      </c>
      <c r="C134" s="252">
        <v>1123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773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68EDE-719A-455F-A073-FCC050FDDCF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192</v>
      </c>
      <c r="C6" s="252">
        <v>585</v>
      </c>
      <c r="D6" s="252">
        <v>280</v>
      </c>
      <c r="E6" s="252">
        <v>762</v>
      </c>
      <c r="F6" s="253">
        <f>E6/$E$6</f>
        <v>1</v>
      </c>
      <c r="G6" s="252">
        <v>2287</v>
      </c>
      <c r="H6" s="253">
        <f>G6/E6-1</f>
        <v>2.0013123359580054</v>
      </c>
      <c r="I6" s="252">
        <f>G6-E6</f>
        <v>1525</v>
      </c>
      <c r="J6" s="253">
        <f>G6/$G$6</f>
        <v>1</v>
      </c>
      <c r="K6" s="252">
        <v>1687</v>
      </c>
      <c r="L6" s="253">
        <f t="shared" ref="L6:L12" si="0">K6/G6-1</f>
        <v>-0.26235242675994752</v>
      </c>
      <c r="M6" s="252">
        <f t="shared" ref="M6:M12" si="1">K6-G6</f>
        <v>-600</v>
      </c>
      <c r="N6" s="253">
        <f>K6/$K$6</f>
        <v>1</v>
      </c>
      <c r="O6" s="252">
        <v>1062</v>
      </c>
      <c r="P6" s="253">
        <f t="shared" ref="P6:P11" si="2">O6/K6-1</f>
        <v>-0.37048014226437465</v>
      </c>
      <c r="Q6" s="252">
        <f t="shared" ref="Q6:Q12" si="3">O6-K6</f>
        <v>-625</v>
      </c>
      <c r="R6" s="253">
        <f>O6/C6-1</f>
        <v>0.81538461538461537</v>
      </c>
      <c r="S6" s="252">
        <f>O6-C6</f>
        <v>477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406</v>
      </c>
      <c r="D7" s="255">
        <v>280</v>
      </c>
      <c r="E7" s="255">
        <v>762</v>
      </c>
      <c r="F7" s="256">
        <f t="shared" ref="F7:F12" si="4">E7/$E$6</f>
        <v>1</v>
      </c>
      <c r="G7" s="255">
        <v>2283</v>
      </c>
      <c r="H7" s="257">
        <f>G7/E7-1</f>
        <v>1.9960629921259843</v>
      </c>
      <c r="I7" s="258">
        <f>G7-E7</f>
        <v>1521</v>
      </c>
      <c r="J7" s="256">
        <f>G7/$G$6</f>
        <v>0.99825098382160038</v>
      </c>
      <c r="K7" s="255">
        <v>1667</v>
      </c>
      <c r="L7" s="259">
        <f t="shared" si="0"/>
        <v>-0.26982041173894</v>
      </c>
      <c r="M7" s="260">
        <f t="shared" si="1"/>
        <v>-616</v>
      </c>
      <c r="N7" s="256">
        <f>K7/$K$6</f>
        <v>0.98814463544754005</v>
      </c>
      <c r="O7" s="255">
        <v>1051</v>
      </c>
      <c r="P7" s="257">
        <f t="shared" si="2"/>
        <v>-0.36952609478104381</v>
      </c>
      <c r="Q7" s="258">
        <f t="shared" si="3"/>
        <v>-616</v>
      </c>
      <c r="R7" s="257">
        <f t="shared" ref="R7:R10" si="5">O7/C7-1</f>
        <v>1.5886699507389164</v>
      </c>
      <c r="S7" s="258">
        <f t="shared" ref="S7:S10" si="6">O7-C7</f>
        <v>645</v>
      </c>
      <c r="T7" s="256">
        <f>O7/$O$6</f>
        <v>0.9896421845574388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280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179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-179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1.051 viajeros 
cuota: 99,0%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192</v>
      </c>
      <c r="C134" s="237">
        <v>681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502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11380-ACED-4C75-B8F6-128AA84C7C7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194</v>
      </c>
      <c r="C6" s="252">
        <v>538</v>
      </c>
      <c r="D6" s="252">
        <v>181</v>
      </c>
      <c r="E6" s="252">
        <v>229</v>
      </c>
      <c r="F6" s="253">
        <f>E6/$E$6</f>
        <v>1</v>
      </c>
      <c r="G6" s="252">
        <v>6277</v>
      </c>
      <c r="H6" s="253">
        <f>G6/E6-1</f>
        <v>26.410480349344979</v>
      </c>
      <c r="I6" s="252">
        <f>G6-E6</f>
        <v>6048</v>
      </c>
      <c r="J6" s="253">
        <f>G6/$G$6</f>
        <v>1</v>
      </c>
      <c r="K6" s="252">
        <v>3342</v>
      </c>
      <c r="L6" s="253">
        <f t="shared" ref="L6:L12" si="0">K6/G6-1</f>
        <v>-0.4675800541660029</v>
      </c>
      <c r="M6" s="252">
        <f t="shared" ref="M6:M12" si="1">K6-G6</f>
        <v>-2935</v>
      </c>
      <c r="N6" s="253">
        <f>K6/$K$6</f>
        <v>1</v>
      </c>
      <c r="O6" s="252">
        <v>1849</v>
      </c>
      <c r="P6" s="253">
        <f t="shared" ref="P6:P11" si="2">O6/K6-1</f>
        <v>-0.44673847995212446</v>
      </c>
      <c r="Q6" s="252">
        <f t="shared" ref="Q6:Q12" si="3">O6-K6</f>
        <v>-1493</v>
      </c>
      <c r="R6" s="253">
        <f>O6/C6-1</f>
        <v>2.4368029739776951</v>
      </c>
      <c r="S6" s="252">
        <f>O6-C6</f>
        <v>1311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367</v>
      </c>
      <c r="D7" s="255">
        <v>181</v>
      </c>
      <c r="E7" s="255">
        <v>229</v>
      </c>
      <c r="F7" s="256">
        <f t="shared" ref="F7:F12" si="4">E7/$E$6</f>
        <v>1</v>
      </c>
      <c r="G7" s="255">
        <v>6255</v>
      </c>
      <c r="H7" s="257">
        <f>G7/E7-1</f>
        <v>26.314410480349345</v>
      </c>
      <c r="I7" s="258">
        <f>G7-E7</f>
        <v>6026</v>
      </c>
      <c r="J7" s="256">
        <f>G7/$G$6</f>
        <v>0.99649514099091918</v>
      </c>
      <c r="K7" s="255">
        <v>3332</v>
      </c>
      <c r="L7" s="259">
        <f t="shared" si="0"/>
        <v>-0.4673061550759392</v>
      </c>
      <c r="M7" s="260">
        <f t="shared" si="1"/>
        <v>-2923</v>
      </c>
      <c r="N7" s="256">
        <f>K7/$K$6</f>
        <v>0.99700777977259125</v>
      </c>
      <c r="O7" s="255">
        <v>1823</v>
      </c>
      <c r="P7" s="257">
        <f t="shared" si="2"/>
        <v>-0.45288115246098437</v>
      </c>
      <c r="Q7" s="258">
        <f t="shared" si="3"/>
        <v>-1509</v>
      </c>
      <c r="R7" s="257">
        <f t="shared" ref="R7:R10" si="5">O7/C7-1</f>
        <v>3.9673024523160763</v>
      </c>
      <c r="S7" s="258">
        <f t="shared" ref="S7:S10" si="6">O7-C7</f>
        <v>1456</v>
      </c>
      <c r="T7" s="256">
        <f>O7/$O$6</f>
        <v>0.98593834505137912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181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171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-171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171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1.823 viajeros 
cuota: 98,6%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9" t="s">
        <v>180</v>
      </c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78" t="s">
        <v>178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194</v>
      </c>
      <c r="C134" s="237">
        <v>1658</v>
      </c>
      <c r="D134" s="237">
        <v>2415</v>
      </c>
      <c r="E134" s="237">
        <v>3515</v>
      </c>
      <c r="F134" s="237">
        <v>14811</v>
      </c>
      <c r="G134" s="238">
        <f>F134/E134-1</f>
        <v>3.2136557610241825</v>
      </c>
      <c r="H134" s="237">
        <f>F134-E134</f>
        <v>11296</v>
      </c>
      <c r="I134" s="238">
        <f>F134/F$134</f>
        <v>1</v>
      </c>
      <c r="J134" s="237">
        <v>7251</v>
      </c>
      <c r="K134" s="238">
        <f>J134/J$134</f>
        <v>1</v>
      </c>
      <c r="L134" s="238">
        <f>J134/F134-1</f>
        <v>-0.51043143609479436</v>
      </c>
      <c r="M134" s="237">
        <f>J134-F134</f>
        <v>-7560</v>
      </c>
      <c r="N134" s="238">
        <f>J134/D134-1</f>
        <v>2.0024844720496895</v>
      </c>
      <c r="O134" s="237">
        <f>J134-D134</f>
        <v>4836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1487</v>
      </c>
      <c r="D135" s="255">
        <v>2415</v>
      </c>
      <c r="E135" s="255">
        <v>3508</v>
      </c>
      <c r="F135" s="255">
        <v>14700</v>
      </c>
      <c r="G135" s="259">
        <f>IFERROR(F135/E135-1,"-")</f>
        <v>3.1904218928164196</v>
      </c>
      <c r="H135" s="255">
        <f t="shared" ref="H135:H138" si="14">F135-E135</f>
        <v>11192</v>
      </c>
      <c r="I135" s="257">
        <f>F135/F$134</f>
        <v>0.99250557018432251</v>
      </c>
      <c r="J135" s="255">
        <v>7147</v>
      </c>
      <c r="K135" s="256">
        <f t="shared" ref="K135:K138" si="15">J135/J$134</f>
        <v>0.98565715073782922</v>
      </c>
      <c r="L135" s="257">
        <f t="shared" ref="L135:L138" si="16">J135/F135-1</f>
        <v>-0.51380952380952383</v>
      </c>
      <c r="M135" s="258">
        <f t="shared" ref="M135:M138" si="17">J135-F135</f>
        <v>-7553</v>
      </c>
      <c r="N135" s="256">
        <f t="shared" ref="N135:N138" si="18">J135/D135-1</f>
        <v>1.9594202898550726</v>
      </c>
      <c r="O135" s="255">
        <f t="shared" ref="O135:O138" si="19">J135-D135</f>
        <v>4732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171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0FF1F-8D05-49ED-8D83-60A9E898995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140270</v>
      </c>
      <c r="D6" s="252">
        <v>130748</v>
      </c>
      <c r="E6" s="252">
        <v>250871</v>
      </c>
      <c r="F6" s="253">
        <f>E6/$E$6</f>
        <v>1</v>
      </c>
      <c r="G6" s="252">
        <v>282545</v>
      </c>
      <c r="H6" s="253">
        <f>G6/E6-1</f>
        <v>0.12625612366515071</v>
      </c>
      <c r="I6" s="252">
        <f>G6-E6</f>
        <v>31674</v>
      </c>
      <c r="J6" s="253">
        <f>G6/$G$6</f>
        <v>1</v>
      </c>
      <c r="K6" s="252">
        <v>261693</v>
      </c>
      <c r="L6" s="253">
        <f>K6/G6-1</f>
        <v>-7.3800633527402737E-2</v>
      </c>
      <c r="M6" s="252">
        <f>K6-G6</f>
        <v>-20852</v>
      </c>
      <c r="N6" s="253">
        <f>K6/$K$6</f>
        <v>1</v>
      </c>
      <c r="O6" s="252">
        <v>267315</v>
      </c>
      <c r="P6" s="253">
        <f>O6/K6-1</f>
        <v>2.1483188316080204E-2</v>
      </c>
      <c r="Q6" s="252">
        <f>O6-K6</f>
        <v>5622</v>
      </c>
      <c r="R6" s="253">
        <f>IFERROR(O6/C6-1,"-")</f>
        <v>0.90571754473515353</v>
      </c>
      <c r="S6" s="252">
        <f>O6-C6</f>
        <v>127045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20277</v>
      </c>
      <c r="D7" s="261">
        <v>45464</v>
      </c>
      <c r="E7" s="261">
        <v>44639</v>
      </c>
      <c r="F7" s="267">
        <f t="shared" ref="F7:F16" si="0">E7/$E$6</f>
        <v>0.17793607072957815</v>
      </c>
      <c r="G7" s="261">
        <v>42026</v>
      </c>
      <c r="H7" s="269">
        <f>G7/E7-1</f>
        <v>-5.8536257532650793E-2</v>
      </c>
      <c r="I7" s="268">
        <f>G7-E7</f>
        <v>-2613</v>
      </c>
      <c r="J7" s="267">
        <f>G7/$G$6</f>
        <v>0.14874090852784513</v>
      </c>
      <c r="K7" s="261">
        <v>34651</v>
      </c>
      <c r="L7" s="269">
        <f>K7/G7-1</f>
        <v>-0.17548660353114742</v>
      </c>
      <c r="M7" s="268">
        <f>K7-G7</f>
        <v>-7375</v>
      </c>
      <c r="N7" s="267">
        <f>K7/$K$6</f>
        <v>0.13241087839567739</v>
      </c>
      <c r="O7" s="261">
        <v>32343</v>
      </c>
      <c r="P7" s="269">
        <f>O7/K7-1</f>
        <v>-6.6607024328302233E-2</v>
      </c>
      <c r="Q7" s="268">
        <f>O7-K7</f>
        <v>-2308</v>
      </c>
      <c r="R7" s="269">
        <f t="shared" ref="R7:R16" si="1">IFERROR(O7/C7-1,"-")</f>
        <v>0.59505844059772151</v>
      </c>
      <c r="S7" s="268">
        <f t="shared" ref="S7:S16" si="2">O7-C7</f>
        <v>12066</v>
      </c>
      <c r="T7" s="267">
        <f>O7/$O$6</f>
        <v>0.12099208798608384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13953</v>
      </c>
      <c r="D8" s="261">
        <v>14521</v>
      </c>
      <c r="E8" s="261">
        <v>29136</v>
      </c>
      <c r="F8" s="267">
        <f t="shared" si="0"/>
        <v>0.11613937043340999</v>
      </c>
      <c r="G8" s="261">
        <v>28866</v>
      </c>
      <c r="H8" s="269">
        <f t="shared" ref="H8:H16" si="3">G8/E8-1</f>
        <v>-9.2668863261944345E-3</v>
      </c>
      <c r="I8" s="268">
        <f t="shared" ref="I8:I16" si="4">G8-E8</f>
        <v>-270</v>
      </c>
      <c r="J8" s="267">
        <f t="shared" ref="J8:J16" si="5">G8/$G$6</f>
        <v>0.1021642570210055</v>
      </c>
      <c r="K8" s="261">
        <v>26309</v>
      </c>
      <c r="L8" s="269">
        <f t="shared" ref="L8:L16" si="6">K8/G8-1</f>
        <v>-8.8581722441626876E-2</v>
      </c>
      <c r="M8" s="268">
        <f t="shared" ref="M8:M16" si="7">K8-G8</f>
        <v>-2557</v>
      </c>
      <c r="N8" s="267">
        <f t="shared" ref="N8:N16" si="8">K8/$K$6</f>
        <v>0.10053383162713561</v>
      </c>
      <c r="O8" s="261">
        <v>29571</v>
      </c>
      <c r="P8" s="269">
        <f t="shared" ref="P8:P16" si="9">O8/K8-1</f>
        <v>0.1239879889011366</v>
      </c>
      <c r="Q8" s="268">
        <f t="shared" ref="Q8:Q16" si="10">O8-K8</f>
        <v>3262</v>
      </c>
      <c r="R8" s="269">
        <f t="shared" si="1"/>
        <v>1.1193291765211781</v>
      </c>
      <c r="S8" s="268">
        <f t="shared" si="2"/>
        <v>15618</v>
      </c>
      <c r="T8" s="267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4" t="s">
        <v>48</v>
      </c>
      <c r="C9" s="261">
        <v>1123</v>
      </c>
      <c r="D9" s="261">
        <v>461</v>
      </c>
      <c r="E9" s="261">
        <v>991</v>
      </c>
      <c r="F9" s="262">
        <f t="shared" si="0"/>
        <v>3.9502373729924942E-3</v>
      </c>
      <c r="G9" s="261">
        <v>8564</v>
      </c>
      <c r="H9" s="273">
        <f t="shared" si="3"/>
        <v>7.6417759838546928</v>
      </c>
      <c r="I9" s="264">
        <f t="shared" si="4"/>
        <v>7573</v>
      </c>
      <c r="J9" s="262">
        <f t="shared" si="5"/>
        <v>3.0310216071776176E-2</v>
      </c>
      <c r="K9" s="261">
        <v>5029</v>
      </c>
      <c r="L9" s="269">
        <f t="shared" si="6"/>
        <v>-0.41277440448388603</v>
      </c>
      <c r="M9" s="268">
        <f t="shared" si="7"/>
        <v>-3535</v>
      </c>
      <c r="N9" s="267">
        <f t="shared" si="8"/>
        <v>1.9217174322584095E-2</v>
      </c>
      <c r="O9" s="261">
        <v>2911</v>
      </c>
      <c r="P9" s="269">
        <f t="shared" si="9"/>
        <v>-0.42115728773115924</v>
      </c>
      <c r="Q9" s="268">
        <f t="shared" si="10"/>
        <v>-2118</v>
      </c>
      <c r="R9" s="269">
        <f t="shared" si="1"/>
        <v>1.5921638468388246</v>
      </c>
      <c r="S9" s="268">
        <f t="shared" si="2"/>
        <v>1788</v>
      </c>
      <c r="T9" s="267">
        <f t="shared" si="11"/>
        <v>1.0889774236387782E-2</v>
      </c>
      <c r="V9" s="29"/>
      <c r="W9" s="81"/>
      <c r="AE9" s="1"/>
    </row>
    <row r="10" spans="1:31" s="4" customFormat="1" x14ac:dyDescent="0.25">
      <c r="B10" s="244" t="s">
        <v>50</v>
      </c>
      <c r="C10" s="261">
        <v>47060</v>
      </c>
      <c r="D10" s="261">
        <v>12719</v>
      </c>
      <c r="E10" s="261">
        <v>83962</v>
      </c>
      <c r="F10" s="267">
        <f t="shared" si="0"/>
        <v>0.33468196802340644</v>
      </c>
      <c r="G10" s="261">
        <v>92403</v>
      </c>
      <c r="H10" s="269">
        <f t="shared" si="3"/>
        <v>0.1005335747123699</v>
      </c>
      <c r="I10" s="268">
        <f t="shared" si="4"/>
        <v>8441</v>
      </c>
      <c r="J10" s="267">
        <f t="shared" si="5"/>
        <v>0.32703817091082837</v>
      </c>
      <c r="K10" s="261">
        <v>90657</v>
      </c>
      <c r="L10" s="269">
        <f t="shared" si="6"/>
        <v>-1.8895490406155679E-2</v>
      </c>
      <c r="M10" s="268">
        <f t="shared" si="7"/>
        <v>-1746</v>
      </c>
      <c r="N10" s="267">
        <f t="shared" si="8"/>
        <v>0.34642500945764693</v>
      </c>
      <c r="O10" s="261">
        <v>98066</v>
      </c>
      <c r="P10" s="269">
        <f t="shared" si="9"/>
        <v>8.1725625158564741E-2</v>
      </c>
      <c r="Q10" s="268">
        <f t="shared" si="10"/>
        <v>7409</v>
      </c>
      <c r="R10" s="269">
        <f t="shared" si="1"/>
        <v>1.0838504037399064</v>
      </c>
      <c r="S10" s="268">
        <f t="shared" si="2"/>
        <v>51006</v>
      </c>
      <c r="T10" s="267">
        <f>O10/$O$6</f>
        <v>0.36685558236537419</v>
      </c>
      <c r="V10" s="29"/>
      <c r="W10" s="81"/>
      <c r="AE10" s="1"/>
    </row>
    <row r="11" spans="1:31" s="4" customFormat="1" x14ac:dyDescent="0.25">
      <c r="B11" s="244" t="s">
        <v>52</v>
      </c>
      <c r="C11" s="261">
        <v>7208</v>
      </c>
      <c r="D11" s="261">
        <v>7891</v>
      </c>
      <c r="E11" s="261">
        <v>11080</v>
      </c>
      <c r="F11" s="262">
        <f t="shared" si="0"/>
        <v>4.4166125219734446E-2</v>
      </c>
      <c r="G11" s="261">
        <v>15306</v>
      </c>
      <c r="H11" s="273">
        <f t="shared" si="3"/>
        <v>0.38140794223826724</v>
      </c>
      <c r="I11" s="264">
        <f t="shared" si="4"/>
        <v>4226</v>
      </c>
      <c r="J11" s="262">
        <f t="shared" si="5"/>
        <v>5.4171901820948873E-2</v>
      </c>
      <c r="K11" s="261">
        <v>11583</v>
      </c>
      <c r="L11" s="269">
        <f t="shared" si="6"/>
        <v>-0.24323794590356718</v>
      </c>
      <c r="M11" s="268">
        <f t="shared" si="7"/>
        <v>-3723</v>
      </c>
      <c r="N11" s="267">
        <f t="shared" si="8"/>
        <v>4.4261787667228394E-2</v>
      </c>
      <c r="O11" s="261">
        <v>13516</v>
      </c>
      <c r="P11" s="269">
        <f t="shared" si="9"/>
        <v>0.16688250021583362</v>
      </c>
      <c r="Q11" s="268">
        <f t="shared" si="10"/>
        <v>1933</v>
      </c>
      <c r="R11" s="269">
        <f t="shared" si="1"/>
        <v>0.87513873473917858</v>
      </c>
      <c r="S11" s="268">
        <f t="shared" si="2"/>
        <v>6308</v>
      </c>
      <c r="T11" s="267">
        <f t="shared" si="11"/>
        <v>5.0562070964966427E-2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26940</v>
      </c>
      <c r="D12" s="261">
        <v>20071</v>
      </c>
      <c r="E12" s="261">
        <v>37846</v>
      </c>
      <c r="F12" s="267">
        <f t="shared" si="0"/>
        <v>0.15085840930199185</v>
      </c>
      <c r="G12" s="261">
        <v>50185</v>
      </c>
      <c r="H12" s="269">
        <f t="shared" si="3"/>
        <v>0.32603181313745178</v>
      </c>
      <c r="I12" s="268">
        <f t="shared" si="4"/>
        <v>12339</v>
      </c>
      <c r="J12" s="267">
        <f t="shared" si="5"/>
        <v>0.17761772461023909</v>
      </c>
      <c r="K12" s="261">
        <v>48415</v>
      </c>
      <c r="L12" s="269">
        <f t="shared" si="6"/>
        <v>-3.5269502839493927E-2</v>
      </c>
      <c r="M12" s="268">
        <f t="shared" si="7"/>
        <v>-1770</v>
      </c>
      <c r="N12" s="267">
        <f t="shared" si="8"/>
        <v>0.18500685918232432</v>
      </c>
      <c r="O12" s="261">
        <v>53914</v>
      </c>
      <c r="P12" s="269">
        <f t="shared" si="9"/>
        <v>0.1135805019105649</v>
      </c>
      <c r="Q12" s="268">
        <f t="shared" si="10"/>
        <v>5499</v>
      </c>
      <c r="R12" s="269">
        <f t="shared" si="1"/>
        <v>1.0012620638455827</v>
      </c>
      <c r="S12" s="268">
        <f t="shared" si="2"/>
        <v>26974</v>
      </c>
      <c r="T12" s="267">
        <f t="shared" si="11"/>
        <v>0.20168714812113051</v>
      </c>
      <c r="V12" s="29"/>
      <c r="W12" s="81"/>
      <c r="AE12" s="1"/>
    </row>
    <row r="13" spans="1:31" s="4" customFormat="1" x14ac:dyDescent="0.25">
      <c r="B13" s="244" t="s">
        <v>51</v>
      </c>
      <c r="C13" s="261">
        <v>7454</v>
      </c>
      <c r="D13" s="261">
        <v>3772</v>
      </c>
      <c r="E13" s="261">
        <v>9332</v>
      </c>
      <c r="F13" s="262">
        <f t="shared" si="0"/>
        <v>3.7198400771711361E-2</v>
      </c>
      <c r="G13" s="261">
        <v>13085</v>
      </c>
      <c r="H13" s="273">
        <f t="shared" si="3"/>
        <v>0.40216459494213463</v>
      </c>
      <c r="I13" s="264">
        <f t="shared" si="4"/>
        <v>3753</v>
      </c>
      <c r="J13" s="262">
        <f t="shared" si="5"/>
        <v>4.6311207064361426E-2</v>
      </c>
      <c r="K13" s="261">
        <v>10252</v>
      </c>
      <c r="L13" s="269">
        <f t="shared" si="6"/>
        <v>-0.21650745128009175</v>
      </c>
      <c r="M13" s="268">
        <f t="shared" si="7"/>
        <v>-2833</v>
      </c>
      <c r="N13" s="267">
        <f t="shared" si="8"/>
        <v>3.9175675314204045E-2</v>
      </c>
      <c r="O13" s="261">
        <v>10010</v>
      </c>
      <c r="P13" s="269">
        <f t="shared" si="9"/>
        <v>-2.3605150214592308E-2</v>
      </c>
      <c r="Q13" s="268">
        <f t="shared" si="10"/>
        <v>-242</v>
      </c>
      <c r="R13" s="269">
        <f t="shared" si="1"/>
        <v>0.34290313925409177</v>
      </c>
      <c r="S13" s="268">
        <f t="shared" si="2"/>
        <v>2556</v>
      </c>
      <c r="T13" s="267">
        <f t="shared" si="11"/>
        <v>3.7446458298262347E-2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2629</v>
      </c>
      <c r="D14" s="261">
        <v>13596</v>
      </c>
      <c r="E14" s="261">
        <v>6661</v>
      </c>
      <c r="F14" s="267">
        <f t="shared" si="0"/>
        <v>2.6551494592838551E-2</v>
      </c>
      <c r="G14" s="261">
        <v>8562</v>
      </c>
      <c r="H14" s="269">
        <f t="shared" si="3"/>
        <v>0.28539258369614173</v>
      </c>
      <c r="I14" s="268">
        <f t="shared" si="4"/>
        <v>1901</v>
      </c>
      <c r="J14" s="267">
        <f t="shared" si="5"/>
        <v>3.0303137553310093E-2</v>
      </c>
      <c r="K14" s="261">
        <v>6098</v>
      </c>
      <c r="L14" s="269">
        <f t="shared" si="6"/>
        <v>-0.28778322821770619</v>
      </c>
      <c r="M14" s="268">
        <f t="shared" si="7"/>
        <v>-2464</v>
      </c>
      <c r="N14" s="267">
        <f t="shared" si="8"/>
        <v>2.3302113545261051E-2</v>
      </c>
      <c r="O14" s="261">
        <v>4700</v>
      </c>
      <c r="P14" s="269">
        <f t="shared" si="9"/>
        <v>-0.22925549360446051</v>
      </c>
      <c r="Q14" s="268">
        <f t="shared" si="10"/>
        <v>-1398</v>
      </c>
      <c r="R14" s="269">
        <f t="shared" si="1"/>
        <v>0.78775199695701792</v>
      </c>
      <c r="S14" s="268">
        <f t="shared" si="2"/>
        <v>2071</v>
      </c>
      <c r="T14" s="267">
        <f t="shared" si="11"/>
        <v>1.7582253147036268E-2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5545</v>
      </c>
      <c r="D15" s="261">
        <v>4371</v>
      </c>
      <c r="E15" s="261">
        <v>9383</v>
      </c>
      <c r="F15" s="262">
        <f t="shared" si="0"/>
        <v>3.7401692503318436E-2</v>
      </c>
      <c r="G15" s="261">
        <v>6094</v>
      </c>
      <c r="H15" s="273">
        <f t="shared" si="3"/>
        <v>-0.35052754982415002</v>
      </c>
      <c r="I15" s="264">
        <f t="shared" si="4"/>
        <v>-3289</v>
      </c>
      <c r="J15" s="262">
        <f t="shared" si="5"/>
        <v>2.1568245766161141E-2</v>
      </c>
      <c r="K15" s="261">
        <v>12035</v>
      </c>
      <c r="L15" s="269">
        <f t="shared" si="6"/>
        <v>0.97489333770922215</v>
      </c>
      <c r="M15" s="268">
        <f t="shared" si="7"/>
        <v>5941</v>
      </c>
      <c r="N15" s="267">
        <f t="shared" si="8"/>
        <v>4.5989002380652136E-2</v>
      </c>
      <c r="O15" s="261">
        <v>8102</v>
      </c>
      <c r="P15" s="269">
        <f t="shared" si="9"/>
        <v>-0.32679684254258412</v>
      </c>
      <c r="Q15" s="268">
        <f t="shared" si="10"/>
        <v>-3933</v>
      </c>
      <c r="R15" s="269">
        <f t="shared" si="1"/>
        <v>0.46113615870153302</v>
      </c>
      <c r="S15" s="268">
        <f t="shared" si="2"/>
        <v>2557</v>
      </c>
      <c r="T15" s="267">
        <f t="shared" si="11"/>
        <v>3.0308811701550604E-2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8081</v>
      </c>
      <c r="D16" s="261">
        <f>D6-SUM(D7:D15)</f>
        <v>7882</v>
      </c>
      <c r="E16" s="261">
        <f>E6-SUM(E7:E15)</f>
        <v>17841</v>
      </c>
      <c r="F16" s="267">
        <f t="shared" si="0"/>
        <v>7.1116231051018247E-2</v>
      </c>
      <c r="G16" s="261">
        <f>G6-SUM(G7:G15)</f>
        <v>17454</v>
      </c>
      <c r="H16" s="269">
        <f t="shared" si="3"/>
        <v>-2.1691609214730123E-2</v>
      </c>
      <c r="I16" s="268">
        <f t="shared" si="4"/>
        <v>-387</v>
      </c>
      <c r="J16" s="267">
        <f t="shared" si="5"/>
        <v>6.177423065352422E-2</v>
      </c>
      <c r="K16" s="261">
        <f>K6-SUM(K7:K15)</f>
        <v>16664</v>
      </c>
      <c r="L16" s="269">
        <f t="shared" si="6"/>
        <v>-4.5261831098888483E-2</v>
      </c>
      <c r="M16" s="268">
        <f t="shared" si="7"/>
        <v>-790</v>
      </c>
      <c r="N16" s="267">
        <f t="shared" si="8"/>
        <v>6.367766810728602E-2</v>
      </c>
      <c r="O16" s="261">
        <f>O6-SUM(O7:O15)</f>
        <v>14182</v>
      </c>
      <c r="P16" s="269">
        <f t="shared" si="9"/>
        <v>-0.14894383101296205</v>
      </c>
      <c r="Q16" s="268">
        <f t="shared" si="10"/>
        <v>-2482</v>
      </c>
      <c r="R16" s="269">
        <f t="shared" si="1"/>
        <v>0.75498081920554383</v>
      </c>
      <c r="S16" s="268">
        <f t="shared" si="2"/>
        <v>6101</v>
      </c>
      <c r="T16" s="267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456683</v>
      </c>
      <c r="D136" s="237">
        <v>800301</v>
      </c>
      <c r="E136" s="237">
        <v>1016781</v>
      </c>
      <c r="F136" s="237">
        <v>1041269</v>
      </c>
      <c r="G136" s="238">
        <f>F136/E136-1</f>
        <v>2.4083848931087504E-2</v>
      </c>
      <c r="H136" s="237">
        <f>F136-E136</f>
        <v>24488</v>
      </c>
      <c r="I136" s="238">
        <f>F136/F$136</f>
        <v>1</v>
      </c>
      <c r="J136" s="237">
        <v>1058434</v>
      </c>
      <c r="K136" s="238">
        <f>H136/H$136</f>
        <v>1</v>
      </c>
      <c r="L136" s="238">
        <f>J136/F136-1</f>
        <v>1.6484693196474609E-2</v>
      </c>
      <c r="M136" s="237">
        <f>J136-F136</f>
        <v>17165</v>
      </c>
      <c r="N136" s="238">
        <f>J136/C136-1</f>
        <v>1.3176557918731375</v>
      </c>
      <c r="O136" s="237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117997</v>
      </c>
      <c r="D137" s="261">
        <v>247584</v>
      </c>
      <c r="E137" s="261">
        <v>207208</v>
      </c>
      <c r="F137" s="261">
        <v>181512</v>
      </c>
      <c r="G137" s="267">
        <f t="shared" ref="G137:G146" si="12">F137/E137-1</f>
        <v>-0.12401065595922933</v>
      </c>
      <c r="H137" s="274">
        <f t="shared" ref="H137:H146" si="13">F137-E137</f>
        <v>-25696</v>
      </c>
      <c r="I137" s="269">
        <f t="shared" ref="I137:K146" si="14">F137/F$136</f>
        <v>0.17431806766551197</v>
      </c>
      <c r="J137" s="261">
        <v>161819</v>
      </c>
      <c r="K137" s="269">
        <f t="shared" si="14"/>
        <v>-1.049330284220843</v>
      </c>
      <c r="L137" s="269">
        <f t="shared" ref="L137:L146" si="15">J137/F137-1</f>
        <v>-0.10849420423994005</v>
      </c>
      <c r="M137" s="268">
        <f t="shared" ref="M137:M146" si="16">J137-F137</f>
        <v>-19693</v>
      </c>
      <c r="N137" s="267">
        <f t="shared" ref="N137:N146" si="17">J137/C137-1</f>
        <v>0.37138232327940535</v>
      </c>
      <c r="O137" s="261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51760</v>
      </c>
      <c r="D138" s="261">
        <v>83468</v>
      </c>
      <c r="E138" s="261">
        <v>123951</v>
      </c>
      <c r="F138" s="261">
        <v>118966</v>
      </c>
      <c r="G138" s="267">
        <f t="shared" si="12"/>
        <v>-4.0217505304515511E-2</v>
      </c>
      <c r="H138" s="274">
        <f t="shared" si="13"/>
        <v>-4985</v>
      </c>
      <c r="I138" s="269">
        <f t="shared" si="14"/>
        <v>0.1142509764527706</v>
      </c>
      <c r="J138" s="261">
        <v>114660</v>
      </c>
      <c r="K138" s="269">
        <f t="shared" si="14"/>
        <v>-0.20356909506697157</v>
      </c>
      <c r="L138" s="269">
        <f t="shared" si="15"/>
        <v>-3.6195215439705497E-2</v>
      </c>
      <c r="M138" s="268">
        <f t="shared" si="16"/>
        <v>-4306</v>
      </c>
      <c r="N138" s="267">
        <f t="shared" si="17"/>
        <v>1.2152241112828439</v>
      </c>
      <c r="O138" s="261">
        <f t="shared" si="18"/>
        <v>62900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2339</v>
      </c>
      <c r="D139" s="261">
        <v>4950</v>
      </c>
      <c r="E139" s="261">
        <v>6762</v>
      </c>
      <c r="F139" s="261">
        <v>20250</v>
      </c>
      <c r="G139" s="267">
        <f t="shared" si="12"/>
        <v>1.9946761313220942</v>
      </c>
      <c r="H139" s="274">
        <f t="shared" si="13"/>
        <v>13488</v>
      </c>
      <c r="I139" s="269">
        <f t="shared" si="14"/>
        <v>1.9447424248681178E-2</v>
      </c>
      <c r="J139" s="261">
        <v>11054</v>
      </c>
      <c r="K139" s="273">
        <f t="shared" si="14"/>
        <v>0.55080039202874875</v>
      </c>
      <c r="L139" s="269">
        <f t="shared" si="15"/>
        <v>-0.45412345679012345</v>
      </c>
      <c r="M139" s="268">
        <f t="shared" si="16"/>
        <v>-9196</v>
      </c>
      <c r="N139" s="267">
        <f t="shared" si="17"/>
        <v>3.725951261222745</v>
      </c>
      <c r="O139" s="261">
        <f t="shared" si="18"/>
        <v>8715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103133</v>
      </c>
      <c r="D140" s="261">
        <v>181693</v>
      </c>
      <c r="E140" s="261">
        <v>342343</v>
      </c>
      <c r="F140" s="261">
        <v>341923</v>
      </c>
      <c r="G140" s="267">
        <f t="shared" si="12"/>
        <v>-1.2268397484394011E-3</v>
      </c>
      <c r="H140" s="274">
        <f t="shared" si="13"/>
        <v>-420</v>
      </c>
      <c r="I140" s="269">
        <f t="shared" si="14"/>
        <v>0.32837143908058342</v>
      </c>
      <c r="J140" s="261">
        <v>382237</v>
      </c>
      <c r="K140" s="269">
        <f t="shared" si="14"/>
        <v>-1.7151257758902319E-2</v>
      </c>
      <c r="L140" s="269">
        <f t="shared" si="15"/>
        <v>0.1179037385610211</v>
      </c>
      <c r="M140" s="268">
        <f t="shared" si="16"/>
        <v>40314</v>
      </c>
      <c r="N140" s="267">
        <f t="shared" si="17"/>
        <v>2.7062530906693301</v>
      </c>
      <c r="O140" s="261">
        <f t="shared" si="18"/>
        <v>279104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30584</v>
      </c>
      <c r="D141" s="261">
        <v>44398</v>
      </c>
      <c r="E141" s="261">
        <v>48630</v>
      </c>
      <c r="F141" s="261">
        <v>55684</v>
      </c>
      <c r="G141" s="267">
        <f t="shared" si="12"/>
        <v>0.14505449311124829</v>
      </c>
      <c r="H141" s="274">
        <f t="shared" si="13"/>
        <v>7054</v>
      </c>
      <c r="I141" s="269">
        <f t="shared" si="14"/>
        <v>5.3477055400669757E-2</v>
      </c>
      <c r="J141" s="261">
        <v>49807</v>
      </c>
      <c r="K141" s="273">
        <f t="shared" si="14"/>
        <v>0.28805945769356417</v>
      </c>
      <c r="L141" s="269">
        <f t="shared" si="15"/>
        <v>-0.10554198692622652</v>
      </c>
      <c r="M141" s="268">
        <f t="shared" si="16"/>
        <v>-5877</v>
      </c>
      <c r="N141" s="267">
        <f t="shared" si="17"/>
        <v>0.62853125817420863</v>
      </c>
      <c r="O141" s="261">
        <f t="shared" si="18"/>
        <v>19223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61571</v>
      </c>
      <c r="D142" s="261">
        <v>104557</v>
      </c>
      <c r="E142" s="261">
        <v>134886</v>
      </c>
      <c r="F142" s="261">
        <v>146430</v>
      </c>
      <c r="G142" s="267">
        <f t="shared" si="12"/>
        <v>8.5583381522174262E-2</v>
      </c>
      <c r="H142" s="274">
        <f t="shared" si="13"/>
        <v>11544</v>
      </c>
      <c r="I142" s="269">
        <f t="shared" si="14"/>
        <v>0.14062648556713012</v>
      </c>
      <c r="J142" s="261">
        <v>156566</v>
      </c>
      <c r="K142" s="269">
        <f t="shared" si="14"/>
        <v>0.47141457040182949</v>
      </c>
      <c r="L142" s="269">
        <f t="shared" si="15"/>
        <v>6.9220788089872309E-2</v>
      </c>
      <c r="M142" s="268">
        <f t="shared" si="16"/>
        <v>10136</v>
      </c>
      <c r="N142" s="267">
        <f t="shared" si="17"/>
        <v>1.5428529664939665</v>
      </c>
      <c r="O142" s="261">
        <f t="shared" si="18"/>
        <v>94995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16023</v>
      </c>
      <c r="D143" s="261">
        <v>21732</v>
      </c>
      <c r="E143" s="261">
        <v>33809</v>
      </c>
      <c r="F143" s="261">
        <v>37722</v>
      </c>
      <c r="G143" s="267">
        <f t="shared" si="12"/>
        <v>0.11573841284864983</v>
      </c>
      <c r="H143" s="274">
        <f t="shared" si="13"/>
        <v>3913</v>
      </c>
      <c r="I143" s="269">
        <f t="shared" si="14"/>
        <v>3.6226950000432162E-2</v>
      </c>
      <c r="J143" s="261">
        <v>35821</v>
      </c>
      <c r="K143" s="273">
        <f t="shared" si="14"/>
        <v>0.15979255145377327</v>
      </c>
      <c r="L143" s="269">
        <f t="shared" si="15"/>
        <v>-5.0394994963151474E-2</v>
      </c>
      <c r="M143" s="268">
        <f t="shared" si="16"/>
        <v>-1901</v>
      </c>
      <c r="N143" s="267">
        <f t="shared" si="17"/>
        <v>1.2355988266866378</v>
      </c>
      <c r="O143" s="261">
        <f t="shared" si="18"/>
        <v>19798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26839</v>
      </c>
      <c r="D144" s="261">
        <v>45216</v>
      </c>
      <c r="E144" s="261">
        <v>29061</v>
      </c>
      <c r="F144" s="261">
        <v>32018</v>
      </c>
      <c r="G144" s="267">
        <f t="shared" si="12"/>
        <v>0.10175148824885594</v>
      </c>
      <c r="H144" s="274">
        <f t="shared" si="13"/>
        <v>2957</v>
      </c>
      <c r="I144" s="269">
        <f t="shared" si="14"/>
        <v>3.0749018745396241E-2</v>
      </c>
      <c r="J144" s="261">
        <v>29188</v>
      </c>
      <c r="K144" s="269">
        <f t="shared" si="14"/>
        <v>0.12075302188827181</v>
      </c>
      <c r="L144" s="269">
        <f t="shared" si="15"/>
        <v>-8.838778187269658E-2</v>
      </c>
      <c r="M144" s="268">
        <f t="shared" si="16"/>
        <v>-2830</v>
      </c>
      <c r="N144" s="267">
        <f t="shared" si="17"/>
        <v>8.752188978724984E-2</v>
      </c>
      <c r="O144" s="261">
        <f t="shared" si="18"/>
        <v>2349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24273</v>
      </c>
      <c r="D145" s="261">
        <v>26311</v>
      </c>
      <c r="E145" s="261">
        <v>32375</v>
      </c>
      <c r="F145" s="261">
        <v>47068</v>
      </c>
      <c r="G145" s="267">
        <f t="shared" si="12"/>
        <v>0.45383783783783782</v>
      </c>
      <c r="H145" s="274">
        <f t="shared" si="13"/>
        <v>14693</v>
      </c>
      <c r="I145" s="269">
        <f t="shared" si="14"/>
        <v>4.5202536520342007E-2</v>
      </c>
      <c r="J145" s="261">
        <v>61312</v>
      </c>
      <c r="K145" s="273">
        <f t="shared" si="14"/>
        <v>0.60000816726559947</v>
      </c>
      <c r="L145" s="269">
        <f t="shared" si="15"/>
        <v>0.30262598793235318</v>
      </c>
      <c r="M145" s="268">
        <f t="shared" si="16"/>
        <v>14244</v>
      </c>
      <c r="N145" s="267">
        <f t="shared" si="17"/>
        <v>1.5259341655337204</v>
      </c>
      <c r="O145" s="261">
        <f t="shared" si="18"/>
        <v>37039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22164</v>
      </c>
      <c r="D146" s="261">
        <f>D136-SUM(D137:D145)</f>
        <v>40392</v>
      </c>
      <c r="E146" s="261">
        <f>E136-SUM(E137:E145)</f>
        <v>57756</v>
      </c>
      <c r="F146" s="261">
        <f>F136-SUM(F137:F145)</f>
        <v>59696</v>
      </c>
      <c r="G146" s="267">
        <f t="shared" si="12"/>
        <v>3.3589583766188813E-2</v>
      </c>
      <c r="H146" s="274">
        <f t="shared" si="13"/>
        <v>1940</v>
      </c>
      <c r="I146" s="269">
        <f t="shared" si="14"/>
        <v>5.7330046318482542E-2</v>
      </c>
      <c r="J146" s="261">
        <f>J136-SUM(J137:J145)</f>
        <v>55970</v>
      </c>
      <c r="K146" s="269">
        <f t="shared" si="14"/>
        <v>7.9222476314929763E-2</v>
      </c>
      <c r="L146" s="269">
        <f t="shared" si="15"/>
        <v>-6.2416242294291102E-2</v>
      </c>
      <c r="M146" s="268">
        <f t="shared" si="16"/>
        <v>-3726</v>
      </c>
      <c r="N146" s="267">
        <f t="shared" si="17"/>
        <v>1.5252661974372859</v>
      </c>
      <c r="O146" s="261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28260-C3C4-4C8E-90EA-0614935AC5C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89051</v>
      </c>
      <c r="D6" s="252">
        <v>37488</v>
      </c>
      <c r="E6" s="252">
        <v>143478</v>
      </c>
      <c r="F6" s="253">
        <f>E6/$E$6</f>
        <v>1</v>
      </c>
      <c r="G6" s="252">
        <v>171406</v>
      </c>
      <c r="H6" s="253">
        <f>G6/E6-1</f>
        <v>0.19465005087888043</v>
      </c>
      <c r="I6" s="252">
        <f>G6-E6</f>
        <v>27928</v>
      </c>
      <c r="J6" s="253">
        <f>G6/$G$6</f>
        <v>1</v>
      </c>
      <c r="K6" s="252">
        <v>166883</v>
      </c>
      <c r="L6" s="253">
        <f>K6/G6-1</f>
        <v>-2.6387641039403498E-2</v>
      </c>
      <c r="M6" s="252">
        <f>K6-G6</f>
        <v>-4523</v>
      </c>
      <c r="N6" s="253">
        <f>K6/$K$6</f>
        <v>1</v>
      </c>
      <c r="O6" s="252">
        <v>174290</v>
      </c>
      <c r="P6" s="253">
        <f>O6/K6-1</f>
        <v>4.4384389062996243E-2</v>
      </c>
      <c r="Q6" s="252">
        <f>O6-K6</f>
        <v>7407</v>
      </c>
      <c r="R6" s="253">
        <f>IFERROR(O6/C6-1,"-")</f>
        <v>0.95719306914015556</v>
      </c>
      <c r="S6" s="252">
        <f>O6-C6</f>
        <v>85239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10899</v>
      </c>
      <c r="D7" s="261">
        <v>14107</v>
      </c>
      <c r="E7" s="261">
        <v>24078</v>
      </c>
      <c r="F7" s="267">
        <f t="shared" ref="F7:F16" si="0">E7/$E$6</f>
        <v>0.16781666875757956</v>
      </c>
      <c r="G7" s="261">
        <v>24359</v>
      </c>
      <c r="H7" s="269">
        <f>G7/E7-1</f>
        <v>1.1670404518647759E-2</v>
      </c>
      <c r="I7" s="268">
        <f>G7-E7</f>
        <v>281</v>
      </c>
      <c r="J7" s="267">
        <f>G7/$G$6</f>
        <v>0.14211287819562909</v>
      </c>
      <c r="K7" s="261">
        <v>22047</v>
      </c>
      <c r="L7" s="269">
        <f>K7/G7-1</f>
        <v>-9.4913584301490217E-2</v>
      </c>
      <c r="M7" s="268">
        <f>K7-G7</f>
        <v>-2312</v>
      </c>
      <c r="N7" s="267">
        <f>K7/$K$6</f>
        <v>0.13211052054433345</v>
      </c>
      <c r="O7" s="261">
        <v>19855</v>
      </c>
      <c r="P7" s="269">
        <f>O7/K7-1</f>
        <v>-9.9423957908105431E-2</v>
      </c>
      <c r="Q7" s="268">
        <f>O7-K7</f>
        <v>-2192</v>
      </c>
      <c r="R7" s="269">
        <f t="shared" ref="R7:R16" si="1">IFERROR(O7/C7-1,"-")</f>
        <v>0.82172676392329569</v>
      </c>
      <c r="S7" s="268">
        <f t="shared" ref="S7:S16" si="2">O7-C7</f>
        <v>8956</v>
      </c>
      <c r="T7" s="267">
        <f>O7/$O$6</f>
        <v>0.1139193298525446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8874</v>
      </c>
      <c r="D8" s="261">
        <v>2643</v>
      </c>
      <c r="E8" s="261">
        <v>17554</v>
      </c>
      <c r="F8" s="267">
        <f t="shared" si="0"/>
        <v>0.12234628305384798</v>
      </c>
      <c r="G8" s="261">
        <v>18307</v>
      </c>
      <c r="H8" s="269">
        <f t="shared" ref="H8:H16" si="3">G8/E8-1</f>
        <v>4.2896205992936087E-2</v>
      </c>
      <c r="I8" s="268">
        <f t="shared" ref="I8:I16" si="4">G8-E8</f>
        <v>753</v>
      </c>
      <c r="J8" s="267">
        <f t="shared" ref="J8:J16" si="5">G8/$G$6</f>
        <v>0.10680489597797044</v>
      </c>
      <c r="K8" s="261">
        <v>15516</v>
      </c>
      <c r="L8" s="269">
        <f t="shared" ref="L8:L16" si="6">K8/G8-1</f>
        <v>-0.15245534495001911</v>
      </c>
      <c r="M8" s="268">
        <f t="shared" ref="M8:M16" si="7">K8-G8</f>
        <v>-2791</v>
      </c>
      <c r="N8" s="267">
        <f t="shared" ref="N8:N16" si="8">K8/$K$6</f>
        <v>9.2975318037187726E-2</v>
      </c>
      <c r="O8" s="261">
        <v>17579</v>
      </c>
      <c r="P8" s="269">
        <f t="shared" ref="P8:P16" si="9">O8/K8-1</f>
        <v>0.13295952565094105</v>
      </c>
      <c r="Q8" s="268">
        <f t="shared" ref="Q8:Q16" si="10">O8-K8</f>
        <v>2063</v>
      </c>
      <c r="R8" s="269">
        <f t="shared" si="1"/>
        <v>0.98095560063105691</v>
      </c>
      <c r="S8" s="268">
        <f t="shared" si="2"/>
        <v>8705</v>
      </c>
      <c r="T8" s="267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4" t="s">
        <v>48</v>
      </c>
      <c r="C9" s="261">
        <v>585</v>
      </c>
      <c r="D9" s="261">
        <v>280</v>
      </c>
      <c r="E9" s="261">
        <v>762</v>
      </c>
      <c r="F9" s="262">
        <f t="shared" si="0"/>
        <v>5.3109187471249951E-3</v>
      </c>
      <c r="G9" s="261">
        <v>2287</v>
      </c>
      <c r="H9" s="273">
        <f t="shared" si="3"/>
        <v>2.0013123359580054</v>
      </c>
      <c r="I9" s="264">
        <f t="shared" si="4"/>
        <v>1525</v>
      </c>
      <c r="J9" s="262">
        <f t="shared" si="5"/>
        <v>1.3342590107697514E-2</v>
      </c>
      <c r="K9" s="261">
        <v>1687</v>
      </c>
      <c r="L9" s="269">
        <f t="shared" si="6"/>
        <v>-0.26235242675994752</v>
      </c>
      <c r="M9" s="268">
        <f t="shared" si="7"/>
        <v>-600</v>
      </c>
      <c r="N9" s="267">
        <f t="shared" si="8"/>
        <v>1.0108878675479228E-2</v>
      </c>
      <c r="O9" s="261">
        <v>1062</v>
      </c>
      <c r="P9" s="269">
        <f t="shared" si="9"/>
        <v>-0.37048014226437465</v>
      </c>
      <c r="Q9" s="268">
        <f t="shared" si="10"/>
        <v>-625</v>
      </c>
      <c r="R9" s="269">
        <f t="shared" si="1"/>
        <v>0.81538461538461537</v>
      </c>
      <c r="S9" s="268">
        <f t="shared" si="2"/>
        <v>477</v>
      </c>
      <c r="T9" s="267">
        <f t="shared" si="11"/>
        <v>6.0932927878822648E-3</v>
      </c>
      <c r="V9" s="29"/>
      <c r="W9" s="81"/>
      <c r="AE9" s="1"/>
    </row>
    <row r="10" spans="1:31" s="4" customFormat="1" x14ac:dyDescent="0.25">
      <c r="B10" s="244" t="s">
        <v>50</v>
      </c>
      <c r="C10" s="261">
        <v>38308</v>
      </c>
      <c r="D10" s="261">
        <v>6431</v>
      </c>
      <c r="E10" s="261">
        <v>59577</v>
      </c>
      <c r="F10" s="267">
        <f t="shared" si="0"/>
        <v>0.41523439133525697</v>
      </c>
      <c r="G10" s="261">
        <v>71525</v>
      </c>
      <c r="H10" s="269">
        <f t="shared" si="3"/>
        <v>0.20054719103009555</v>
      </c>
      <c r="I10" s="268">
        <f t="shared" si="4"/>
        <v>11948</v>
      </c>
      <c r="J10" s="267">
        <f t="shared" si="5"/>
        <v>0.41728410907436148</v>
      </c>
      <c r="K10" s="261">
        <v>69868</v>
      </c>
      <c r="L10" s="269">
        <f t="shared" si="6"/>
        <v>-2.3166724921356185E-2</v>
      </c>
      <c r="M10" s="268">
        <f t="shared" si="7"/>
        <v>-1657</v>
      </c>
      <c r="N10" s="267">
        <f t="shared" si="8"/>
        <v>0.41866457338374791</v>
      </c>
      <c r="O10" s="261">
        <v>77800</v>
      </c>
      <c r="P10" s="269">
        <f t="shared" si="9"/>
        <v>0.11352836777924091</v>
      </c>
      <c r="Q10" s="268">
        <f t="shared" si="10"/>
        <v>7932</v>
      </c>
      <c r="R10" s="269">
        <f t="shared" si="1"/>
        <v>1.0309073822700219</v>
      </c>
      <c r="S10" s="268">
        <f t="shared" si="2"/>
        <v>39492</v>
      </c>
      <c r="T10" s="267">
        <f>O10/$O$6</f>
        <v>0.44638246600493431</v>
      </c>
      <c r="V10" s="29"/>
      <c r="W10" s="81"/>
      <c r="AE10" s="1"/>
    </row>
    <row r="11" spans="1:31" s="4" customFormat="1" x14ac:dyDescent="0.25">
      <c r="B11" s="244" t="s">
        <v>52</v>
      </c>
      <c r="C11" s="261">
        <v>5757</v>
      </c>
      <c r="D11" s="261">
        <v>345</v>
      </c>
      <c r="E11" s="261">
        <v>6079</v>
      </c>
      <c r="F11" s="262">
        <f t="shared" si="0"/>
        <v>4.2368864913087723E-2</v>
      </c>
      <c r="G11" s="261">
        <v>8471</v>
      </c>
      <c r="H11" s="273">
        <f t="shared" si="3"/>
        <v>0.39348577068596802</v>
      </c>
      <c r="I11" s="264">
        <f t="shared" si="4"/>
        <v>2392</v>
      </c>
      <c r="J11" s="262">
        <f t="shared" si="5"/>
        <v>4.9420673722040072E-2</v>
      </c>
      <c r="K11" s="261">
        <v>8394</v>
      </c>
      <c r="L11" s="269">
        <f t="shared" si="6"/>
        <v>-9.0898359107542959E-3</v>
      </c>
      <c r="M11" s="268">
        <f t="shared" si="7"/>
        <v>-77</v>
      </c>
      <c r="N11" s="267">
        <f t="shared" si="8"/>
        <v>5.0298712271471632E-2</v>
      </c>
      <c r="O11" s="261">
        <v>9343</v>
      </c>
      <c r="P11" s="269">
        <f t="shared" si="9"/>
        <v>0.113056945437217</v>
      </c>
      <c r="Q11" s="268">
        <f t="shared" si="10"/>
        <v>949</v>
      </c>
      <c r="R11" s="269">
        <f t="shared" si="1"/>
        <v>0.62289386833420179</v>
      </c>
      <c r="S11" s="268">
        <f t="shared" si="2"/>
        <v>3586</v>
      </c>
      <c r="T11" s="267">
        <f t="shared" si="11"/>
        <v>5.3606058867404903E-2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13225</v>
      </c>
      <c r="D12" s="261">
        <v>9465</v>
      </c>
      <c r="E12" s="261">
        <v>19703</v>
      </c>
      <c r="F12" s="267">
        <f t="shared" si="0"/>
        <v>0.13732418907428318</v>
      </c>
      <c r="G12" s="261">
        <v>27288</v>
      </c>
      <c r="H12" s="269">
        <f t="shared" si="3"/>
        <v>0.38496675633152311</v>
      </c>
      <c r="I12" s="268">
        <f t="shared" si="4"/>
        <v>7585</v>
      </c>
      <c r="J12" s="267">
        <f t="shared" si="5"/>
        <v>0.15920096145992554</v>
      </c>
      <c r="K12" s="261">
        <v>27305</v>
      </c>
      <c r="L12" s="269">
        <f t="shared" si="6"/>
        <v>6.2298446203468139E-4</v>
      </c>
      <c r="M12" s="268">
        <f t="shared" si="7"/>
        <v>17</v>
      </c>
      <c r="N12" s="267">
        <f t="shared" si="8"/>
        <v>0.16361762432362792</v>
      </c>
      <c r="O12" s="261">
        <v>28196</v>
      </c>
      <c r="P12" s="269">
        <f t="shared" si="9"/>
        <v>3.2631386193004985E-2</v>
      </c>
      <c r="Q12" s="268">
        <f t="shared" si="10"/>
        <v>891</v>
      </c>
      <c r="R12" s="269">
        <f t="shared" si="1"/>
        <v>1.132022684310019</v>
      </c>
      <c r="S12" s="268">
        <f t="shared" si="2"/>
        <v>14971</v>
      </c>
      <c r="T12" s="267">
        <f t="shared" si="11"/>
        <v>0.16177634976189109</v>
      </c>
      <c r="V12" s="29"/>
      <c r="W12" s="81"/>
      <c r="AE12" s="1"/>
    </row>
    <row r="13" spans="1:31" s="4" customFormat="1" x14ac:dyDescent="0.25">
      <c r="B13" s="244" t="s">
        <v>51</v>
      </c>
      <c r="C13" s="261">
        <v>3215</v>
      </c>
      <c r="D13" s="261">
        <v>1664</v>
      </c>
      <c r="E13" s="261">
        <v>4717</v>
      </c>
      <c r="F13" s="262">
        <f t="shared" si="0"/>
        <v>3.2876120380824936E-2</v>
      </c>
      <c r="G13" s="261">
        <v>9305</v>
      </c>
      <c r="H13" s="273">
        <f t="shared" si="3"/>
        <v>0.97265210939156233</v>
      </c>
      <c r="I13" s="264">
        <f t="shared" si="4"/>
        <v>4588</v>
      </c>
      <c r="J13" s="262">
        <f t="shared" si="5"/>
        <v>5.428631436472469E-2</v>
      </c>
      <c r="K13" s="261">
        <v>7737</v>
      </c>
      <c r="L13" s="269">
        <f t="shared" si="6"/>
        <v>-0.16851155292853304</v>
      </c>
      <c r="M13" s="268">
        <f t="shared" si="7"/>
        <v>-1568</v>
      </c>
      <c r="N13" s="267">
        <f t="shared" si="8"/>
        <v>4.6361822354583748E-2</v>
      </c>
      <c r="O13" s="261">
        <v>7055</v>
      </c>
      <c r="P13" s="269">
        <f t="shared" si="9"/>
        <v>-8.8147860928008304E-2</v>
      </c>
      <c r="Q13" s="268">
        <f t="shared" si="10"/>
        <v>-682</v>
      </c>
      <c r="R13" s="269">
        <f t="shared" si="1"/>
        <v>1.1944012441679628</v>
      </c>
      <c r="S13" s="268">
        <f t="shared" si="2"/>
        <v>3840</v>
      </c>
      <c r="T13" s="267">
        <f t="shared" si="11"/>
        <v>4.0478512823455159E-2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866</v>
      </c>
      <c r="D14" s="261">
        <v>1519</v>
      </c>
      <c r="E14" s="261">
        <v>2259</v>
      </c>
      <c r="F14" s="267">
        <f t="shared" si="0"/>
        <v>1.5744574081043784E-2</v>
      </c>
      <c r="G14" s="261">
        <v>2816</v>
      </c>
      <c r="H14" s="269">
        <f t="shared" si="3"/>
        <v>0.24656927844178833</v>
      </c>
      <c r="I14" s="268">
        <f t="shared" si="4"/>
        <v>557</v>
      </c>
      <c r="J14" s="267">
        <f t="shared" si="5"/>
        <v>1.6428829795923128E-2</v>
      </c>
      <c r="K14" s="261">
        <v>2310</v>
      </c>
      <c r="L14" s="269">
        <f t="shared" si="6"/>
        <v>-0.1796875</v>
      </c>
      <c r="M14" s="268">
        <f t="shared" si="7"/>
        <v>-506</v>
      </c>
      <c r="N14" s="267">
        <f t="shared" si="8"/>
        <v>1.3842033041112636E-2</v>
      </c>
      <c r="O14" s="261">
        <v>2730</v>
      </c>
      <c r="P14" s="269">
        <f t="shared" si="9"/>
        <v>0.18181818181818188</v>
      </c>
      <c r="Q14" s="268">
        <f t="shared" si="10"/>
        <v>420</v>
      </c>
      <c r="R14" s="269">
        <f t="shared" si="1"/>
        <v>2.1524249422632793</v>
      </c>
      <c r="S14" s="268">
        <f t="shared" si="2"/>
        <v>1864</v>
      </c>
      <c r="T14" s="267">
        <f t="shared" si="11"/>
        <v>1.5663549256985484E-2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3282</v>
      </c>
      <c r="D15" s="261">
        <v>68</v>
      </c>
      <c r="E15" s="261">
        <v>3156</v>
      </c>
      <c r="F15" s="262">
        <f t="shared" si="0"/>
        <v>2.199640362982478E-2</v>
      </c>
      <c r="G15" s="261">
        <v>1676</v>
      </c>
      <c r="H15" s="273">
        <f t="shared" si="3"/>
        <v>-0.46894803548795949</v>
      </c>
      <c r="I15" s="264">
        <f t="shared" si="4"/>
        <v>-1480</v>
      </c>
      <c r="J15" s="262">
        <f t="shared" si="5"/>
        <v>9.777954097289477E-3</v>
      </c>
      <c r="K15" s="261">
        <v>7410</v>
      </c>
      <c r="L15" s="269">
        <f t="shared" si="6"/>
        <v>3.421241050119332</v>
      </c>
      <c r="M15" s="268">
        <f t="shared" si="7"/>
        <v>5734</v>
      </c>
      <c r="N15" s="267">
        <f t="shared" si="8"/>
        <v>4.440236572928339E-2</v>
      </c>
      <c r="O15" s="261">
        <v>5841</v>
      </c>
      <c r="P15" s="269">
        <f t="shared" si="9"/>
        <v>-0.21174089068825908</v>
      </c>
      <c r="Q15" s="268">
        <f t="shared" si="10"/>
        <v>-1569</v>
      </c>
      <c r="R15" s="269">
        <f t="shared" si="1"/>
        <v>0.77970749542961615</v>
      </c>
      <c r="S15" s="268">
        <f t="shared" si="2"/>
        <v>2559</v>
      </c>
      <c r="T15" s="267">
        <f t="shared" si="11"/>
        <v>3.3513110333352455E-2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4040</v>
      </c>
      <c r="D16" s="261">
        <f>D6-SUM(D7:D15)</f>
        <v>966</v>
      </c>
      <c r="E16" s="261">
        <f>E6-SUM(E7:E15)</f>
        <v>5593</v>
      </c>
      <c r="F16" s="267">
        <f t="shared" si="0"/>
        <v>3.8981586027126112E-2</v>
      </c>
      <c r="G16" s="261">
        <f>G6-SUM(G7:G15)</f>
        <v>5372</v>
      </c>
      <c r="H16" s="269">
        <f t="shared" si="3"/>
        <v>-3.951367781155013E-2</v>
      </c>
      <c r="I16" s="268">
        <f t="shared" si="4"/>
        <v>-221</v>
      </c>
      <c r="J16" s="267">
        <f t="shared" si="5"/>
        <v>3.1340793204438583E-2</v>
      </c>
      <c r="K16" s="261">
        <f>K6-SUM(K7:K15)</f>
        <v>4609</v>
      </c>
      <c r="L16" s="269">
        <f t="shared" si="6"/>
        <v>-0.14203276247207741</v>
      </c>
      <c r="M16" s="268">
        <f t="shared" si="7"/>
        <v>-763</v>
      </c>
      <c r="N16" s="267">
        <f t="shared" si="8"/>
        <v>2.7618151639172354E-2</v>
      </c>
      <c r="O16" s="261">
        <f>O6-SUM(O7:O15)</f>
        <v>4829</v>
      </c>
      <c r="P16" s="269">
        <f t="shared" si="9"/>
        <v>4.7732696897374804E-2</v>
      </c>
      <c r="Q16" s="268">
        <f t="shared" si="10"/>
        <v>220</v>
      </c>
      <c r="R16" s="269">
        <f t="shared" si="1"/>
        <v>0.19529702970297036</v>
      </c>
      <c r="S16" s="268">
        <f t="shared" si="2"/>
        <v>789</v>
      </c>
      <c r="T16" s="267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248294</v>
      </c>
      <c r="D136" s="237">
        <v>384253</v>
      </c>
      <c r="E136" s="237">
        <v>593573</v>
      </c>
      <c r="F136" s="237">
        <v>612478</v>
      </c>
      <c r="G136" s="238">
        <f>F136/E136-1</f>
        <v>3.1849494501939857E-2</v>
      </c>
      <c r="H136" s="237">
        <f>F136-E136</f>
        <v>18905</v>
      </c>
      <c r="I136" s="238">
        <f>F136/F$136</f>
        <v>1</v>
      </c>
      <c r="J136" s="237">
        <v>636461</v>
      </c>
      <c r="K136" s="238">
        <f>H136/H$136</f>
        <v>1</v>
      </c>
      <c r="L136" s="238">
        <f>J136/F136-1</f>
        <v>3.915732483452472E-2</v>
      </c>
      <c r="M136" s="237">
        <f>J136-F136</f>
        <v>23983</v>
      </c>
      <c r="N136" s="238">
        <f>J136/C136-1</f>
        <v>1.5633362062715972</v>
      </c>
      <c r="O136" s="237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49521</v>
      </c>
      <c r="D137" s="261">
        <v>120918</v>
      </c>
      <c r="E137" s="261">
        <v>120397</v>
      </c>
      <c r="F137" s="261">
        <v>106138</v>
      </c>
      <c r="G137" s="267">
        <f t="shared" ref="G137:G146" si="12">F137/E137-1</f>
        <v>-0.11843318355108512</v>
      </c>
      <c r="H137" s="274">
        <f t="shared" ref="H137:H146" si="13">F137-E137</f>
        <v>-14259</v>
      </c>
      <c r="I137" s="269">
        <f t="shared" ref="I137:K146" si="14">F137/F$136</f>
        <v>0.17329275500507774</v>
      </c>
      <c r="J137" s="261">
        <v>101169</v>
      </c>
      <c r="K137" s="269">
        <f t="shared" si="14"/>
        <v>-0.75424490875429784</v>
      </c>
      <c r="L137" s="269">
        <f t="shared" ref="L137:L146" si="15">J137/F137-1</f>
        <v>-4.6816408826245048E-2</v>
      </c>
      <c r="M137" s="268">
        <f t="shared" ref="M137:M146" si="16">J137-F137</f>
        <v>-4969</v>
      </c>
      <c r="N137" s="267">
        <f t="shared" ref="N137:N145" si="17">J137/C137-1</f>
        <v>1.0429514751317623</v>
      </c>
      <c r="O137" s="261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26848</v>
      </c>
      <c r="D138" s="261">
        <v>39986</v>
      </c>
      <c r="E138" s="261">
        <v>75857</v>
      </c>
      <c r="F138" s="261">
        <v>67064</v>
      </c>
      <c r="G138" s="267">
        <f t="shared" si="12"/>
        <v>-0.1159154725338466</v>
      </c>
      <c r="H138" s="274">
        <f t="shared" si="13"/>
        <v>-8793</v>
      </c>
      <c r="I138" s="269">
        <f t="shared" si="14"/>
        <v>0.10949617782189727</v>
      </c>
      <c r="J138" s="261">
        <v>64415</v>
      </c>
      <c r="K138" s="269">
        <f t="shared" si="14"/>
        <v>-0.4651150489288548</v>
      </c>
      <c r="L138" s="269">
        <f t="shared" si="15"/>
        <v>-3.9499582488369267E-2</v>
      </c>
      <c r="M138" s="268">
        <f t="shared" si="16"/>
        <v>-2649</v>
      </c>
      <c r="N138" s="267">
        <f t="shared" si="17"/>
        <v>1.3992476162097733</v>
      </c>
      <c r="O138" s="261">
        <f t="shared" si="18"/>
        <v>37567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681</v>
      </c>
      <c r="D139" s="261">
        <v>2535</v>
      </c>
      <c r="E139" s="261">
        <v>3247</v>
      </c>
      <c r="F139" s="261">
        <v>5439</v>
      </c>
      <c r="G139" s="267">
        <f t="shared" si="12"/>
        <v>0.67508469356328926</v>
      </c>
      <c r="H139" s="275">
        <f t="shared" si="13"/>
        <v>2192</v>
      </c>
      <c r="I139" s="273">
        <f t="shared" si="14"/>
        <v>8.8803189665587982E-3</v>
      </c>
      <c r="J139" s="261">
        <v>3803</v>
      </c>
      <c r="K139" s="273">
        <f t="shared" si="14"/>
        <v>0.11594816186194129</v>
      </c>
      <c r="L139" s="269">
        <f t="shared" si="15"/>
        <v>-0.30079058650487223</v>
      </c>
      <c r="M139" s="268">
        <f t="shared" si="16"/>
        <v>-1636</v>
      </c>
      <c r="N139" s="267">
        <f t="shared" si="17"/>
        <v>4.5844346549192361</v>
      </c>
      <c r="O139" s="261">
        <f t="shared" si="18"/>
        <v>3122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74813</v>
      </c>
      <c r="D140" s="261">
        <v>114704</v>
      </c>
      <c r="E140" s="261">
        <v>244952</v>
      </c>
      <c r="F140" s="261">
        <v>249820</v>
      </c>
      <c r="G140" s="267">
        <f t="shared" si="12"/>
        <v>1.987328129592747E-2</v>
      </c>
      <c r="H140" s="274">
        <f t="shared" si="13"/>
        <v>4868</v>
      </c>
      <c r="I140" s="269">
        <f t="shared" si="14"/>
        <v>0.40788403828382408</v>
      </c>
      <c r="J140" s="261">
        <v>275953</v>
      </c>
      <c r="K140" s="269">
        <f t="shared" si="14"/>
        <v>0.25749801639777836</v>
      </c>
      <c r="L140" s="269">
        <f t="shared" si="15"/>
        <v>0.1046073172684332</v>
      </c>
      <c r="M140" s="268">
        <f t="shared" si="16"/>
        <v>26133</v>
      </c>
      <c r="N140" s="267">
        <f t="shared" si="17"/>
        <v>2.6885701682862604</v>
      </c>
      <c r="O140" s="261">
        <f t="shared" si="18"/>
        <v>201140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25621</v>
      </c>
      <c r="D141" s="261">
        <v>20278</v>
      </c>
      <c r="E141" s="261">
        <v>32271</v>
      </c>
      <c r="F141" s="261">
        <v>36164</v>
      </c>
      <c r="G141" s="267">
        <f t="shared" si="12"/>
        <v>0.12063462551516846</v>
      </c>
      <c r="H141" s="275">
        <f t="shared" si="13"/>
        <v>3893</v>
      </c>
      <c r="I141" s="273">
        <f t="shared" si="14"/>
        <v>5.9045386119991251E-2</v>
      </c>
      <c r="J141" s="261">
        <v>33708</v>
      </c>
      <c r="K141" s="273">
        <f t="shared" si="14"/>
        <v>0.20592435863528166</v>
      </c>
      <c r="L141" s="269">
        <f t="shared" si="15"/>
        <v>-6.791284149983412E-2</v>
      </c>
      <c r="M141" s="268">
        <f t="shared" si="16"/>
        <v>-2456</v>
      </c>
      <c r="N141" s="267">
        <f t="shared" si="17"/>
        <v>0.31563951446079397</v>
      </c>
      <c r="O141" s="261">
        <f t="shared" si="18"/>
        <v>8087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33780</v>
      </c>
      <c r="D142" s="261">
        <v>51310</v>
      </c>
      <c r="E142" s="261">
        <v>65021</v>
      </c>
      <c r="F142" s="261">
        <v>80309</v>
      </c>
      <c r="G142" s="267">
        <f t="shared" si="12"/>
        <v>0.23512403684963323</v>
      </c>
      <c r="H142" s="274">
        <f t="shared" si="13"/>
        <v>15288</v>
      </c>
      <c r="I142" s="269">
        <f t="shared" si="14"/>
        <v>0.1311214443620832</v>
      </c>
      <c r="J142" s="261">
        <v>80773</v>
      </c>
      <c r="K142" s="269">
        <f t="shared" si="14"/>
        <v>0.80867495371594811</v>
      </c>
      <c r="L142" s="269">
        <f t="shared" si="15"/>
        <v>5.7776836967213807E-3</v>
      </c>
      <c r="M142" s="268">
        <f t="shared" si="16"/>
        <v>464</v>
      </c>
      <c r="N142" s="267">
        <f t="shared" si="17"/>
        <v>1.3911486086441682</v>
      </c>
      <c r="O142" s="261">
        <f t="shared" si="18"/>
        <v>46993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7339</v>
      </c>
      <c r="D143" s="261">
        <v>10731</v>
      </c>
      <c r="E143" s="261">
        <v>17520</v>
      </c>
      <c r="F143" s="261">
        <v>25698</v>
      </c>
      <c r="G143" s="267">
        <f t="shared" si="12"/>
        <v>0.46678082191780823</v>
      </c>
      <c r="H143" s="275">
        <f t="shared" si="13"/>
        <v>8178</v>
      </c>
      <c r="I143" s="273">
        <f t="shared" si="14"/>
        <v>4.1957425409565728E-2</v>
      </c>
      <c r="J143" s="261">
        <v>23944</v>
      </c>
      <c r="K143" s="273">
        <f t="shared" si="14"/>
        <v>0.43258397249404917</v>
      </c>
      <c r="L143" s="269">
        <f t="shared" si="15"/>
        <v>-6.8254338859055186E-2</v>
      </c>
      <c r="M143" s="268">
        <f t="shared" si="16"/>
        <v>-1754</v>
      </c>
      <c r="N143" s="267">
        <f t="shared" si="17"/>
        <v>2.2625698324022347</v>
      </c>
      <c r="O143" s="261">
        <f t="shared" si="18"/>
        <v>16605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6781</v>
      </c>
      <c r="D144" s="261">
        <v>11021</v>
      </c>
      <c r="E144" s="261">
        <v>9118</v>
      </c>
      <c r="F144" s="261">
        <v>11280</v>
      </c>
      <c r="G144" s="267">
        <f t="shared" si="12"/>
        <v>0.23711340206185572</v>
      </c>
      <c r="H144" s="274">
        <f t="shared" si="13"/>
        <v>2162</v>
      </c>
      <c r="I144" s="269">
        <f t="shared" si="14"/>
        <v>1.8416988038754044E-2</v>
      </c>
      <c r="J144" s="261">
        <v>10812</v>
      </c>
      <c r="K144" s="269">
        <f t="shared" si="14"/>
        <v>0.1143612800846337</v>
      </c>
      <c r="L144" s="269">
        <f t="shared" si="15"/>
        <v>-4.1489361702127692E-2</v>
      </c>
      <c r="M144" s="268">
        <f t="shared" si="16"/>
        <v>-468</v>
      </c>
      <c r="N144" s="267">
        <f t="shared" si="17"/>
        <v>0.59445509511871397</v>
      </c>
      <c r="O144" s="261">
        <f t="shared" si="18"/>
        <v>4031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15343</v>
      </c>
      <c r="D145" s="261">
        <v>4744</v>
      </c>
      <c r="E145" s="261">
        <v>9037</v>
      </c>
      <c r="F145" s="261">
        <v>15069</v>
      </c>
      <c r="G145" s="267">
        <f t="shared" si="12"/>
        <v>0.66747814540223516</v>
      </c>
      <c r="H145" s="275">
        <f t="shared" si="13"/>
        <v>6032</v>
      </c>
      <c r="I145" s="273">
        <f t="shared" si="14"/>
        <v>2.4603332691133396E-2</v>
      </c>
      <c r="J145" s="261">
        <v>23750</v>
      </c>
      <c r="K145" s="273">
        <f t="shared" si="14"/>
        <v>0.31906902935731291</v>
      </c>
      <c r="L145" s="269">
        <f t="shared" si="15"/>
        <v>0.57608334992368437</v>
      </c>
      <c r="M145" s="268">
        <f t="shared" si="16"/>
        <v>8681</v>
      </c>
      <c r="N145" s="267">
        <f t="shared" si="17"/>
        <v>0.54793717004497156</v>
      </c>
      <c r="O145" s="261">
        <f t="shared" si="18"/>
        <v>8407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7567</v>
      </c>
      <c r="D146" s="261">
        <f>D136-SUM(D137:D145)</f>
        <v>8026</v>
      </c>
      <c r="E146" s="261">
        <f>E136-SUM(E137:E145)</f>
        <v>16153</v>
      </c>
      <c r="F146" s="261">
        <f>F136-SUM(F137:F145)</f>
        <v>15497</v>
      </c>
      <c r="G146" s="267">
        <f t="shared" si="12"/>
        <v>-4.0611651086485456E-2</v>
      </c>
      <c r="H146" s="274">
        <f t="shared" si="13"/>
        <v>-656</v>
      </c>
      <c r="I146" s="269">
        <f t="shared" si="14"/>
        <v>2.5302133301114488E-2</v>
      </c>
      <c r="J146" s="261">
        <f>J136-SUM(J137:J145)</f>
        <v>18134</v>
      </c>
      <c r="K146" s="269">
        <f t="shared" si="14"/>
        <v>-3.4699814863792644E-2</v>
      </c>
      <c r="L146" s="269">
        <f t="shared" si="15"/>
        <v>0.17016196683229001</v>
      </c>
      <c r="M146" s="268">
        <f t="shared" si="16"/>
        <v>2637</v>
      </c>
      <c r="N146" s="267">
        <f>J146/C146-1</f>
        <v>1.3964583058015068</v>
      </c>
      <c r="O146" s="261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9017-E3A8-43A4-BED3-3B2BEBFF1FA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51219</v>
      </c>
      <c r="D6" s="252">
        <v>93260</v>
      </c>
      <c r="E6" s="252">
        <v>107393</v>
      </c>
      <c r="F6" s="253">
        <f>E6/$E$6</f>
        <v>1</v>
      </c>
      <c r="G6" s="252">
        <v>111139</v>
      </c>
      <c r="H6" s="253">
        <f>G6/E6-1</f>
        <v>3.4881230620245285E-2</v>
      </c>
      <c r="I6" s="252">
        <f>G6-E6</f>
        <v>3746</v>
      </c>
      <c r="J6" s="253">
        <f>G6/$G$6</f>
        <v>1</v>
      </c>
      <c r="K6" s="252">
        <v>94810</v>
      </c>
      <c r="L6" s="253">
        <f>K6/G6-1</f>
        <v>-0.14692412204536665</v>
      </c>
      <c r="M6" s="252">
        <f>K6-G6</f>
        <v>-16329</v>
      </c>
      <c r="N6" s="253">
        <f>K6/$K$6</f>
        <v>1</v>
      </c>
      <c r="O6" s="252">
        <v>93025</v>
      </c>
      <c r="P6" s="253">
        <f>O6/K6-1</f>
        <v>-1.8827127940090671E-2</v>
      </c>
      <c r="Q6" s="252">
        <f>O6-K6</f>
        <v>-1785</v>
      </c>
      <c r="R6" s="253">
        <f>IFERROR(O6/C6-1,"-")</f>
        <v>0.81622054315781245</v>
      </c>
      <c r="S6" s="252">
        <f>O6-C6</f>
        <v>41806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9378</v>
      </c>
      <c r="D7" s="261">
        <v>31357</v>
      </c>
      <c r="E7" s="261">
        <v>20561</v>
      </c>
      <c r="F7" s="267">
        <f t="shared" ref="F7:F16" si="0">E7/$E$6</f>
        <v>0.19145568146899705</v>
      </c>
      <c r="G7" s="261">
        <v>17667</v>
      </c>
      <c r="H7" s="269">
        <f>G7/E7-1</f>
        <v>-0.14075190895384471</v>
      </c>
      <c r="I7" s="268">
        <f>G7-E7</f>
        <v>-2894</v>
      </c>
      <c r="J7" s="267">
        <f>G7/$G$6</f>
        <v>0.15896310026183427</v>
      </c>
      <c r="K7" s="261">
        <v>12604</v>
      </c>
      <c r="L7" s="269">
        <f>K7/G7-1</f>
        <v>-0.28657949850002828</v>
      </c>
      <c r="M7" s="268">
        <f>K7-G7</f>
        <v>-5063</v>
      </c>
      <c r="N7" s="267">
        <f>K7/$K$6</f>
        <v>0.13293956333720072</v>
      </c>
      <c r="O7" s="261">
        <v>12488</v>
      </c>
      <c r="P7" s="269">
        <f>O7/K7-1</f>
        <v>-9.2034274833385776E-3</v>
      </c>
      <c r="Q7" s="268">
        <f>O7-K7</f>
        <v>-116</v>
      </c>
      <c r="R7" s="269">
        <f t="shared" ref="R7:R16" si="1">IFERROR(O7/C7-1,"-")</f>
        <v>0.33162721262529327</v>
      </c>
      <c r="S7" s="268">
        <f t="shared" ref="S7:S16" si="2">O7-C7</f>
        <v>3110</v>
      </c>
      <c r="T7" s="267">
        <f>O7/$O$6</f>
        <v>0.13424348293469499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5079</v>
      </c>
      <c r="D8" s="261">
        <v>11878</v>
      </c>
      <c r="E8" s="261">
        <v>11582</v>
      </c>
      <c r="F8" s="267">
        <f t="shared" si="0"/>
        <v>0.10784688015047536</v>
      </c>
      <c r="G8" s="261">
        <v>10559</v>
      </c>
      <c r="H8" s="269">
        <f t="shared" ref="H8:H16" si="3">G8/E8-1</f>
        <v>-8.8326713866344275E-2</v>
      </c>
      <c r="I8" s="268">
        <f t="shared" ref="I8:I16" si="4">G8-E8</f>
        <v>-1023</v>
      </c>
      <c r="J8" s="267">
        <f t="shared" ref="J8:J16" si="5">G8/$G$6</f>
        <v>9.5007153204545655E-2</v>
      </c>
      <c r="K8" s="261">
        <v>10793</v>
      </c>
      <c r="L8" s="269">
        <f t="shared" ref="L8:L16" si="6">K8/G8-1</f>
        <v>2.216118950658208E-2</v>
      </c>
      <c r="M8" s="268">
        <f t="shared" ref="M8:M16" si="7">K8-G8</f>
        <v>234</v>
      </c>
      <c r="N8" s="267">
        <f t="shared" ref="N8:N16" si="8">K8/$K$6</f>
        <v>0.11383820272123193</v>
      </c>
      <c r="O8" s="261">
        <v>11992</v>
      </c>
      <c r="P8" s="269">
        <f t="shared" ref="P8:P16" si="9">O8/K8-1</f>
        <v>0.1110905216343927</v>
      </c>
      <c r="Q8" s="268">
        <f t="shared" ref="Q8:Q16" si="10">O8-K8</f>
        <v>1199</v>
      </c>
      <c r="R8" s="269">
        <f t="shared" si="1"/>
        <v>1.3610947036818271</v>
      </c>
      <c r="S8" s="268">
        <f t="shared" si="2"/>
        <v>6913</v>
      </c>
      <c r="T8" s="267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4" t="s">
        <v>48</v>
      </c>
      <c r="C9" s="261">
        <v>538</v>
      </c>
      <c r="D9" s="261">
        <v>181</v>
      </c>
      <c r="E9" s="261">
        <v>229</v>
      </c>
      <c r="F9" s="262">
        <f t="shared" si="0"/>
        <v>2.132354995204529E-3</v>
      </c>
      <c r="G9" s="261">
        <v>6277</v>
      </c>
      <c r="H9" s="273">
        <f t="shared" si="3"/>
        <v>26.410480349344979</v>
      </c>
      <c r="I9" s="264">
        <f t="shared" si="4"/>
        <v>6048</v>
      </c>
      <c r="J9" s="262">
        <f t="shared" si="5"/>
        <v>5.647882381522238E-2</v>
      </c>
      <c r="K9" s="261">
        <v>3342</v>
      </c>
      <c r="L9" s="269">
        <f t="shared" si="6"/>
        <v>-0.4675800541660029</v>
      </c>
      <c r="M9" s="268">
        <f t="shared" si="7"/>
        <v>-2935</v>
      </c>
      <c r="N9" s="267">
        <f t="shared" si="8"/>
        <v>3.5249446260942938E-2</v>
      </c>
      <c r="O9" s="261">
        <v>1849</v>
      </c>
      <c r="P9" s="269">
        <f t="shared" si="9"/>
        <v>-0.44673847995212446</v>
      </c>
      <c r="Q9" s="268">
        <f t="shared" si="10"/>
        <v>-1493</v>
      </c>
      <c r="R9" s="269">
        <f t="shared" si="1"/>
        <v>2.4368029739776951</v>
      </c>
      <c r="S9" s="268">
        <f t="shared" si="2"/>
        <v>1311</v>
      </c>
      <c r="T9" s="267">
        <f t="shared" si="11"/>
        <v>1.9876377317925287E-2</v>
      </c>
      <c r="V9" s="29"/>
      <c r="W9" s="81"/>
      <c r="AE9" s="1"/>
    </row>
    <row r="10" spans="1:31" s="4" customFormat="1" x14ac:dyDescent="0.25">
      <c r="B10" s="244" t="s">
        <v>50</v>
      </c>
      <c r="C10" s="261">
        <v>8752</v>
      </c>
      <c r="D10" s="261">
        <v>6288</v>
      </c>
      <c r="E10" s="261">
        <v>24385</v>
      </c>
      <c r="F10" s="267">
        <f t="shared" si="0"/>
        <v>0.22706321641075303</v>
      </c>
      <c r="G10" s="261">
        <v>20878</v>
      </c>
      <c r="H10" s="269">
        <f t="shared" si="3"/>
        <v>-0.14381792085298339</v>
      </c>
      <c r="I10" s="268">
        <f t="shared" si="4"/>
        <v>-3507</v>
      </c>
      <c r="J10" s="267">
        <f t="shared" si="5"/>
        <v>0.18785484843304331</v>
      </c>
      <c r="K10" s="261">
        <v>20789</v>
      </c>
      <c r="L10" s="269">
        <f t="shared" si="6"/>
        <v>-4.2628604272439974E-3</v>
      </c>
      <c r="M10" s="268">
        <f t="shared" si="7"/>
        <v>-89</v>
      </c>
      <c r="N10" s="267">
        <f t="shared" si="8"/>
        <v>0.21927011918573991</v>
      </c>
      <c r="O10" s="261">
        <v>20266</v>
      </c>
      <c r="P10" s="269">
        <f t="shared" si="9"/>
        <v>-2.5157535234979989E-2</v>
      </c>
      <c r="Q10" s="268">
        <f t="shared" si="10"/>
        <v>-523</v>
      </c>
      <c r="R10" s="269">
        <f t="shared" si="1"/>
        <v>1.3155850091407677</v>
      </c>
      <c r="S10" s="268">
        <f t="shared" si="2"/>
        <v>11514</v>
      </c>
      <c r="T10" s="267">
        <f>O10/$O$6</f>
        <v>0.2178554152109648</v>
      </c>
      <c r="V10" s="29"/>
      <c r="W10" s="81"/>
      <c r="AE10" s="1"/>
    </row>
    <row r="11" spans="1:31" s="4" customFormat="1" x14ac:dyDescent="0.25">
      <c r="B11" s="244" t="s">
        <v>52</v>
      </c>
      <c r="C11" s="261">
        <v>1451</v>
      </c>
      <c r="D11" s="261">
        <v>7546</v>
      </c>
      <c r="E11" s="261">
        <v>5001</v>
      </c>
      <c r="F11" s="262">
        <f t="shared" si="0"/>
        <v>4.6567280921475329E-2</v>
      </c>
      <c r="G11" s="261">
        <v>6835</v>
      </c>
      <c r="H11" s="273">
        <f t="shared" si="3"/>
        <v>0.36672665466906618</v>
      </c>
      <c r="I11" s="264">
        <f t="shared" si="4"/>
        <v>1834</v>
      </c>
      <c r="J11" s="262">
        <f t="shared" si="5"/>
        <v>6.1499563609534007E-2</v>
      </c>
      <c r="K11" s="261">
        <v>3189</v>
      </c>
      <c r="L11" s="269">
        <f t="shared" si="6"/>
        <v>-0.53343087051938554</v>
      </c>
      <c r="M11" s="268">
        <f t="shared" si="7"/>
        <v>-3646</v>
      </c>
      <c r="N11" s="267">
        <f t="shared" si="8"/>
        <v>3.3635692437506595E-2</v>
      </c>
      <c r="O11" s="261">
        <v>4173</v>
      </c>
      <c r="P11" s="269">
        <f t="shared" si="9"/>
        <v>0.30856067732831605</v>
      </c>
      <c r="Q11" s="268">
        <f t="shared" si="10"/>
        <v>984</v>
      </c>
      <c r="R11" s="269">
        <f t="shared" si="1"/>
        <v>1.875947622329428</v>
      </c>
      <c r="S11" s="268">
        <f t="shared" si="2"/>
        <v>2722</v>
      </c>
      <c r="T11" s="267">
        <f t="shared" si="11"/>
        <v>4.485890889545821E-2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13715</v>
      </c>
      <c r="D12" s="261">
        <v>10606</v>
      </c>
      <c r="E12" s="261">
        <v>18143</v>
      </c>
      <c r="F12" s="267">
        <f t="shared" si="0"/>
        <v>0.16894024750216494</v>
      </c>
      <c r="G12" s="261">
        <v>22897</v>
      </c>
      <c r="H12" s="269">
        <f t="shared" si="3"/>
        <v>0.26202943283911151</v>
      </c>
      <c r="I12" s="268">
        <f t="shared" si="4"/>
        <v>4754</v>
      </c>
      <c r="J12" s="267">
        <f t="shared" si="5"/>
        <v>0.2060212886565472</v>
      </c>
      <c r="K12" s="261">
        <v>21110</v>
      </c>
      <c r="L12" s="269">
        <f t="shared" si="6"/>
        <v>-7.8045158754421973E-2</v>
      </c>
      <c r="M12" s="268">
        <f t="shared" si="7"/>
        <v>-1787</v>
      </c>
      <c r="N12" s="267">
        <f t="shared" si="8"/>
        <v>0.22265583799177302</v>
      </c>
      <c r="O12" s="261">
        <v>25718</v>
      </c>
      <c r="P12" s="269">
        <f t="shared" si="9"/>
        <v>0.21828517290383709</v>
      </c>
      <c r="Q12" s="268">
        <f t="shared" si="10"/>
        <v>4608</v>
      </c>
      <c r="R12" s="269">
        <f t="shared" si="1"/>
        <v>0.87517316806416323</v>
      </c>
      <c r="S12" s="268">
        <f t="shared" si="2"/>
        <v>12003</v>
      </c>
      <c r="T12" s="267">
        <f t="shared" si="11"/>
        <v>0.27646331631281912</v>
      </c>
      <c r="V12" s="29"/>
      <c r="W12" s="81"/>
      <c r="AE12" s="1"/>
    </row>
    <row r="13" spans="1:31" s="4" customFormat="1" x14ac:dyDescent="0.25">
      <c r="B13" s="244" t="s">
        <v>51</v>
      </c>
      <c r="C13" s="261">
        <v>4239</v>
      </c>
      <c r="D13" s="261">
        <v>2108</v>
      </c>
      <c r="E13" s="261">
        <v>4615</v>
      </c>
      <c r="F13" s="262">
        <f t="shared" si="0"/>
        <v>4.297300568938385E-2</v>
      </c>
      <c r="G13" s="261">
        <v>3780</v>
      </c>
      <c r="H13" s="273">
        <f t="shared" si="3"/>
        <v>-0.18093174431202597</v>
      </c>
      <c r="I13" s="264">
        <f t="shared" si="4"/>
        <v>-835</v>
      </c>
      <c r="J13" s="262">
        <f t="shared" si="5"/>
        <v>3.4011463122756186E-2</v>
      </c>
      <c r="K13" s="261">
        <v>2515</v>
      </c>
      <c r="L13" s="269">
        <f t="shared" si="6"/>
        <v>-0.33465608465608465</v>
      </c>
      <c r="M13" s="268">
        <f t="shared" si="7"/>
        <v>-1265</v>
      </c>
      <c r="N13" s="267">
        <f t="shared" si="8"/>
        <v>2.6526737685898111E-2</v>
      </c>
      <c r="O13" s="261">
        <v>2955</v>
      </c>
      <c r="P13" s="269">
        <f t="shared" si="9"/>
        <v>0.1749502982107356</v>
      </c>
      <c r="Q13" s="268">
        <f t="shared" si="10"/>
        <v>440</v>
      </c>
      <c r="R13" s="269">
        <f t="shared" si="1"/>
        <v>-0.30290162774239204</v>
      </c>
      <c r="S13" s="268">
        <f t="shared" si="2"/>
        <v>-1284</v>
      </c>
      <c r="T13" s="267">
        <f t="shared" si="11"/>
        <v>3.176565439398011E-2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1763</v>
      </c>
      <c r="D14" s="261">
        <v>12077</v>
      </c>
      <c r="E14" s="261">
        <v>4402</v>
      </c>
      <c r="F14" s="267">
        <f t="shared" si="0"/>
        <v>4.0989636196027676E-2</v>
      </c>
      <c r="G14" s="261">
        <v>5746</v>
      </c>
      <c r="H14" s="269">
        <f t="shared" si="3"/>
        <v>0.30531576556110851</v>
      </c>
      <c r="I14" s="268">
        <f t="shared" si="4"/>
        <v>1344</v>
      </c>
      <c r="J14" s="267">
        <f t="shared" si="5"/>
        <v>5.1701023043216152E-2</v>
      </c>
      <c r="K14" s="261">
        <v>3788</v>
      </c>
      <c r="L14" s="269">
        <f t="shared" si="6"/>
        <v>-0.34075878872258958</v>
      </c>
      <c r="M14" s="268">
        <f t="shared" si="7"/>
        <v>-1958</v>
      </c>
      <c r="N14" s="267">
        <f t="shared" si="8"/>
        <v>3.9953591393312941E-2</v>
      </c>
      <c r="O14" s="261">
        <v>1970</v>
      </c>
      <c r="P14" s="269">
        <f t="shared" si="9"/>
        <v>-0.47993664202745512</v>
      </c>
      <c r="Q14" s="268">
        <f t="shared" si="10"/>
        <v>-1818</v>
      </c>
      <c r="R14" s="269">
        <f t="shared" si="1"/>
        <v>0.11741349971639248</v>
      </c>
      <c r="S14" s="268">
        <f t="shared" si="2"/>
        <v>207</v>
      </c>
      <c r="T14" s="267">
        <f t="shared" si="11"/>
        <v>2.1177102929320075E-2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2263</v>
      </c>
      <c r="D15" s="261">
        <v>4303</v>
      </c>
      <c r="E15" s="261">
        <v>6227</v>
      </c>
      <c r="F15" s="262">
        <f t="shared" si="0"/>
        <v>5.7983295000605256E-2</v>
      </c>
      <c r="G15" s="261">
        <v>4418</v>
      </c>
      <c r="H15" s="273">
        <f t="shared" si="3"/>
        <v>-0.29050907339007548</v>
      </c>
      <c r="I15" s="264">
        <f t="shared" si="4"/>
        <v>-1809</v>
      </c>
      <c r="J15" s="262">
        <f t="shared" si="5"/>
        <v>3.9752022242417154E-2</v>
      </c>
      <c r="K15" s="261">
        <v>4625</v>
      </c>
      <c r="L15" s="269">
        <f t="shared" si="6"/>
        <v>4.6853779990946087E-2</v>
      </c>
      <c r="M15" s="268">
        <f t="shared" si="7"/>
        <v>207</v>
      </c>
      <c r="N15" s="267">
        <f t="shared" si="8"/>
        <v>4.8781774074464719E-2</v>
      </c>
      <c r="O15" s="261">
        <v>2261</v>
      </c>
      <c r="P15" s="269">
        <f t="shared" si="9"/>
        <v>-0.5111351351351352</v>
      </c>
      <c r="Q15" s="268">
        <f t="shared" si="10"/>
        <v>-2364</v>
      </c>
      <c r="R15" s="269">
        <f t="shared" si="1"/>
        <v>-8.8378258948296207E-4</v>
      </c>
      <c r="S15" s="268">
        <f t="shared" si="2"/>
        <v>-2</v>
      </c>
      <c r="T15" s="267">
        <f t="shared" si="11"/>
        <v>2.4305294275732331E-2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4041</v>
      </c>
      <c r="D16" s="261">
        <f>D6-SUM(D7:D15)</f>
        <v>6916</v>
      </c>
      <c r="E16" s="261">
        <f>E6-SUM(E7:E15)</f>
        <v>12248</v>
      </c>
      <c r="F16" s="267">
        <f t="shared" si="0"/>
        <v>0.11404840166491298</v>
      </c>
      <c r="G16" s="261">
        <f>G6-SUM(G7:G15)</f>
        <v>12082</v>
      </c>
      <c r="H16" s="269">
        <f t="shared" si="3"/>
        <v>-1.3553233180927493E-2</v>
      </c>
      <c r="I16" s="268">
        <f t="shared" si="4"/>
        <v>-166</v>
      </c>
      <c r="J16" s="267">
        <f t="shared" si="5"/>
        <v>0.10871071361088366</v>
      </c>
      <c r="K16" s="261">
        <f>K6-SUM(K7:K15)</f>
        <v>12055</v>
      </c>
      <c r="L16" s="269">
        <f t="shared" si="6"/>
        <v>-2.2347293494454634E-3</v>
      </c>
      <c r="M16" s="268">
        <f t="shared" si="7"/>
        <v>-27</v>
      </c>
      <c r="N16" s="267">
        <f t="shared" si="8"/>
        <v>0.12714903491192911</v>
      </c>
      <c r="O16" s="261">
        <f>O6-SUM(O7:O15)</f>
        <v>9353</v>
      </c>
      <c r="P16" s="269">
        <f t="shared" si="9"/>
        <v>-0.22413936126088763</v>
      </c>
      <c r="Q16" s="268">
        <f t="shared" si="10"/>
        <v>-2702</v>
      </c>
      <c r="R16" s="269">
        <f t="shared" si="1"/>
        <v>1.3145261073991588</v>
      </c>
      <c r="S16" s="268">
        <f t="shared" si="2"/>
        <v>5312</v>
      </c>
      <c r="T16" s="267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9" t="s">
        <v>180</v>
      </c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78" t="s">
        <v>178</v>
      </c>
      <c r="C52" s="278"/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208389</v>
      </c>
      <c r="D136" s="237">
        <v>416048</v>
      </c>
      <c r="E136" s="237">
        <v>423208</v>
      </c>
      <c r="F136" s="237">
        <v>428791</v>
      </c>
      <c r="G136" s="238">
        <f>F136/E136-1</f>
        <v>1.3192094667397569E-2</v>
      </c>
      <c r="H136" s="237">
        <f>F136-E136</f>
        <v>5583</v>
      </c>
      <c r="I136" s="238">
        <f>F136/F$136</f>
        <v>1</v>
      </c>
      <c r="J136" s="237">
        <v>421973</v>
      </c>
      <c r="K136" s="238">
        <f>H136/H$136</f>
        <v>1</v>
      </c>
      <c r="L136" s="238">
        <f>J136/F136-1</f>
        <v>-1.5900520300099585E-2</v>
      </c>
      <c r="M136" s="237">
        <f>J136-F136</f>
        <v>-6818</v>
      </c>
      <c r="N136" s="238">
        <f>J136/C136-1</f>
        <v>1.0249293388806513</v>
      </c>
      <c r="O136" s="237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68476</v>
      </c>
      <c r="D137" s="261">
        <v>126666</v>
      </c>
      <c r="E137" s="261">
        <v>86811</v>
      </c>
      <c r="F137" s="261">
        <v>75374</v>
      </c>
      <c r="G137" s="267">
        <f t="shared" ref="G137:G146" si="12">F137/E137-1</f>
        <v>-0.13174597689232936</v>
      </c>
      <c r="H137" s="274">
        <f t="shared" ref="H137:H146" si="13">F137-E137</f>
        <v>-11437</v>
      </c>
      <c r="I137" s="269">
        <f t="shared" ref="I137:K146" si="14">F137/F$136</f>
        <v>0.17578260737748694</v>
      </c>
      <c r="J137" s="261">
        <v>60650</v>
      </c>
      <c r="K137" s="269">
        <f t="shared" si="14"/>
        <v>-2.0485402113559017</v>
      </c>
      <c r="L137" s="269">
        <f t="shared" ref="L137:L146" si="15">J137/F137-1</f>
        <v>-0.19534587523549229</v>
      </c>
      <c r="M137" s="268">
        <f t="shared" ref="M137:M146" si="16">J137-F137</f>
        <v>-14724</v>
      </c>
      <c r="N137" s="267">
        <f t="shared" ref="N137:N146" si="17">J137/C137-1</f>
        <v>-0.11428821776972953</v>
      </c>
      <c r="O137" s="261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24912</v>
      </c>
      <c r="D138" s="261">
        <v>43482</v>
      </c>
      <c r="E138" s="261">
        <v>48094</v>
      </c>
      <c r="F138" s="261">
        <v>51902</v>
      </c>
      <c r="G138" s="267">
        <f t="shared" si="12"/>
        <v>7.9178275876408799E-2</v>
      </c>
      <c r="H138" s="274">
        <f t="shared" si="13"/>
        <v>3808</v>
      </c>
      <c r="I138" s="269">
        <f t="shared" si="14"/>
        <v>0.12104265248104555</v>
      </c>
      <c r="J138" s="261">
        <v>50245</v>
      </c>
      <c r="K138" s="269">
        <f t="shared" si="14"/>
        <v>0.68207057137739568</v>
      </c>
      <c r="L138" s="269">
        <f t="shared" si="15"/>
        <v>-3.1925552001849655E-2</v>
      </c>
      <c r="M138" s="268">
        <f t="shared" si="16"/>
        <v>-1657</v>
      </c>
      <c r="N138" s="267">
        <f t="shared" si="17"/>
        <v>1.0168994861913938</v>
      </c>
      <c r="O138" s="261">
        <f t="shared" si="18"/>
        <v>25333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1658</v>
      </c>
      <c r="D139" s="261">
        <v>2415</v>
      </c>
      <c r="E139" s="261">
        <v>3515</v>
      </c>
      <c r="F139" s="261">
        <v>14811</v>
      </c>
      <c r="G139" s="267">
        <f t="shared" si="12"/>
        <v>3.2136557610241825</v>
      </c>
      <c r="H139" s="275">
        <f t="shared" si="13"/>
        <v>11296</v>
      </c>
      <c r="I139" s="273">
        <f t="shared" si="14"/>
        <v>3.4541303338922691E-2</v>
      </c>
      <c r="J139" s="261">
        <v>7251</v>
      </c>
      <c r="K139" s="273">
        <f t="shared" si="14"/>
        <v>2.0232849722371484</v>
      </c>
      <c r="L139" s="269">
        <f t="shared" si="15"/>
        <v>-0.51043143609479436</v>
      </c>
      <c r="M139" s="268">
        <f t="shared" si="16"/>
        <v>-7560</v>
      </c>
      <c r="N139" s="267">
        <f t="shared" si="17"/>
        <v>3.3733413751507841</v>
      </c>
      <c r="O139" s="261">
        <f t="shared" si="18"/>
        <v>5593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28320</v>
      </c>
      <c r="D140" s="261">
        <v>66989</v>
      </c>
      <c r="E140" s="261">
        <v>97391</v>
      </c>
      <c r="F140" s="261">
        <v>92103</v>
      </c>
      <c r="G140" s="267">
        <f t="shared" si="12"/>
        <v>-5.4296598248298134E-2</v>
      </c>
      <c r="H140" s="274">
        <f t="shared" si="13"/>
        <v>-5288</v>
      </c>
      <c r="I140" s="269">
        <f t="shared" si="14"/>
        <v>0.21479695236140683</v>
      </c>
      <c r="J140" s="261">
        <v>106284</v>
      </c>
      <c r="K140" s="269">
        <f t="shared" si="14"/>
        <v>-0.94716102453877848</v>
      </c>
      <c r="L140" s="269">
        <f t="shared" si="15"/>
        <v>0.15396892609361257</v>
      </c>
      <c r="M140" s="268">
        <f t="shared" si="16"/>
        <v>14181</v>
      </c>
      <c r="N140" s="267">
        <f t="shared" si="17"/>
        <v>2.7529661016949154</v>
      </c>
      <c r="O140" s="261">
        <f t="shared" si="18"/>
        <v>77964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4963</v>
      </c>
      <c r="D141" s="261">
        <v>24120</v>
      </c>
      <c r="E141" s="261">
        <v>16359</v>
      </c>
      <c r="F141" s="261">
        <v>19520</v>
      </c>
      <c r="G141" s="267">
        <f t="shared" si="12"/>
        <v>0.19322696986368371</v>
      </c>
      <c r="H141" s="275">
        <f t="shared" si="13"/>
        <v>3161</v>
      </c>
      <c r="I141" s="273">
        <f t="shared" si="14"/>
        <v>4.5523343540326174E-2</v>
      </c>
      <c r="J141" s="261">
        <v>16099</v>
      </c>
      <c r="K141" s="273">
        <f t="shared" si="14"/>
        <v>0.56618305570481819</v>
      </c>
      <c r="L141" s="269">
        <f t="shared" si="15"/>
        <v>-0.17525614754098362</v>
      </c>
      <c r="M141" s="268">
        <f t="shared" si="16"/>
        <v>-3421</v>
      </c>
      <c r="N141" s="267">
        <f t="shared" si="17"/>
        <v>2.243804150715293</v>
      </c>
      <c r="O141" s="261">
        <f t="shared" si="18"/>
        <v>11136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27791</v>
      </c>
      <c r="D142" s="261">
        <v>53247</v>
      </c>
      <c r="E142" s="261">
        <v>69865</v>
      </c>
      <c r="F142" s="261">
        <v>66121</v>
      </c>
      <c r="G142" s="267">
        <f t="shared" si="12"/>
        <v>-5.3589064624633198E-2</v>
      </c>
      <c r="H142" s="274">
        <f t="shared" si="13"/>
        <v>-3744</v>
      </c>
      <c r="I142" s="269">
        <f t="shared" si="14"/>
        <v>0.1542033298273518</v>
      </c>
      <c r="J142" s="261">
        <v>75793</v>
      </c>
      <c r="K142" s="269">
        <f t="shared" si="14"/>
        <v>-0.67060720042987643</v>
      </c>
      <c r="L142" s="269">
        <f t="shared" si="15"/>
        <v>0.14627727953297742</v>
      </c>
      <c r="M142" s="268">
        <f t="shared" si="16"/>
        <v>9672</v>
      </c>
      <c r="N142" s="267">
        <f t="shared" si="17"/>
        <v>1.7272498290813574</v>
      </c>
      <c r="O142" s="261">
        <f t="shared" si="18"/>
        <v>48002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8684</v>
      </c>
      <c r="D143" s="261">
        <v>11001</v>
      </c>
      <c r="E143" s="261">
        <v>16289</v>
      </c>
      <c r="F143" s="261">
        <v>12024</v>
      </c>
      <c r="G143" s="267">
        <f t="shared" si="12"/>
        <v>-0.261833138928111</v>
      </c>
      <c r="H143" s="275">
        <f t="shared" si="13"/>
        <v>-4265</v>
      </c>
      <c r="I143" s="273">
        <f t="shared" si="14"/>
        <v>2.8041633336520589E-2</v>
      </c>
      <c r="J143" s="261">
        <v>11877</v>
      </c>
      <c r="K143" s="273">
        <f t="shared" si="14"/>
        <v>-0.76392620454952531</v>
      </c>
      <c r="L143" s="269">
        <f t="shared" si="15"/>
        <v>-1.2225548902195627E-2</v>
      </c>
      <c r="M143" s="268">
        <f t="shared" si="16"/>
        <v>-147</v>
      </c>
      <c r="N143" s="267">
        <f t="shared" si="17"/>
        <v>0.36768770152003682</v>
      </c>
      <c r="O143" s="261">
        <f t="shared" si="18"/>
        <v>3193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20058</v>
      </c>
      <c r="D144" s="261">
        <v>34195</v>
      </c>
      <c r="E144" s="261">
        <v>19943</v>
      </c>
      <c r="F144" s="261">
        <v>20738</v>
      </c>
      <c r="G144" s="267">
        <f t="shared" si="12"/>
        <v>3.9863611292182632E-2</v>
      </c>
      <c r="H144" s="274">
        <f t="shared" si="13"/>
        <v>795</v>
      </c>
      <c r="I144" s="269">
        <f t="shared" si="14"/>
        <v>4.8363888234594477E-2</v>
      </c>
      <c r="J144" s="261">
        <v>18376</v>
      </c>
      <c r="K144" s="269">
        <f t="shared" si="14"/>
        <v>0.14239656098871575</v>
      </c>
      <c r="L144" s="269">
        <f t="shared" si="15"/>
        <v>-0.1138971935577201</v>
      </c>
      <c r="M144" s="268">
        <f t="shared" si="16"/>
        <v>-2362</v>
      </c>
      <c r="N144" s="267">
        <f t="shared" si="17"/>
        <v>-8.3856815235816118E-2</v>
      </c>
      <c r="O144" s="261">
        <f t="shared" si="18"/>
        <v>-1682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8930</v>
      </c>
      <c r="D145" s="261">
        <v>21567</v>
      </c>
      <c r="E145" s="261">
        <v>23338</v>
      </c>
      <c r="F145" s="261">
        <v>31999</v>
      </c>
      <c r="G145" s="267">
        <f t="shared" si="12"/>
        <v>0.37111149198731685</v>
      </c>
      <c r="H145" s="275">
        <f t="shared" si="13"/>
        <v>8661</v>
      </c>
      <c r="I145" s="273">
        <f t="shared" si="14"/>
        <v>7.4626099894820552E-2</v>
      </c>
      <c r="J145" s="261">
        <v>37562</v>
      </c>
      <c r="K145" s="273">
        <f t="shared" si="14"/>
        <v>1.5513164965072541</v>
      </c>
      <c r="L145" s="269">
        <f t="shared" si="15"/>
        <v>0.17384918278696215</v>
      </c>
      <c r="M145" s="268">
        <f t="shared" si="16"/>
        <v>5563</v>
      </c>
      <c r="N145" s="267">
        <f t="shared" si="17"/>
        <v>3.2062709966405372</v>
      </c>
      <c r="O145" s="261">
        <f t="shared" si="18"/>
        <v>28632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14597</v>
      </c>
      <c r="D146" s="261">
        <f>D136-SUM(D137:D145)</f>
        <v>32366</v>
      </c>
      <c r="E146" s="261">
        <f>E136-SUM(E137:E145)</f>
        <v>41603</v>
      </c>
      <c r="F146" s="261">
        <f>F136-SUM(F137:F145)</f>
        <v>44199</v>
      </c>
      <c r="G146" s="267">
        <f t="shared" si="12"/>
        <v>6.2399346200995076E-2</v>
      </c>
      <c r="H146" s="274">
        <f t="shared" si="13"/>
        <v>2596</v>
      </c>
      <c r="I146" s="269">
        <f t="shared" si="14"/>
        <v>0.10307818960752441</v>
      </c>
      <c r="J146" s="261">
        <f>J136-SUM(J137:J145)</f>
        <v>37836</v>
      </c>
      <c r="K146" s="269">
        <f t="shared" si="14"/>
        <v>0.46498298405874977</v>
      </c>
      <c r="L146" s="269">
        <f t="shared" si="15"/>
        <v>-0.14396253308898388</v>
      </c>
      <c r="M146" s="268">
        <f t="shared" si="16"/>
        <v>-6363</v>
      </c>
      <c r="N146" s="267">
        <f t="shared" si="17"/>
        <v>1.592039460163047</v>
      </c>
      <c r="O146" s="261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1D1B6-08F0-4403-AB1C-08DA6531CD3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297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201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11054</v>
      </c>
      <c r="D8" s="121">
        <f t="shared" ref="D8:D21" si="0">C8/C9-1</f>
        <v>-0.45412345679012345</v>
      </c>
    </row>
    <row r="9" spans="1:5" x14ac:dyDescent="0.25">
      <c r="A9" s="1"/>
      <c r="B9" s="119">
        <v>2023</v>
      </c>
      <c r="C9" s="120">
        <v>20250</v>
      </c>
      <c r="D9" s="121">
        <f t="shared" si="0"/>
        <v>1.9946761313220942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74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76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78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80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82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84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86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88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90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92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94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318E-DF23-4830-82FA-B88B09695A3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298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202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3803</v>
      </c>
      <c r="D8" s="121">
        <f t="shared" ref="D8:D21" si="0">C8/C9-1</f>
        <v>-0.30079058650487223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74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76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78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80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82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84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86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88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90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92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94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78609-DA32-4675-9BA6-F3BC8F90EC0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9" t="s">
        <v>299</v>
      </c>
      <c r="C4" s="279"/>
      <c r="D4" s="279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203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7251</v>
      </c>
      <c r="D8" s="121">
        <f t="shared" ref="D8:D21" si="0">C8/C9-1</f>
        <v>-0.51043143609479436</v>
      </c>
    </row>
    <row r="9" spans="1:5" x14ac:dyDescent="0.25">
      <c r="A9" s="1"/>
      <c r="B9" s="119">
        <v>2023</v>
      </c>
      <c r="C9" s="120">
        <v>14811</v>
      </c>
      <c r="D9" s="121">
        <f t="shared" si="0"/>
        <v>3.2136557610241825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74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76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78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80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82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84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86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88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90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92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94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D7B91-F7E9-4A69-8522-D3CBE94A471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9" t="s">
        <v>60</v>
      </c>
      <c r="D5" s="299"/>
      <c r="E5" s="299"/>
      <c r="F5" s="299"/>
      <c r="G5" s="299"/>
      <c r="H5" s="299"/>
      <c r="I5" s="88"/>
      <c r="J5" s="88"/>
      <c r="K5" s="88"/>
      <c r="L5" s="88"/>
      <c r="M5" s="89"/>
      <c r="N5" s="300" t="s">
        <v>61</v>
      </c>
      <c r="O5" s="300"/>
      <c r="P5" s="300"/>
      <c r="Q5" s="300"/>
      <c r="R5" s="300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48</v>
      </c>
      <c r="C17" s="101">
        <v>1127</v>
      </c>
      <c r="D17" s="101">
        <v>437</v>
      </c>
      <c r="E17" s="101">
        <v>669</v>
      </c>
      <c r="F17" s="101">
        <v>857</v>
      </c>
      <c r="G17" s="101">
        <v>900</v>
      </c>
      <c r="H17" s="101">
        <v>900</v>
      </c>
      <c r="I17" s="102">
        <f t="shared" si="0"/>
        <v>0</v>
      </c>
      <c r="J17" s="102">
        <f t="shared" si="1"/>
        <v>1.0594965675057209</v>
      </c>
      <c r="K17" s="101">
        <f t="shared" si="2"/>
        <v>0</v>
      </c>
      <c r="L17" s="101">
        <f t="shared" si="3"/>
        <v>463</v>
      </c>
      <c r="M17" s="95">
        <f>H17/H17</f>
        <v>1</v>
      </c>
      <c r="N17" s="101">
        <v>482</v>
      </c>
      <c r="O17" s="101">
        <v>844</v>
      </c>
      <c r="P17" s="101">
        <v>912</v>
      </c>
      <c r="Q17" s="101">
        <v>912</v>
      </c>
      <c r="R17" s="101">
        <v>916</v>
      </c>
      <c r="S17" s="102">
        <f t="shared" si="4"/>
        <v>4.3859649122806044E-3</v>
      </c>
      <c r="T17" s="102">
        <f t="shared" si="5"/>
        <v>0.90041493775933601</v>
      </c>
      <c r="U17" s="101">
        <f t="shared" si="6"/>
        <v>4</v>
      </c>
      <c r="V17" s="101">
        <f t="shared" si="7"/>
        <v>434</v>
      </c>
      <c r="W17" s="95">
        <f>R17/R17</f>
        <v>1</v>
      </c>
    </row>
    <row r="18" spans="2:23" x14ac:dyDescent="0.25">
      <c r="B18" s="96" t="s">
        <v>62</v>
      </c>
      <c r="C18" s="97">
        <v>917</v>
      </c>
      <c r="D18" s="97">
        <v>386</v>
      </c>
      <c r="E18" s="97">
        <v>669</v>
      </c>
      <c r="F18" s="97">
        <v>855</v>
      </c>
      <c r="G18" s="97">
        <v>886</v>
      </c>
      <c r="H18" s="97">
        <v>886</v>
      </c>
      <c r="I18" s="98">
        <f t="shared" si="0"/>
        <v>0</v>
      </c>
      <c r="J18" s="98">
        <f t="shared" si="1"/>
        <v>1.295336787564767</v>
      </c>
      <c r="K18" s="97">
        <f t="shared" si="2"/>
        <v>0</v>
      </c>
      <c r="L18" s="97">
        <f t="shared" si="3"/>
        <v>500</v>
      </c>
      <c r="M18" s="98">
        <f>H18/H17</f>
        <v>0.98444444444444446</v>
      </c>
      <c r="N18" s="97">
        <v>482</v>
      </c>
      <c r="O18" s="97">
        <v>844</v>
      </c>
      <c r="P18" s="97">
        <v>898</v>
      </c>
      <c r="Q18" s="97">
        <v>898</v>
      </c>
      <c r="R18" s="97">
        <v>898</v>
      </c>
      <c r="S18" s="98">
        <f t="shared" si="4"/>
        <v>0</v>
      </c>
      <c r="T18" s="98">
        <f t="shared" si="5"/>
        <v>0.86307053941908718</v>
      </c>
      <c r="U18" s="97">
        <f t="shared" si="6"/>
        <v>0</v>
      </c>
      <c r="V18" s="97">
        <f t="shared" si="7"/>
        <v>416</v>
      </c>
      <c r="W18" s="98">
        <f>R18/R17</f>
        <v>0.98034934497816595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482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>
        <f t="shared" si="5"/>
        <v>-1</v>
      </c>
      <c r="U20" s="53">
        <f t="shared" si="6"/>
        <v>0</v>
      </c>
      <c r="V20" s="53">
        <f t="shared" si="7"/>
        <v>-482</v>
      </c>
      <c r="W20" s="100">
        <f>R20/R17</f>
        <v>0</v>
      </c>
    </row>
    <row r="21" spans="2:23" x14ac:dyDescent="0.25">
      <c r="B21" s="96" t="s">
        <v>65</v>
      </c>
      <c r="C21" s="97">
        <v>210</v>
      </c>
      <c r="D21" s="97">
        <v>51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>
        <f t="shared" si="1"/>
        <v>-1</v>
      </c>
      <c r="K21" s="97">
        <f t="shared" si="2"/>
        <v>0</v>
      </c>
      <c r="L21" s="97">
        <f t="shared" si="3"/>
        <v>-51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27490-DF2C-4990-A78B-BDD35A2CB392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299" t="s">
        <v>66</v>
      </c>
      <c r="D5" s="299"/>
      <c r="E5" s="299"/>
      <c r="F5" s="299"/>
      <c r="G5" s="299"/>
      <c r="H5" s="299"/>
      <c r="I5" s="88"/>
      <c r="J5" s="88"/>
      <c r="K5" s="89"/>
      <c r="L5" s="300" t="s">
        <v>67</v>
      </c>
      <c r="M5" s="300"/>
      <c r="N5" s="300"/>
      <c r="O5" s="300"/>
      <c r="P5" s="300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48</v>
      </c>
      <c r="C17" s="101">
        <v>13</v>
      </c>
      <c r="D17" s="101">
        <v>4</v>
      </c>
      <c r="E17" s="101">
        <v>4</v>
      </c>
      <c r="F17" s="101">
        <v>5</v>
      </c>
      <c r="G17" s="101">
        <v>7</v>
      </c>
      <c r="H17" s="101">
        <v>7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3</v>
      </c>
      <c r="M17" s="101">
        <v>5</v>
      </c>
      <c r="N17" s="101">
        <v>7</v>
      </c>
      <c r="O17" s="101">
        <v>7</v>
      </c>
      <c r="P17" s="101">
        <v>8</v>
      </c>
      <c r="Q17" s="102">
        <f t="shared" si="0"/>
        <v>0.14285714285714279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3</v>
      </c>
      <c r="E18" s="97">
        <v>4</v>
      </c>
      <c r="F18" s="97">
        <v>5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0.8571428571428571</v>
      </c>
      <c r="L18" s="97">
        <v>3</v>
      </c>
      <c r="M18" s="97">
        <v>5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2:19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3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6</v>
      </c>
      <c r="D21" s="97">
        <v>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9A2E-174A-4898-A2DF-6F4D1A69B94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A837-DDF4-4D64-BB51-4CD866927057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9" t="s">
        <v>230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4476</v>
      </c>
      <c r="L9" s="121">
        <f t="shared" si="0"/>
        <v>-0.35280508964719492</v>
      </c>
      <c r="M9" s="120">
        <v>4609</v>
      </c>
      <c r="N9" s="121">
        <f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2800</v>
      </c>
      <c r="J15" s="121">
        <f t="shared" si="0"/>
        <v>0.19555935098206656</v>
      </c>
      <c r="K15" s="120">
        <v>2508</v>
      </c>
      <c r="L15" s="121">
        <f t="shared" si="0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>
        <f t="shared" si="0"/>
        <v>0.24684473143528041</v>
      </c>
      <c r="K18" s="120">
        <v>3960</v>
      </c>
      <c r="L18" s="121">
        <f t="shared" si="0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51166</v>
      </c>
      <c r="J21" s="124">
        <f t="shared" si="0"/>
        <v>0.3553548250377474</v>
      </c>
      <c r="K21" s="123">
        <v>43737</v>
      </c>
      <c r="L21" s="124">
        <f t="shared" si="0"/>
        <v>-0.14519407418989172</v>
      </c>
      <c r="M21" s="123">
        <v>15822</v>
      </c>
      <c r="N21" s="124">
        <v>-0.16656131479140324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9" t="s">
        <v>231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3">
        <f>M$7</f>
        <v>2025</v>
      </c>
      <c r="N29" s="304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425</v>
      </c>
      <c r="D31" s="121">
        <v>-0.57753479125248508</v>
      </c>
      <c r="E31" s="120">
        <v>107</v>
      </c>
      <c r="F31" s="121">
        <f t="shared" ref="F31:L43" si="1">IFERROR(E31/C31-1,"-")</f>
        <v>-0.74823529411764711</v>
      </c>
      <c r="G31" s="120">
        <v>161</v>
      </c>
      <c r="H31" s="121">
        <f t="shared" si="1"/>
        <v>0.50467289719626174</v>
      </c>
      <c r="I31" s="120">
        <v>3478</v>
      </c>
      <c r="J31" s="121">
        <f t="shared" si="1"/>
        <v>20.602484472049689</v>
      </c>
      <c r="K31" s="120">
        <v>596</v>
      </c>
      <c r="L31" s="121">
        <f t="shared" si="1"/>
        <v>-0.82863714778608399</v>
      </c>
      <c r="M31" s="120">
        <v>902</v>
      </c>
      <c r="N31" s="121">
        <f t="shared" ref="N31" si="2">IFERROR(M31/K31-1,"-")</f>
        <v>0.51342281879194629</v>
      </c>
    </row>
    <row r="32" spans="1:15" x14ac:dyDescent="0.25">
      <c r="B32" s="119" t="s">
        <v>75</v>
      </c>
      <c r="C32" s="120">
        <v>458</v>
      </c>
      <c r="D32" s="121">
        <v>-0.30182926829268297</v>
      </c>
      <c r="E32" s="120">
        <v>35</v>
      </c>
      <c r="F32" s="121">
        <f t="shared" si="1"/>
        <v>-0.92358078602620086</v>
      </c>
      <c r="G32" s="120">
        <v>119</v>
      </c>
      <c r="H32" s="121">
        <f t="shared" si="1"/>
        <v>2.4</v>
      </c>
      <c r="I32" s="120">
        <v>1606</v>
      </c>
      <c r="J32" s="121">
        <f t="shared" si="1"/>
        <v>12.495798319327731</v>
      </c>
      <c r="K32" s="120">
        <v>924</v>
      </c>
      <c r="L32" s="121">
        <f t="shared" si="1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77</v>
      </c>
      <c r="C33" s="120">
        <v>240</v>
      </c>
      <c r="D33" s="121">
        <v>-0.68627450980392157</v>
      </c>
      <c r="E33" s="120">
        <v>170</v>
      </c>
      <c r="F33" s="121">
        <f t="shared" si="1"/>
        <v>-0.29166666666666663</v>
      </c>
      <c r="G33" s="120">
        <v>470</v>
      </c>
      <c r="H33" s="121">
        <f t="shared" si="1"/>
        <v>1.7647058823529411</v>
      </c>
      <c r="I33" s="120">
        <v>1531</v>
      </c>
      <c r="J33" s="121">
        <f t="shared" si="1"/>
        <v>2.2574468085106383</v>
      </c>
      <c r="K33" s="120">
        <v>2301</v>
      </c>
      <c r="L33" s="121">
        <f t="shared" si="1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149</v>
      </c>
      <c r="F34" s="121" t="str">
        <f t="shared" si="1"/>
        <v>-</v>
      </c>
      <c r="G34" s="120">
        <v>241</v>
      </c>
      <c r="H34" s="121">
        <f t="shared" si="1"/>
        <v>0.6174496644295302</v>
      </c>
      <c r="I34" s="120">
        <v>1949</v>
      </c>
      <c r="J34" s="121">
        <f t="shared" si="1"/>
        <v>7.0871369294605806</v>
      </c>
      <c r="K34" s="120">
        <v>1208</v>
      </c>
      <c r="L34" s="121">
        <f t="shared" si="1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326</v>
      </c>
      <c r="F35" s="121" t="str">
        <f t="shared" si="1"/>
        <v>-</v>
      </c>
      <c r="G35" s="120">
        <v>491</v>
      </c>
      <c r="H35" s="121">
        <f t="shared" si="1"/>
        <v>0.50613496932515334</v>
      </c>
      <c r="I35" s="120">
        <v>2051</v>
      </c>
      <c r="J35" s="121">
        <f t="shared" si="1"/>
        <v>3.1771894093686353</v>
      </c>
      <c r="K35" s="120">
        <v>644</v>
      </c>
      <c r="L35" s="121">
        <f t="shared" si="1"/>
        <v>-0.68600682593856654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715</v>
      </c>
      <c r="F36" s="121" t="str">
        <f t="shared" si="1"/>
        <v>-</v>
      </c>
      <c r="G36" s="120">
        <v>533</v>
      </c>
      <c r="H36" s="121">
        <f t="shared" si="1"/>
        <v>-0.25454545454545452</v>
      </c>
      <c r="I36" s="120">
        <v>1450</v>
      </c>
      <c r="J36" s="121">
        <f t="shared" si="1"/>
        <v>1.7204502814258911</v>
      </c>
      <c r="K36" s="120">
        <v>646</v>
      </c>
      <c r="L36" s="121">
        <f t="shared" si="1"/>
        <v>-0.55448275862068963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819</v>
      </c>
      <c r="F37" s="121" t="str">
        <f t="shared" si="1"/>
        <v>-</v>
      </c>
      <c r="G37" s="120">
        <v>528</v>
      </c>
      <c r="H37" s="121">
        <f t="shared" si="1"/>
        <v>-0.35531135531135527</v>
      </c>
      <c r="I37" s="120">
        <v>1332</v>
      </c>
      <c r="J37" s="121">
        <f t="shared" si="1"/>
        <v>1.5227272727272729</v>
      </c>
      <c r="K37" s="120">
        <v>891</v>
      </c>
      <c r="L37" s="121">
        <f t="shared" si="1"/>
        <v>-0.33108108108108103</v>
      </c>
      <c r="M37" s="120"/>
      <c r="N37" s="121"/>
    </row>
    <row r="38" spans="2:15" x14ac:dyDescent="0.25">
      <c r="B38" s="119" t="s">
        <v>87</v>
      </c>
      <c r="C38" s="120">
        <v>890</v>
      </c>
      <c r="D38" s="121">
        <v>-0.33283358320839584</v>
      </c>
      <c r="E38" s="120">
        <v>984</v>
      </c>
      <c r="F38" s="121">
        <f t="shared" si="1"/>
        <v>0.10561797752808988</v>
      </c>
      <c r="G38" s="120">
        <v>1168</v>
      </c>
      <c r="H38" s="121">
        <f t="shared" si="1"/>
        <v>0.18699186991869921</v>
      </c>
      <c r="I38" s="120">
        <v>1285</v>
      </c>
      <c r="J38" s="121">
        <f t="shared" si="1"/>
        <v>0.10017123287671237</v>
      </c>
      <c r="K38" s="120">
        <v>654</v>
      </c>
      <c r="L38" s="121">
        <f t="shared" si="1"/>
        <v>-0.49105058365758758</v>
      </c>
      <c r="M38" s="120"/>
      <c r="N38" s="121"/>
    </row>
    <row r="39" spans="2:15" x14ac:dyDescent="0.25">
      <c r="B39" s="119" t="s">
        <v>89</v>
      </c>
      <c r="C39" s="120">
        <v>116</v>
      </c>
      <c r="D39" s="121">
        <v>-0.89179104477611937</v>
      </c>
      <c r="E39" s="120">
        <v>638</v>
      </c>
      <c r="F39" s="121">
        <f t="shared" si="1"/>
        <v>4.5</v>
      </c>
      <c r="G39" s="120">
        <v>517</v>
      </c>
      <c r="H39" s="121">
        <f t="shared" si="1"/>
        <v>-0.18965517241379315</v>
      </c>
      <c r="I39" s="120">
        <v>1723</v>
      </c>
      <c r="J39" s="121">
        <f t="shared" si="1"/>
        <v>2.3326885880077368</v>
      </c>
      <c r="K39" s="120">
        <v>878</v>
      </c>
      <c r="L39" s="121">
        <f t="shared" si="1"/>
        <v>-0.49042367962855482</v>
      </c>
      <c r="M39" s="120"/>
      <c r="N39" s="121"/>
    </row>
    <row r="40" spans="2:15" x14ac:dyDescent="0.25">
      <c r="B40" s="119" t="s">
        <v>91</v>
      </c>
      <c r="C40" s="120">
        <v>115</v>
      </c>
      <c r="D40" s="121">
        <v>-0.85837438423645318</v>
      </c>
      <c r="E40" s="120">
        <v>622</v>
      </c>
      <c r="F40" s="121">
        <f t="shared" si="1"/>
        <v>4.4086956521739129</v>
      </c>
      <c r="G40" s="120">
        <v>628</v>
      </c>
      <c r="H40" s="121">
        <f t="shared" si="1"/>
        <v>9.6463022508037621E-3</v>
      </c>
      <c r="I40" s="120">
        <v>1095</v>
      </c>
      <c r="J40" s="121">
        <f t="shared" si="1"/>
        <v>0.74363057324840764</v>
      </c>
      <c r="K40" s="120">
        <v>1069</v>
      </c>
      <c r="L40" s="121">
        <f t="shared" si="1"/>
        <v>-2.3744292237442899E-2</v>
      </c>
      <c r="M40" s="120"/>
      <c r="N40" s="121"/>
    </row>
    <row r="41" spans="2:15" x14ac:dyDescent="0.25">
      <c r="B41" s="119" t="s">
        <v>93</v>
      </c>
      <c r="C41" s="120">
        <v>88</v>
      </c>
      <c r="D41" s="121">
        <v>-0.87570621468926557</v>
      </c>
      <c r="E41" s="120">
        <v>176</v>
      </c>
      <c r="F41" s="121">
        <f t="shared" si="1"/>
        <v>1</v>
      </c>
      <c r="G41" s="120">
        <v>681</v>
      </c>
      <c r="H41" s="121">
        <f t="shared" si="1"/>
        <v>2.8693181818181817</v>
      </c>
      <c r="I41" s="120">
        <v>764</v>
      </c>
      <c r="J41" s="121">
        <f t="shared" si="1"/>
        <v>0.12187958883994132</v>
      </c>
      <c r="K41" s="120">
        <v>259</v>
      </c>
      <c r="L41" s="121">
        <f t="shared" si="1"/>
        <v>-0.66099476439790572</v>
      </c>
      <c r="M41" s="120"/>
      <c r="N41" s="121"/>
    </row>
    <row r="42" spans="2:15" x14ac:dyDescent="0.25">
      <c r="B42" s="119" t="s">
        <v>95</v>
      </c>
      <c r="C42" s="120">
        <v>3</v>
      </c>
      <c r="D42" s="121">
        <v>-0.9939879759519038</v>
      </c>
      <c r="E42" s="120">
        <v>209</v>
      </c>
      <c r="F42" s="121">
        <f t="shared" si="1"/>
        <v>68.666666666666671</v>
      </c>
      <c r="G42" s="120">
        <v>1225</v>
      </c>
      <c r="H42" s="121">
        <f t="shared" si="1"/>
        <v>4.8612440191387556</v>
      </c>
      <c r="I42" s="120">
        <v>1986</v>
      </c>
      <c r="J42" s="121">
        <f t="shared" si="1"/>
        <v>0.62122448979591827</v>
      </c>
      <c r="K42" s="120">
        <v>984</v>
      </c>
      <c r="L42" s="121">
        <f t="shared" si="1"/>
        <v>-0.50453172205438068</v>
      </c>
      <c r="M42" s="120"/>
      <c r="N42" s="121"/>
    </row>
    <row r="43" spans="2:15" ht="15.75" x14ac:dyDescent="0.25">
      <c r="B43" s="122" t="s">
        <v>32</v>
      </c>
      <c r="C43" s="123">
        <v>2339</v>
      </c>
      <c r="D43" s="124">
        <v>-0.7774288704919593</v>
      </c>
      <c r="E43" s="123">
        <v>4950</v>
      </c>
      <c r="F43" s="124">
        <f t="shared" si="1"/>
        <v>1.116289012398461</v>
      </c>
      <c r="G43" s="123">
        <v>6762</v>
      </c>
      <c r="H43" s="124">
        <f t="shared" si="1"/>
        <v>0.36606060606060598</v>
      </c>
      <c r="I43" s="123">
        <v>20250</v>
      </c>
      <c r="J43" s="124">
        <f t="shared" si="1"/>
        <v>1.9946761313220942</v>
      </c>
      <c r="K43" s="123">
        <v>11054</v>
      </c>
      <c r="L43" s="124">
        <f t="shared" si="1"/>
        <v>-0.45412345679012345</v>
      </c>
      <c r="M43" s="123">
        <v>2911</v>
      </c>
      <c r="N43" s="124">
        <v>-0.42115728773115924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9" t="s">
        <v>232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C$7</f>
        <v>2020</v>
      </c>
      <c r="D51" s="304"/>
      <c r="E51" s="303">
        <f>E$7</f>
        <v>2021</v>
      </c>
      <c r="F51" s="304"/>
      <c r="G51" s="303">
        <f>G$7</f>
        <v>2022</v>
      </c>
      <c r="H51" s="304"/>
      <c r="I51" s="303">
        <f>I$7</f>
        <v>2023</v>
      </c>
      <c r="J51" s="304"/>
      <c r="K51" s="303">
        <f>K$7</f>
        <v>2024</v>
      </c>
      <c r="L51" s="304"/>
      <c r="M51" s="303">
        <f>M$7</f>
        <v>2025</v>
      </c>
      <c r="N51" s="304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317</v>
      </c>
      <c r="L53" s="121">
        <f>IFERROR(K53/I53-1,"-")</f>
        <v>-0.57219973009446701</v>
      </c>
      <c r="M53" s="120">
        <v>505</v>
      </c>
      <c r="N53" s="121">
        <f t="shared" ref="N53:N56" si="3">IFERROR(M53/K53-1,"-")</f>
        <v>0.59305993690851744</v>
      </c>
    </row>
    <row r="54" spans="1:15" x14ac:dyDescent="0.25">
      <c r="A54" s="1">
        <v>2</v>
      </c>
      <c r="B54" s="119" t="s">
        <v>75</v>
      </c>
      <c r="C54" s="120">
        <v>262</v>
      </c>
      <c r="D54" s="121">
        <v>-0.14379084967320266</v>
      </c>
      <c r="E54" s="120">
        <v>12</v>
      </c>
      <c r="F54" s="121">
        <f t="shared" ref="F54:L65" si="4">IFERROR(E54/C54-1,"-")</f>
        <v>-0.95419847328244278</v>
      </c>
      <c r="G54" s="120">
        <v>91</v>
      </c>
      <c r="H54" s="121">
        <f t="shared" si="4"/>
        <v>6.583333333333333</v>
      </c>
      <c r="I54" s="120">
        <v>455</v>
      </c>
      <c r="J54" s="121">
        <f t="shared" si="4"/>
        <v>4</v>
      </c>
      <c r="K54" s="120">
        <v>554</v>
      </c>
      <c r="L54" s="121">
        <f t="shared" si="4"/>
        <v>0.21758241758241748</v>
      </c>
      <c r="M54" s="120">
        <v>210</v>
      </c>
      <c r="N54" s="121">
        <f t="shared" si="3"/>
        <v>-0.62093862815884471</v>
      </c>
    </row>
    <row r="55" spans="1:15" x14ac:dyDescent="0.25">
      <c r="A55" s="1">
        <v>3</v>
      </c>
      <c r="B55" s="119" t="s">
        <v>77</v>
      </c>
      <c r="C55" s="120">
        <v>106</v>
      </c>
      <c r="D55" s="121">
        <v>-0.65472312703583069</v>
      </c>
      <c r="E55" s="120">
        <v>122</v>
      </c>
      <c r="F55" s="121">
        <f t="shared" si="4"/>
        <v>0.15094339622641506</v>
      </c>
      <c r="G55" s="120">
        <v>335</v>
      </c>
      <c r="H55" s="121">
        <f t="shared" si="4"/>
        <v>1.7459016393442623</v>
      </c>
      <c r="I55" s="120">
        <v>614</v>
      </c>
      <c r="J55" s="121">
        <f t="shared" si="4"/>
        <v>0.83283582089552244</v>
      </c>
      <c r="K55" s="120">
        <v>578</v>
      </c>
      <c r="L55" s="121">
        <f t="shared" si="4"/>
        <v>-5.8631921824104261E-2</v>
      </c>
      <c r="M55" s="120">
        <v>194</v>
      </c>
      <c r="N55" s="121">
        <f t="shared" si="3"/>
        <v>-0.66435986159169547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84</v>
      </c>
      <c r="F56" s="121" t="str">
        <f t="shared" si="4"/>
        <v>-</v>
      </c>
      <c r="G56" s="120">
        <v>211</v>
      </c>
      <c r="H56" s="121">
        <f t="shared" si="4"/>
        <v>1.5119047619047619</v>
      </c>
      <c r="I56" s="120">
        <v>477</v>
      </c>
      <c r="J56" s="121">
        <f t="shared" si="4"/>
        <v>1.2606635071090047</v>
      </c>
      <c r="K56" s="120">
        <v>238</v>
      </c>
      <c r="L56" s="121">
        <f t="shared" si="4"/>
        <v>-0.50104821802935007</v>
      </c>
      <c r="M56" s="120">
        <v>153</v>
      </c>
      <c r="N56" s="121">
        <f t="shared" si="3"/>
        <v>-0.3571428571428571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198</v>
      </c>
      <c r="F57" s="121" t="str">
        <f t="shared" si="4"/>
        <v>-</v>
      </c>
      <c r="G57" s="120">
        <v>241</v>
      </c>
      <c r="H57" s="121">
        <f t="shared" si="4"/>
        <v>0.21717171717171713</v>
      </c>
      <c r="I57" s="120">
        <v>437</v>
      </c>
      <c r="J57" s="121">
        <f t="shared" si="4"/>
        <v>0.81327800829875518</v>
      </c>
      <c r="K57" s="120">
        <v>107</v>
      </c>
      <c r="L57" s="121">
        <f t="shared" si="4"/>
        <v>-0.75514874141876431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339</v>
      </c>
      <c r="F58" s="121" t="str">
        <f t="shared" si="4"/>
        <v>-</v>
      </c>
      <c r="G58" s="120">
        <v>238</v>
      </c>
      <c r="H58" s="121">
        <f t="shared" si="4"/>
        <v>-0.29793510324483774</v>
      </c>
      <c r="I58" s="120">
        <v>374</v>
      </c>
      <c r="J58" s="121">
        <f t="shared" si="4"/>
        <v>0.5714285714285714</v>
      </c>
      <c r="K58" s="120">
        <v>283</v>
      </c>
      <c r="L58" s="121">
        <f t="shared" si="4"/>
        <v>-0.24331550802139035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343</v>
      </c>
      <c r="F59" s="121" t="str">
        <f t="shared" si="4"/>
        <v>-</v>
      </c>
      <c r="G59" s="120">
        <v>256</v>
      </c>
      <c r="H59" s="121">
        <f t="shared" si="4"/>
        <v>-0.25364431486880468</v>
      </c>
      <c r="I59" s="120">
        <v>291</v>
      </c>
      <c r="J59" s="121">
        <f t="shared" si="4"/>
        <v>0.13671875</v>
      </c>
      <c r="K59" s="120">
        <v>253</v>
      </c>
      <c r="L59" s="121">
        <f t="shared" si="4"/>
        <v>-0.13058419243986252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474</v>
      </c>
      <c r="F60" s="121" t="str">
        <f t="shared" si="4"/>
        <v>-</v>
      </c>
      <c r="G60" s="120">
        <v>311</v>
      </c>
      <c r="H60" s="121">
        <f t="shared" si="4"/>
        <v>-0.34388185654008441</v>
      </c>
      <c r="I60" s="120">
        <v>397</v>
      </c>
      <c r="J60" s="121">
        <f t="shared" si="4"/>
        <v>0.27652733118971051</v>
      </c>
      <c r="K60" s="120">
        <v>272</v>
      </c>
      <c r="L60" s="121">
        <f t="shared" si="4"/>
        <v>-0.31486146095717882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41</v>
      </c>
      <c r="D61" s="121">
        <v>-0.89672544080604533</v>
      </c>
      <c r="E61" s="120">
        <v>315</v>
      </c>
      <c r="F61" s="121">
        <f t="shared" si="4"/>
        <v>6.6829268292682924</v>
      </c>
      <c r="G61" s="120">
        <v>233</v>
      </c>
      <c r="H61" s="121">
        <f t="shared" si="4"/>
        <v>-0.26031746031746028</v>
      </c>
      <c r="I61" s="120">
        <v>337</v>
      </c>
      <c r="J61" s="121">
        <f t="shared" si="4"/>
        <v>0.44635193133047202</v>
      </c>
      <c r="K61" s="120">
        <v>209</v>
      </c>
      <c r="L61" s="121">
        <f t="shared" si="4"/>
        <v>-0.37982195845697331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26</v>
      </c>
      <c r="D62" s="121">
        <v>-0.94970986460348161</v>
      </c>
      <c r="E62" s="120">
        <v>281</v>
      </c>
      <c r="F62" s="121">
        <f t="shared" si="4"/>
        <v>9.8076923076923084</v>
      </c>
      <c r="G62" s="120">
        <v>224</v>
      </c>
      <c r="H62" s="121">
        <f t="shared" si="4"/>
        <v>-0.20284697508896798</v>
      </c>
      <c r="I62" s="120">
        <v>456</v>
      </c>
      <c r="J62" s="121">
        <f t="shared" si="4"/>
        <v>1.0357142857142856</v>
      </c>
      <c r="K62" s="120">
        <v>295</v>
      </c>
      <c r="L62" s="121">
        <f t="shared" si="4"/>
        <v>-0.35307017543859653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26</v>
      </c>
      <c r="D63" s="121">
        <v>-0.91719745222929938</v>
      </c>
      <c r="E63" s="120">
        <v>161</v>
      </c>
      <c r="F63" s="121">
        <f t="shared" si="4"/>
        <v>5.1923076923076925</v>
      </c>
      <c r="G63" s="120">
        <v>527</v>
      </c>
      <c r="H63" s="121">
        <f t="shared" si="4"/>
        <v>2.2732919254658386</v>
      </c>
      <c r="I63" s="120">
        <v>377</v>
      </c>
      <c r="J63" s="121">
        <f t="shared" si="4"/>
        <v>-0.28462998102466797</v>
      </c>
      <c r="K63" s="120">
        <v>259</v>
      </c>
      <c r="L63" s="121">
        <f t="shared" si="4"/>
        <v>-0.3129973474801061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</v>
      </c>
      <c r="D64" s="121">
        <v>-0.98522167487684731</v>
      </c>
      <c r="E64" s="120">
        <v>144</v>
      </c>
      <c r="F64" s="121">
        <f t="shared" si="4"/>
        <v>47</v>
      </c>
      <c r="G64" s="120">
        <v>455</v>
      </c>
      <c r="H64" s="121">
        <f t="shared" si="4"/>
        <v>2.1597222222222223</v>
      </c>
      <c r="I64" s="120">
        <v>483</v>
      </c>
      <c r="J64" s="121">
        <f t="shared" si="4"/>
        <v>6.1538461538461542E-2</v>
      </c>
      <c r="K64" s="120">
        <v>438</v>
      </c>
      <c r="L64" s="121">
        <f t="shared" si="4"/>
        <v>-9.3167701863353991E-2</v>
      </c>
      <c r="M64" s="120"/>
      <c r="N64" s="121"/>
    </row>
    <row r="65" spans="1:15" ht="15.75" x14ac:dyDescent="0.25">
      <c r="B65" s="122" t="s">
        <v>32</v>
      </c>
      <c r="C65" s="123">
        <v>681</v>
      </c>
      <c r="D65" s="124">
        <v>-0.85082146768893763</v>
      </c>
      <c r="E65" s="123">
        <v>2535</v>
      </c>
      <c r="F65" s="124">
        <f t="shared" si="4"/>
        <v>2.7224669603524227</v>
      </c>
      <c r="G65" s="123">
        <v>3247</v>
      </c>
      <c r="H65" s="124">
        <f t="shared" si="4"/>
        <v>0.28086785009861925</v>
      </c>
      <c r="I65" s="123">
        <v>5439</v>
      </c>
      <c r="J65" s="124">
        <f t="shared" si="4"/>
        <v>0.67508469356328926</v>
      </c>
      <c r="K65" s="123">
        <v>3803</v>
      </c>
      <c r="L65" s="124">
        <f t="shared" si="4"/>
        <v>-0.30079058650487223</v>
      </c>
      <c r="M65" s="123">
        <v>1062</v>
      </c>
      <c r="N65" s="124">
        <v>-0.37048014226437465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9" t="s">
        <v>233</v>
      </c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C$7</f>
        <v>2020</v>
      </c>
      <c r="D73" s="304"/>
      <c r="E73" s="303">
        <f>E$7</f>
        <v>2021</v>
      </c>
      <c r="F73" s="304"/>
      <c r="G73" s="303">
        <f>G$7</f>
        <v>2022</v>
      </c>
      <c r="H73" s="304"/>
      <c r="I73" s="303">
        <f>I$7</f>
        <v>2023</v>
      </c>
      <c r="J73" s="304"/>
      <c r="K73" s="303">
        <f>K$7</f>
        <v>2024</v>
      </c>
      <c r="L73" s="304"/>
      <c r="M73" s="303">
        <f>M$7</f>
        <v>2025</v>
      </c>
      <c r="N73" s="304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279</v>
      </c>
      <c r="L75" s="121">
        <f>IFERROR(K75/I75-1,"-")</f>
        <v>-0.8980635732553891</v>
      </c>
      <c r="M75" s="120">
        <v>397</v>
      </c>
      <c r="N75" s="121">
        <f t="shared" ref="N75:N78" si="5">IFERROR(M75/K75-1,"-")</f>
        <v>0.42293906810035842</v>
      </c>
    </row>
    <row r="76" spans="1:15" x14ac:dyDescent="0.25">
      <c r="A76" s="1">
        <v>2</v>
      </c>
      <c r="B76" s="119" t="s">
        <v>75</v>
      </c>
      <c r="C76" s="120">
        <v>196</v>
      </c>
      <c r="D76" s="121">
        <v>-0.43999999999999995</v>
      </c>
      <c r="E76" s="120">
        <v>23</v>
      </c>
      <c r="F76" s="121">
        <f t="shared" ref="F76:L87" si="6">IFERROR(E76/C76-1,"-")</f>
        <v>-0.88265306122448983</v>
      </c>
      <c r="G76" s="120">
        <v>28</v>
      </c>
      <c r="H76" s="121">
        <f t="shared" si="6"/>
        <v>0.21739130434782616</v>
      </c>
      <c r="I76" s="120">
        <v>1151</v>
      </c>
      <c r="J76" s="121">
        <f t="shared" si="6"/>
        <v>40.107142857142854</v>
      </c>
      <c r="K76" s="120">
        <v>370</v>
      </c>
      <c r="L76" s="121">
        <f t="shared" si="6"/>
        <v>-0.67854039965247614</v>
      </c>
      <c r="M76" s="120">
        <v>361</v>
      </c>
      <c r="N76" s="121">
        <f t="shared" si="5"/>
        <v>-2.4324324324324298E-2</v>
      </c>
    </row>
    <row r="77" spans="1:15" x14ac:dyDescent="0.25">
      <c r="A77" s="1">
        <v>3</v>
      </c>
      <c r="B77" s="119" t="s">
        <v>77</v>
      </c>
      <c r="C77" s="120">
        <v>134</v>
      </c>
      <c r="D77" s="121">
        <v>-0.70742358078602618</v>
      </c>
      <c r="E77" s="120">
        <v>48</v>
      </c>
      <c r="F77" s="121">
        <f t="shared" si="6"/>
        <v>-0.64179104477611948</v>
      </c>
      <c r="G77" s="120">
        <v>135</v>
      </c>
      <c r="H77" s="121">
        <f t="shared" si="6"/>
        <v>1.8125</v>
      </c>
      <c r="I77" s="120">
        <v>917</v>
      </c>
      <c r="J77" s="121">
        <f t="shared" si="6"/>
        <v>5.7925925925925927</v>
      </c>
      <c r="K77" s="120">
        <v>1723</v>
      </c>
      <c r="L77" s="121">
        <f t="shared" si="6"/>
        <v>0.87895310796074155</v>
      </c>
      <c r="M77" s="120">
        <v>546</v>
      </c>
      <c r="N77" s="121">
        <f t="shared" si="5"/>
        <v>-0.68311085316308762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65</v>
      </c>
      <c r="F78" s="121" t="str">
        <f t="shared" si="6"/>
        <v>-</v>
      </c>
      <c r="G78" s="120">
        <v>30</v>
      </c>
      <c r="H78" s="121">
        <f t="shared" si="6"/>
        <v>-0.53846153846153844</v>
      </c>
      <c r="I78" s="120">
        <v>1472</v>
      </c>
      <c r="J78" s="121">
        <f t="shared" si="6"/>
        <v>48.06666666666667</v>
      </c>
      <c r="K78" s="120">
        <v>970</v>
      </c>
      <c r="L78" s="121">
        <f t="shared" si="6"/>
        <v>-0.34103260869565222</v>
      </c>
      <c r="M78" s="120">
        <v>545</v>
      </c>
      <c r="N78" s="121">
        <f t="shared" si="5"/>
        <v>-0.43814432989690721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128</v>
      </c>
      <c r="F79" s="121" t="str">
        <f t="shared" si="6"/>
        <v>-</v>
      </c>
      <c r="G79" s="120">
        <v>250</v>
      </c>
      <c r="H79" s="121">
        <f t="shared" si="6"/>
        <v>0.953125</v>
      </c>
      <c r="I79" s="120">
        <v>1614</v>
      </c>
      <c r="J79" s="121">
        <f t="shared" si="6"/>
        <v>5.4560000000000004</v>
      </c>
      <c r="K79" s="120">
        <v>537</v>
      </c>
      <c r="L79" s="121">
        <f t="shared" si="6"/>
        <v>-0.66728624535315983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376</v>
      </c>
      <c r="F80" s="121" t="str">
        <f t="shared" si="6"/>
        <v>-</v>
      </c>
      <c r="G80" s="120">
        <v>295</v>
      </c>
      <c r="H80" s="121">
        <f t="shared" si="6"/>
        <v>-0.21542553191489366</v>
      </c>
      <c r="I80" s="120">
        <v>1076</v>
      </c>
      <c r="J80" s="121">
        <f t="shared" si="6"/>
        <v>2.6474576271186439</v>
      </c>
      <c r="K80" s="120">
        <v>363</v>
      </c>
      <c r="L80" s="121">
        <f t="shared" si="6"/>
        <v>-0.66263940520446096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476</v>
      </c>
      <c r="F81" s="121" t="str">
        <f t="shared" si="6"/>
        <v>-</v>
      </c>
      <c r="G81" s="120">
        <v>272</v>
      </c>
      <c r="H81" s="121">
        <f t="shared" si="6"/>
        <v>-0.4285714285714286</v>
      </c>
      <c r="I81" s="120">
        <v>1041</v>
      </c>
      <c r="J81" s="121">
        <f t="shared" si="6"/>
        <v>2.8272058823529411</v>
      </c>
      <c r="K81" s="120">
        <v>638</v>
      </c>
      <c r="L81" s="121">
        <f t="shared" si="6"/>
        <v>-0.38712776176753128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890</v>
      </c>
      <c r="D82" s="121">
        <v>-8.7179487179487203E-2</v>
      </c>
      <c r="E82" s="120">
        <v>510</v>
      </c>
      <c r="F82" s="121">
        <f t="shared" si="6"/>
        <v>-0.4269662921348315</v>
      </c>
      <c r="G82" s="120">
        <v>857</v>
      </c>
      <c r="H82" s="121">
        <f t="shared" si="6"/>
        <v>0.68039215686274512</v>
      </c>
      <c r="I82" s="120">
        <v>888</v>
      </c>
      <c r="J82" s="121">
        <f t="shared" si="6"/>
        <v>3.6172695449241621E-2</v>
      </c>
      <c r="K82" s="120">
        <v>382</v>
      </c>
      <c r="L82" s="121">
        <f t="shared" si="6"/>
        <v>-0.56981981981981988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75</v>
      </c>
      <c r="D83" s="121">
        <v>-0.88888888888888884</v>
      </c>
      <c r="E83" s="120">
        <v>323</v>
      </c>
      <c r="F83" s="121">
        <f t="shared" si="6"/>
        <v>3.3066666666666666</v>
      </c>
      <c r="G83" s="120">
        <v>284</v>
      </c>
      <c r="H83" s="121">
        <f t="shared" si="6"/>
        <v>-0.12074303405572751</v>
      </c>
      <c r="I83" s="120">
        <v>1386</v>
      </c>
      <c r="J83" s="121">
        <f t="shared" si="6"/>
        <v>3.880281690140845</v>
      </c>
      <c r="K83" s="120">
        <v>669</v>
      </c>
      <c r="L83" s="121">
        <f t="shared" si="6"/>
        <v>-0.5173160173160174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89</v>
      </c>
      <c r="D84" s="121">
        <v>-0.69830508474576269</v>
      </c>
      <c r="E84" s="120">
        <v>341</v>
      </c>
      <c r="F84" s="121">
        <f t="shared" si="6"/>
        <v>2.8314606741573032</v>
      </c>
      <c r="G84" s="120">
        <v>404</v>
      </c>
      <c r="H84" s="121">
        <f t="shared" si="6"/>
        <v>0.18475073313782997</v>
      </c>
      <c r="I84" s="120">
        <v>639</v>
      </c>
      <c r="J84" s="121">
        <f t="shared" si="6"/>
        <v>0.58168316831683176</v>
      </c>
      <c r="K84" s="120">
        <v>774</v>
      </c>
      <c r="L84" s="121">
        <f t="shared" si="6"/>
        <v>0.21126760563380276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62</v>
      </c>
      <c r="D85" s="121">
        <v>-0.84263959390862941</v>
      </c>
      <c r="E85" s="120">
        <v>15</v>
      </c>
      <c r="F85" s="121">
        <f t="shared" si="6"/>
        <v>-0.75806451612903225</v>
      </c>
      <c r="G85" s="120">
        <v>154</v>
      </c>
      <c r="H85" s="121">
        <f t="shared" si="6"/>
        <v>9.2666666666666675</v>
      </c>
      <c r="I85" s="120">
        <v>387</v>
      </c>
      <c r="J85" s="121">
        <f t="shared" si="6"/>
        <v>1.5129870129870131</v>
      </c>
      <c r="K85" s="120">
        <v>0</v>
      </c>
      <c r="L85" s="121">
        <f t="shared" si="6"/>
        <v>-1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65</v>
      </c>
      <c r="F86" s="121" t="str">
        <f t="shared" si="6"/>
        <v>-</v>
      </c>
      <c r="G86" s="120">
        <v>770</v>
      </c>
      <c r="H86" s="121">
        <f t="shared" si="6"/>
        <v>10.846153846153847</v>
      </c>
      <c r="I86" s="120">
        <v>1503</v>
      </c>
      <c r="J86" s="121">
        <f t="shared" si="6"/>
        <v>0.95194805194805188</v>
      </c>
      <c r="K86" s="120">
        <v>546</v>
      </c>
      <c r="L86" s="121">
        <f t="shared" si="6"/>
        <v>-0.63672654690618757</v>
      </c>
      <c r="M86" s="120"/>
      <c r="N86" s="121"/>
    </row>
    <row r="87" spans="1:15" ht="15.75" x14ac:dyDescent="0.25">
      <c r="B87" s="122" t="s">
        <v>32</v>
      </c>
      <c r="C87" s="123">
        <v>1658</v>
      </c>
      <c r="D87" s="124">
        <v>-0.72106325706594887</v>
      </c>
      <c r="E87" s="123">
        <v>2415</v>
      </c>
      <c r="F87" s="124">
        <f t="shared" si="6"/>
        <v>0.45657418576598308</v>
      </c>
      <c r="G87" s="123">
        <v>3515</v>
      </c>
      <c r="H87" s="124">
        <f t="shared" si="6"/>
        <v>0.45548654244306408</v>
      </c>
      <c r="I87" s="123">
        <v>14811</v>
      </c>
      <c r="J87" s="124">
        <f t="shared" si="6"/>
        <v>3.2136557610241825</v>
      </c>
      <c r="K87" s="123">
        <v>7251</v>
      </c>
      <c r="L87" s="124">
        <f t="shared" si="6"/>
        <v>-0.51043143609479436</v>
      </c>
      <c r="M87" s="123">
        <v>1849</v>
      </c>
      <c r="N87" s="124">
        <v>-0.44673847995212446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9" t="s">
        <v>234</v>
      </c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C$7</f>
        <v>2020</v>
      </c>
      <c r="D95" s="304"/>
      <c r="E95" s="303">
        <f>E$7</f>
        <v>2021</v>
      </c>
      <c r="F95" s="304"/>
      <c r="G95" s="303">
        <f>G$7</f>
        <v>2022</v>
      </c>
      <c r="H95" s="304"/>
      <c r="I95" s="303">
        <f>I$7</f>
        <v>2023</v>
      </c>
      <c r="J95" s="304"/>
      <c r="K95" s="303">
        <f>K$7</f>
        <v>2024</v>
      </c>
      <c r="L95" s="304"/>
      <c r="M95" s="303">
        <f>M$7</f>
        <v>2025</v>
      </c>
      <c r="N95" s="304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3349</v>
      </c>
      <c r="D97" s="121">
        <v>-0.16567015445939215</v>
      </c>
      <c r="E97" s="120">
        <v>489</v>
      </c>
      <c r="F97" s="121">
        <f t="shared" ref="F97:L109" si="7">IFERROR(E97/C97-1,"-")</f>
        <v>-0.85398626455658411</v>
      </c>
      <c r="G97" s="120">
        <v>2402</v>
      </c>
      <c r="H97" s="121">
        <f t="shared" si="7"/>
        <v>3.9120654396728014</v>
      </c>
      <c r="I97" s="120">
        <v>3438</v>
      </c>
      <c r="J97" s="121">
        <f t="shared" si="7"/>
        <v>0.43130724396336384</v>
      </c>
      <c r="K97" s="120">
        <v>3880</v>
      </c>
      <c r="L97" s="121">
        <f t="shared" si="7"/>
        <v>0.12856311809191401</v>
      </c>
      <c r="M97" s="120">
        <v>3707</v>
      </c>
      <c r="N97" s="121">
        <f t="shared" ref="N97:N100" si="8">IFERROR(M97/K97-1,"-")</f>
        <v>-4.4587628865979334E-2</v>
      </c>
    </row>
    <row r="98" spans="2:14" x14ac:dyDescent="0.25">
      <c r="B98" s="119" t="s">
        <v>75</v>
      </c>
      <c r="C98" s="120">
        <v>4174</v>
      </c>
      <c r="D98" s="121">
        <v>0.33567999999999998</v>
      </c>
      <c r="E98" s="120">
        <v>300</v>
      </c>
      <c r="F98" s="121">
        <f t="shared" si="7"/>
        <v>-0.92812649736463826</v>
      </c>
      <c r="G98" s="120">
        <v>2670</v>
      </c>
      <c r="H98" s="121">
        <f t="shared" si="7"/>
        <v>7.9</v>
      </c>
      <c r="I98" s="120">
        <v>2908</v>
      </c>
      <c r="J98" s="121">
        <f t="shared" si="7"/>
        <v>8.9138576779026257E-2</v>
      </c>
      <c r="K98" s="120">
        <v>3847</v>
      </c>
      <c r="L98" s="121">
        <f t="shared" si="7"/>
        <v>0.32290233837689142</v>
      </c>
      <c r="M98" s="120">
        <v>3409</v>
      </c>
      <c r="N98" s="121">
        <f t="shared" si="8"/>
        <v>-0.1138549519105797</v>
      </c>
    </row>
    <row r="99" spans="2:14" x14ac:dyDescent="0.25">
      <c r="B99" s="119" t="s">
        <v>77</v>
      </c>
      <c r="C99" s="120">
        <v>1424</v>
      </c>
      <c r="D99" s="121">
        <v>-0.62077230359520641</v>
      </c>
      <c r="E99" s="120">
        <v>668</v>
      </c>
      <c r="F99" s="121">
        <f t="shared" si="7"/>
        <v>-0.5308988764044944</v>
      </c>
      <c r="G99" s="120">
        <v>3107</v>
      </c>
      <c r="H99" s="121">
        <f t="shared" si="7"/>
        <v>3.6511976047904193</v>
      </c>
      <c r="I99" s="120">
        <v>3342</v>
      </c>
      <c r="J99" s="121">
        <f t="shared" si="7"/>
        <v>7.5635661409720001E-2</v>
      </c>
      <c r="K99" s="120">
        <v>3561</v>
      </c>
      <c r="L99" s="121">
        <f t="shared" si="7"/>
        <v>6.5529622980251334E-2</v>
      </c>
      <c r="M99" s="120">
        <v>3280</v>
      </c>
      <c r="N99" s="121">
        <f t="shared" si="8"/>
        <v>-7.8910418421791584E-2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447</v>
      </c>
      <c r="F100" s="121" t="str">
        <f t="shared" si="7"/>
        <v>-</v>
      </c>
      <c r="G100" s="120">
        <v>2738</v>
      </c>
      <c r="H100" s="121">
        <f t="shared" si="7"/>
        <v>5.1252796420581657</v>
      </c>
      <c r="I100" s="120">
        <v>2503</v>
      </c>
      <c r="J100" s="121">
        <f t="shared" si="7"/>
        <v>-8.5829072315558808E-2</v>
      </c>
      <c r="K100" s="120">
        <v>2667</v>
      </c>
      <c r="L100" s="121">
        <f t="shared" si="7"/>
        <v>6.5521374350778983E-2</v>
      </c>
      <c r="M100" s="120">
        <v>2515</v>
      </c>
      <c r="N100" s="121">
        <f t="shared" si="8"/>
        <v>-5.6992875890513717E-2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772</v>
      </c>
      <c r="F101" s="121" t="str">
        <f t="shared" si="7"/>
        <v>-</v>
      </c>
      <c r="G101" s="120">
        <v>1901</v>
      </c>
      <c r="H101" s="121">
        <f t="shared" si="7"/>
        <v>1.4624352331606216</v>
      </c>
      <c r="I101" s="120">
        <v>1560</v>
      </c>
      <c r="J101" s="121">
        <f t="shared" si="7"/>
        <v>-0.17937927406628096</v>
      </c>
      <c r="K101" s="120">
        <v>1226</v>
      </c>
      <c r="L101" s="121">
        <f t="shared" si="7"/>
        <v>-0.21410256410256412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880</v>
      </c>
      <c r="F102" s="121" t="str">
        <f t="shared" si="7"/>
        <v>-</v>
      </c>
      <c r="G102" s="120">
        <v>1990</v>
      </c>
      <c r="H102" s="121">
        <f t="shared" si="7"/>
        <v>1.2613636363636362</v>
      </c>
      <c r="I102" s="120">
        <v>1630</v>
      </c>
      <c r="J102" s="121">
        <f t="shared" si="7"/>
        <v>-0.18090452261306533</v>
      </c>
      <c r="K102" s="120">
        <v>1731</v>
      </c>
      <c r="L102" s="121">
        <f t="shared" si="7"/>
        <v>6.1963190184049166E-2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1019</v>
      </c>
      <c r="F103" s="121" t="str">
        <f t="shared" si="7"/>
        <v>-</v>
      </c>
      <c r="G103" s="120">
        <v>1814</v>
      </c>
      <c r="H103" s="121">
        <f t="shared" si="7"/>
        <v>0.78017664376840035</v>
      </c>
      <c r="I103" s="120">
        <v>1468</v>
      </c>
      <c r="J103" s="121">
        <f t="shared" si="7"/>
        <v>-0.19073869900771778</v>
      </c>
      <c r="K103" s="120">
        <v>1617</v>
      </c>
      <c r="L103" s="121">
        <f t="shared" si="7"/>
        <v>0.10149863760217981</v>
      </c>
      <c r="M103" s="120"/>
      <c r="N103" s="121"/>
    </row>
    <row r="104" spans="2:14" x14ac:dyDescent="0.25">
      <c r="B104" s="119" t="s">
        <v>87</v>
      </c>
      <c r="C104" s="120">
        <v>165</v>
      </c>
      <c r="D104" s="121">
        <v>-0.9241030358785649</v>
      </c>
      <c r="E104" s="120">
        <v>1332</v>
      </c>
      <c r="F104" s="121">
        <f t="shared" si="7"/>
        <v>7.0727272727272723</v>
      </c>
      <c r="G104" s="120">
        <v>2175</v>
      </c>
      <c r="H104" s="121">
        <f t="shared" si="7"/>
        <v>0.63288288288288297</v>
      </c>
      <c r="I104" s="120">
        <v>1795</v>
      </c>
      <c r="J104" s="121">
        <f t="shared" si="7"/>
        <v>-0.17471264367816097</v>
      </c>
      <c r="K104" s="120">
        <v>2507</v>
      </c>
      <c r="L104" s="121">
        <f t="shared" si="7"/>
        <v>0.39665738161559894</v>
      </c>
      <c r="M104" s="120"/>
      <c r="N104" s="121"/>
    </row>
    <row r="105" spans="2:14" x14ac:dyDescent="0.25">
      <c r="B105" s="119" t="s">
        <v>89</v>
      </c>
      <c r="C105" s="120">
        <v>104</v>
      </c>
      <c r="D105" s="121">
        <v>-0.95706028075970273</v>
      </c>
      <c r="E105" s="120">
        <v>1651</v>
      </c>
      <c r="F105" s="121">
        <f t="shared" si="7"/>
        <v>14.875</v>
      </c>
      <c r="G105" s="120">
        <v>2626</v>
      </c>
      <c r="H105" s="121">
        <f t="shared" si="7"/>
        <v>0.59055118110236227</v>
      </c>
      <c r="I105" s="120">
        <v>2011</v>
      </c>
      <c r="J105" s="121">
        <f t="shared" si="7"/>
        <v>-0.23419649657273423</v>
      </c>
      <c r="K105" s="120">
        <v>2257</v>
      </c>
      <c r="L105" s="121">
        <f t="shared" si="7"/>
        <v>0.12232720039781197</v>
      </c>
      <c r="M105" s="120"/>
      <c r="N105" s="121"/>
    </row>
    <row r="106" spans="2:14" x14ac:dyDescent="0.25">
      <c r="B106" s="119" t="s">
        <v>91</v>
      </c>
      <c r="C106" s="120">
        <v>168</v>
      </c>
      <c r="D106" s="121">
        <v>-0.93724318266716478</v>
      </c>
      <c r="E106" s="120">
        <v>2562</v>
      </c>
      <c r="F106" s="121">
        <f t="shared" si="7"/>
        <v>14.25</v>
      </c>
      <c r="G106" s="120">
        <v>2779</v>
      </c>
      <c r="H106" s="121">
        <f t="shared" si="7"/>
        <v>8.4699453551912551E-2</v>
      </c>
      <c r="I106" s="120">
        <v>3153</v>
      </c>
      <c r="J106" s="121">
        <f t="shared" si="7"/>
        <v>0.1345807844548399</v>
      </c>
      <c r="K106" s="120">
        <v>2891</v>
      </c>
      <c r="L106" s="121">
        <f t="shared" si="7"/>
        <v>-8.30954646368538E-2</v>
      </c>
      <c r="M106" s="120"/>
      <c r="N106" s="121"/>
    </row>
    <row r="107" spans="2:14" x14ac:dyDescent="0.25">
      <c r="B107" s="119" t="s">
        <v>93</v>
      </c>
      <c r="C107" s="120">
        <v>364</v>
      </c>
      <c r="D107" s="121">
        <v>-0.90599173553719003</v>
      </c>
      <c r="E107" s="120">
        <v>2821</v>
      </c>
      <c r="F107" s="121">
        <f t="shared" si="7"/>
        <v>6.75</v>
      </c>
      <c r="G107" s="120">
        <v>3337</v>
      </c>
      <c r="H107" s="121">
        <f t="shared" si="7"/>
        <v>0.18291386033321522</v>
      </c>
      <c r="I107" s="120">
        <v>3602</v>
      </c>
      <c r="J107" s="121">
        <f t="shared" si="7"/>
        <v>7.9412646089301875E-2</v>
      </c>
      <c r="K107" s="120">
        <v>3003</v>
      </c>
      <c r="L107" s="121">
        <f t="shared" si="7"/>
        <v>-0.16629650194336476</v>
      </c>
      <c r="M107" s="120"/>
      <c r="N107" s="121"/>
    </row>
    <row r="108" spans="2:14" x14ac:dyDescent="0.25">
      <c r="B108" s="119" t="s">
        <v>95</v>
      </c>
      <c r="C108" s="120">
        <v>466</v>
      </c>
      <c r="D108" s="121">
        <v>-0.85102301790281332</v>
      </c>
      <c r="E108" s="120">
        <v>2270</v>
      </c>
      <c r="F108" s="121">
        <f t="shared" si="7"/>
        <v>3.8712446351931327</v>
      </c>
      <c r="G108" s="120">
        <v>3450</v>
      </c>
      <c r="H108" s="121">
        <f t="shared" si="7"/>
        <v>0.51982378854625555</v>
      </c>
      <c r="I108" s="120">
        <v>3506</v>
      </c>
      <c r="J108" s="121">
        <f t="shared" si="7"/>
        <v>1.6231884057970936E-2</v>
      </c>
      <c r="K108" s="120">
        <v>3496</v>
      </c>
      <c r="L108" s="121">
        <f t="shared" si="7"/>
        <v>-2.8522532800913103E-3</v>
      </c>
      <c r="M108" s="120"/>
      <c r="N108" s="121"/>
    </row>
    <row r="109" spans="2:14" ht="15.75" x14ac:dyDescent="0.25">
      <c r="B109" s="122" t="s">
        <v>32</v>
      </c>
      <c r="C109" s="123">
        <v>10294</v>
      </c>
      <c r="D109" s="124">
        <v>-0.70220152168252958</v>
      </c>
      <c r="E109" s="123">
        <v>15211</v>
      </c>
      <c r="F109" s="124">
        <f t="shared" si="7"/>
        <v>0.47765688750728574</v>
      </c>
      <c r="G109" s="123">
        <v>30989</v>
      </c>
      <c r="H109" s="124">
        <f t="shared" si="7"/>
        <v>1.0372756557754257</v>
      </c>
      <c r="I109" s="123">
        <v>30916</v>
      </c>
      <c r="J109" s="124">
        <f t="shared" si="7"/>
        <v>-2.3556745942108215E-3</v>
      </c>
      <c r="K109" s="123">
        <v>32683</v>
      </c>
      <c r="L109" s="124">
        <f t="shared" si="7"/>
        <v>5.7154871264070373E-2</v>
      </c>
      <c r="M109" s="123">
        <v>12911</v>
      </c>
      <c r="N109" s="124">
        <v>-7.4811895378000703E-2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9" t="s">
        <v>235</v>
      </c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C$7</f>
        <v>2020</v>
      </c>
      <c r="D117" s="304"/>
      <c r="E117" s="303">
        <f>E$7</f>
        <v>2021</v>
      </c>
      <c r="F117" s="304"/>
      <c r="G117" s="303">
        <f>G$7</f>
        <v>2022</v>
      </c>
      <c r="H117" s="304"/>
      <c r="I117" s="303">
        <f>I$7</f>
        <v>2023</v>
      </c>
      <c r="J117" s="304"/>
      <c r="K117" s="303">
        <f>K$7</f>
        <v>2024</v>
      </c>
      <c r="L117" s="304"/>
      <c r="M117" s="303">
        <f>M$7</f>
        <v>2025</v>
      </c>
      <c r="N117" s="304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852</v>
      </c>
      <c r="D119" s="121">
        <v>-4.2696629213483162E-2</v>
      </c>
      <c r="E119" s="120">
        <v>19</v>
      </c>
      <c r="F119" s="121">
        <f t="shared" ref="F119:L131" si="9">IFERROR(E119/C119-1,"-")</f>
        <v>-0.97769953051643188</v>
      </c>
      <c r="G119" s="120">
        <v>648</v>
      </c>
      <c r="H119" s="121">
        <f t="shared" si="9"/>
        <v>33.10526315789474</v>
      </c>
      <c r="I119" s="120">
        <v>943</v>
      </c>
      <c r="J119" s="121">
        <f t="shared" si="9"/>
        <v>0.45524691358024683</v>
      </c>
      <c r="K119" s="120">
        <v>917</v>
      </c>
      <c r="L119" s="121">
        <f t="shared" si="9"/>
        <v>-2.7571580063626699E-2</v>
      </c>
      <c r="M119" s="120">
        <v>1246</v>
      </c>
      <c r="N119" s="121">
        <f t="shared" ref="N119:N122" si="10">IFERROR(M119/K119-1,"-")</f>
        <v>0.35877862595419852</v>
      </c>
    </row>
    <row r="120" spans="1:15" x14ac:dyDescent="0.25">
      <c r="B120" s="119" t="s">
        <v>75</v>
      </c>
      <c r="C120" s="120">
        <v>1200</v>
      </c>
      <c r="D120" s="121">
        <v>0.31434830230010946</v>
      </c>
      <c r="E120" s="120">
        <v>3</v>
      </c>
      <c r="F120" s="121">
        <f t="shared" si="9"/>
        <v>-0.99750000000000005</v>
      </c>
      <c r="G120" s="120">
        <v>946</v>
      </c>
      <c r="H120" s="121">
        <f t="shared" si="9"/>
        <v>314.33333333333331</v>
      </c>
      <c r="I120" s="120">
        <v>823</v>
      </c>
      <c r="J120" s="121">
        <f t="shared" si="9"/>
        <v>-0.13002114164904865</v>
      </c>
      <c r="K120" s="120">
        <v>1042</v>
      </c>
      <c r="L120" s="121">
        <f t="shared" si="9"/>
        <v>0.26609963547995141</v>
      </c>
      <c r="M120" s="120">
        <v>1039</v>
      </c>
      <c r="N120" s="121">
        <f t="shared" si="10"/>
        <v>-2.8790786948176272E-3</v>
      </c>
    </row>
    <row r="121" spans="1:15" x14ac:dyDescent="0.25">
      <c r="B121" s="119" t="s">
        <v>77</v>
      </c>
      <c r="C121" s="120">
        <v>845</v>
      </c>
      <c r="D121" s="121">
        <v>-0.15500000000000003</v>
      </c>
      <c r="E121" s="120">
        <v>8</v>
      </c>
      <c r="F121" s="121">
        <f t="shared" si="9"/>
        <v>-0.9905325443786982</v>
      </c>
      <c r="G121" s="120">
        <v>1051</v>
      </c>
      <c r="H121" s="121">
        <f t="shared" si="9"/>
        <v>130.375</v>
      </c>
      <c r="I121" s="120">
        <v>921</v>
      </c>
      <c r="J121" s="121">
        <f t="shared" si="9"/>
        <v>-0.12369172216936253</v>
      </c>
      <c r="K121" s="120">
        <v>1023</v>
      </c>
      <c r="L121" s="121">
        <f t="shared" si="9"/>
        <v>0.11074918566775249</v>
      </c>
      <c r="M121" s="120">
        <v>1132</v>
      </c>
      <c r="N121" s="121">
        <f t="shared" si="10"/>
        <v>0.10654936461388065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</v>
      </c>
      <c r="F122" s="121" t="str">
        <f t="shared" si="9"/>
        <v>-</v>
      </c>
      <c r="G122" s="120">
        <v>834</v>
      </c>
      <c r="H122" s="121">
        <f t="shared" si="9"/>
        <v>277</v>
      </c>
      <c r="I122" s="120">
        <v>631</v>
      </c>
      <c r="J122" s="121">
        <f t="shared" si="9"/>
        <v>-0.24340527577937654</v>
      </c>
      <c r="K122" s="120">
        <v>770</v>
      </c>
      <c r="L122" s="121">
        <f t="shared" si="9"/>
        <v>0.22028526148969885</v>
      </c>
      <c r="M122" s="120">
        <v>887</v>
      </c>
      <c r="N122" s="121">
        <f t="shared" si="10"/>
        <v>0.15194805194805205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22</v>
      </c>
      <c r="F123" s="121" t="str">
        <f t="shared" si="9"/>
        <v>-</v>
      </c>
      <c r="G123" s="120">
        <v>805</v>
      </c>
      <c r="H123" s="121">
        <f t="shared" si="9"/>
        <v>35.590909090909093</v>
      </c>
      <c r="I123" s="120">
        <v>667</v>
      </c>
      <c r="J123" s="121">
        <f t="shared" si="9"/>
        <v>-0.17142857142857137</v>
      </c>
      <c r="K123" s="120">
        <v>778</v>
      </c>
      <c r="L123" s="121">
        <f t="shared" si="9"/>
        <v>0.16641679160419787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38</v>
      </c>
      <c r="F124" s="121" t="str">
        <f t="shared" si="9"/>
        <v>-</v>
      </c>
      <c r="G124" s="120">
        <v>911</v>
      </c>
      <c r="H124" s="121">
        <f t="shared" si="9"/>
        <v>22.973684210526315</v>
      </c>
      <c r="I124" s="120">
        <v>741</v>
      </c>
      <c r="J124" s="121">
        <f t="shared" si="9"/>
        <v>-0.18660812294182216</v>
      </c>
      <c r="K124" s="120">
        <v>1203</v>
      </c>
      <c r="L124" s="121">
        <f t="shared" si="9"/>
        <v>0.62348178137651833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55</v>
      </c>
      <c r="F125" s="121" t="str">
        <f t="shared" si="9"/>
        <v>-</v>
      </c>
      <c r="G125" s="120">
        <v>846</v>
      </c>
      <c r="H125" s="121">
        <f t="shared" si="9"/>
        <v>14.381818181818181</v>
      </c>
      <c r="I125" s="120">
        <v>532</v>
      </c>
      <c r="J125" s="121">
        <f t="shared" si="9"/>
        <v>-0.37115839243498816</v>
      </c>
      <c r="K125" s="120">
        <v>677</v>
      </c>
      <c r="L125" s="121">
        <f t="shared" si="9"/>
        <v>0.27255639097744355</v>
      </c>
      <c r="M125" s="120"/>
      <c r="N125" s="121"/>
    </row>
    <row r="126" spans="1:15" x14ac:dyDescent="0.25">
      <c r="B126" s="119" t="s">
        <v>87</v>
      </c>
      <c r="C126" s="120">
        <v>14</v>
      </c>
      <c r="D126" s="121">
        <v>-0.97962154294032022</v>
      </c>
      <c r="E126" s="120">
        <v>271</v>
      </c>
      <c r="F126" s="121">
        <f t="shared" si="9"/>
        <v>18.357142857142858</v>
      </c>
      <c r="G126" s="120">
        <v>774</v>
      </c>
      <c r="H126" s="121">
        <f t="shared" si="9"/>
        <v>1.8560885608856088</v>
      </c>
      <c r="I126" s="120">
        <v>605</v>
      </c>
      <c r="J126" s="121">
        <f t="shared" si="9"/>
        <v>-0.21834625322997414</v>
      </c>
      <c r="K126" s="120">
        <v>956</v>
      </c>
      <c r="L126" s="121">
        <f t="shared" si="9"/>
        <v>0.58016528925619837</v>
      </c>
      <c r="M126" s="120"/>
      <c r="N126" s="121"/>
    </row>
    <row r="127" spans="1:15" x14ac:dyDescent="0.25">
      <c r="B127" s="119" t="s">
        <v>89</v>
      </c>
      <c r="C127" s="120">
        <v>23</v>
      </c>
      <c r="D127" s="121">
        <v>-0.97560975609756095</v>
      </c>
      <c r="E127" s="120">
        <v>620</v>
      </c>
      <c r="F127" s="121">
        <f t="shared" si="9"/>
        <v>25.956521739130434</v>
      </c>
      <c r="G127" s="120">
        <v>817</v>
      </c>
      <c r="H127" s="121">
        <f t="shared" si="9"/>
        <v>0.31774193548387086</v>
      </c>
      <c r="I127" s="120">
        <v>818</v>
      </c>
      <c r="J127" s="121">
        <f t="shared" si="9"/>
        <v>1.223990208078396E-3</v>
      </c>
      <c r="K127" s="120">
        <v>852</v>
      </c>
      <c r="L127" s="121">
        <f t="shared" si="9"/>
        <v>4.1564792176039145E-2</v>
      </c>
      <c r="M127" s="120"/>
      <c r="N127" s="121"/>
    </row>
    <row r="128" spans="1:15" x14ac:dyDescent="0.25">
      <c r="A128" s="125"/>
      <c r="B128" s="119" t="s">
        <v>91</v>
      </c>
      <c r="C128" s="120">
        <v>17</v>
      </c>
      <c r="D128" s="121">
        <v>-0.98034682080924851</v>
      </c>
      <c r="E128" s="120">
        <v>759</v>
      </c>
      <c r="F128" s="121">
        <f t="shared" si="9"/>
        <v>43.647058823529413</v>
      </c>
      <c r="G128" s="120">
        <v>923</v>
      </c>
      <c r="H128" s="121">
        <f t="shared" si="9"/>
        <v>0.21607378129117261</v>
      </c>
      <c r="I128" s="120">
        <v>813</v>
      </c>
      <c r="J128" s="121">
        <f t="shared" si="9"/>
        <v>-0.11917659804983749</v>
      </c>
      <c r="K128" s="120">
        <v>944</v>
      </c>
      <c r="L128" s="121">
        <f t="shared" si="9"/>
        <v>0.1611316113161132</v>
      </c>
      <c r="M128" s="120"/>
      <c r="N128" s="121"/>
    </row>
    <row r="129" spans="2:15" x14ac:dyDescent="0.25">
      <c r="B129" s="119" t="s">
        <v>93</v>
      </c>
      <c r="C129" s="120">
        <v>37</v>
      </c>
      <c r="D129" s="121">
        <v>-0.95579450418160095</v>
      </c>
      <c r="E129" s="120">
        <v>738</v>
      </c>
      <c r="F129" s="121">
        <f t="shared" si="9"/>
        <v>18.945945945945947</v>
      </c>
      <c r="G129" s="120">
        <v>884</v>
      </c>
      <c r="H129" s="121">
        <f t="shared" si="9"/>
        <v>0.19783197831978327</v>
      </c>
      <c r="I129" s="120">
        <v>942</v>
      </c>
      <c r="J129" s="121">
        <f t="shared" si="9"/>
        <v>6.5610859728506776E-2</v>
      </c>
      <c r="K129" s="120">
        <v>939</v>
      </c>
      <c r="L129" s="121">
        <f t="shared" si="9"/>
        <v>-3.1847133757961776E-3</v>
      </c>
      <c r="M129" s="120"/>
      <c r="N129" s="121"/>
    </row>
    <row r="130" spans="2:15" x14ac:dyDescent="0.25">
      <c r="B130" s="119" t="s">
        <v>95</v>
      </c>
      <c r="C130" s="120">
        <v>55</v>
      </c>
      <c r="D130" s="121">
        <v>-0.93268053855569155</v>
      </c>
      <c r="E130" s="120">
        <v>494</v>
      </c>
      <c r="F130" s="121">
        <f t="shared" si="9"/>
        <v>7.9818181818181824</v>
      </c>
      <c r="G130" s="120">
        <v>913</v>
      </c>
      <c r="H130" s="121">
        <f t="shared" si="9"/>
        <v>0.84817813765182182</v>
      </c>
      <c r="I130" s="120">
        <v>872</v>
      </c>
      <c r="J130" s="121">
        <f t="shared" si="9"/>
        <v>-4.4906900328587129E-2</v>
      </c>
      <c r="K130" s="120">
        <v>936</v>
      </c>
      <c r="L130" s="121">
        <f t="shared" si="9"/>
        <v>7.3394495412844041E-2</v>
      </c>
      <c r="M130" s="120"/>
      <c r="N130" s="121"/>
    </row>
    <row r="131" spans="2:15" ht="15.75" x14ac:dyDescent="0.25">
      <c r="B131" s="122" t="s">
        <v>32</v>
      </c>
      <c r="C131" s="123">
        <v>3060</v>
      </c>
      <c r="D131" s="124">
        <v>-0.70218978102189777</v>
      </c>
      <c r="E131" s="123">
        <v>3030</v>
      </c>
      <c r="F131" s="124">
        <f t="shared" si="9"/>
        <v>-9.8039215686274161E-3</v>
      </c>
      <c r="G131" s="123">
        <v>10352</v>
      </c>
      <c r="H131" s="124">
        <f t="shared" si="9"/>
        <v>2.4165016501650167</v>
      </c>
      <c r="I131" s="123">
        <v>9308</v>
      </c>
      <c r="J131" s="124">
        <f t="shared" si="9"/>
        <v>-0.1008500772797527</v>
      </c>
      <c r="K131" s="123">
        <v>11037</v>
      </c>
      <c r="L131" s="124">
        <f t="shared" si="9"/>
        <v>0.18575418994413417</v>
      </c>
      <c r="M131" s="123">
        <v>4304</v>
      </c>
      <c r="N131" s="124">
        <v>0.14712153518123672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9" t="s">
        <v>236</v>
      </c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C$7</f>
        <v>2020</v>
      </c>
      <c r="D139" s="304"/>
      <c r="E139" s="303">
        <f>E$7</f>
        <v>2021</v>
      </c>
      <c r="F139" s="304"/>
      <c r="G139" s="303">
        <f>G$7</f>
        <v>2022</v>
      </c>
      <c r="H139" s="304"/>
      <c r="I139" s="303">
        <f>I$7</f>
        <v>2023</v>
      </c>
      <c r="J139" s="304"/>
      <c r="K139" s="303">
        <f>K$7</f>
        <v>2024</v>
      </c>
      <c r="L139" s="304"/>
      <c r="M139" s="303">
        <f>M$7</f>
        <v>2025</v>
      </c>
      <c r="N139" s="304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889</v>
      </c>
      <c r="D141" s="121">
        <v>-2.8415300546448141E-2</v>
      </c>
      <c r="E141" s="120">
        <v>168</v>
      </c>
      <c r="F141" s="121">
        <f t="shared" ref="F141:L153" si="11">IFERROR(E141/C141-1,"-")</f>
        <v>-0.8110236220472441</v>
      </c>
      <c r="G141" s="120">
        <v>758</v>
      </c>
      <c r="H141" s="121">
        <f t="shared" si="11"/>
        <v>3.5119047619047619</v>
      </c>
      <c r="I141" s="120">
        <v>580</v>
      </c>
      <c r="J141" s="121">
        <f t="shared" si="11"/>
        <v>-0.23482849604221634</v>
      </c>
      <c r="K141" s="120">
        <v>1058</v>
      </c>
      <c r="L141" s="121">
        <f t="shared" si="11"/>
        <v>0.82413793103448274</v>
      </c>
      <c r="M141" s="120">
        <v>854</v>
      </c>
      <c r="N141" s="121">
        <f t="shared" ref="N141:N144" si="12">IFERROR(M141/K141-1,"-")</f>
        <v>-0.19281663516068048</v>
      </c>
    </row>
    <row r="142" spans="2:15" x14ac:dyDescent="0.25">
      <c r="B142" s="119" t="s">
        <v>75</v>
      </c>
      <c r="C142" s="120">
        <v>1169</v>
      </c>
      <c r="D142" s="121">
        <v>0.28039430449069003</v>
      </c>
      <c r="E142" s="120">
        <v>174</v>
      </c>
      <c r="F142" s="121">
        <f t="shared" si="11"/>
        <v>-0.85115483319076135</v>
      </c>
      <c r="G142" s="120">
        <v>615</v>
      </c>
      <c r="H142" s="121">
        <f t="shared" si="11"/>
        <v>2.5344827586206895</v>
      </c>
      <c r="I142" s="120">
        <v>548</v>
      </c>
      <c r="J142" s="121">
        <f t="shared" si="11"/>
        <v>-0.10894308943089426</v>
      </c>
      <c r="K142" s="120">
        <v>766</v>
      </c>
      <c r="L142" s="121">
        <f t="shared" si="11"/>
        <v>0.39781021897810209</v>
      </c>
      <c r="M142" s="120">
        <v>747</v>
      </c>
      <c r="N142" s="121">
        <f t="shared" si="12"/>
        <v>-2.4804177545691863E-2</v>
      </c>
    </row>
    <row r="143" spans="2:15" x14ac:dyDescent="0.25">
      <c r="B143" s="119" t="s">
        <v>77</v>
      </c>
      <c r="C143" s="120">
        <v>195</v>
      </c>
      <c r="D143" s="121">
        <v>-0.85651214128035313</v>
      </c>
      <c r="E143" s="120">
        <v>287</v>
      </c>
      <c r="F143" s="121">
        <f t="shared" si="11"/>
        <v>0.4717948717948719</v>
      </c>
      <c r="G143" s="120">
        <v>831</v>
      </c>
      <c r="H143" s="121">
        <f t="shared" si="11"/>
        <v>1.8954703832752613</v>
      </c>
      <c r="I143" s="120">
        <v>819</v>
      </c>
      <c r="J143" s="121">
        <f t="shared" si="11"/>
        <v>-1.4440433212996373E-2</v>
      </c>
      <c r="K143" s="120">
        <v>908</v>
      </c>
      <c r="L143" s="121">
        <f t="shared" si="11"/>
        <v>0.10866910866910873</v>
      </c>
      <c r="M143" s="120">
        <v>791</v>
      </c>
      <c r="N143" s="121">
        <f t="shared" si="12"/>
        <v>-0.12885462555066074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171</v>
      </c>
      <c r="F144" s="121" t="str">
        <f t="shared" si="11"/>
        <v>-</v>
      </c>
      <c r="G144" s="120">
        <v>809</v>
      </c>
      <c r="H144" s="121">
        <f t="shared" si="11"/>
        <v>3.730994152046784</v>
      </c>
      <c r="I144" s="120">
        <v>460</v>
      </c>
      <c r="J144" s="121">
        <f t="shared" si="11"/>
        <v>-0.43139678615574784</v>
      </c>
      <c r="K144" s="120">
        <v>529</v>
      </c>
      <c r="L144" s="121">
        <f t="shared" si="11"/>
        <v>0.14999999999999991</v>
      </c>
      <c r="M144" s="120">
        <v>791</v>
      </c>
      <c r="N144" s="121">
        <f t="shared" si="12"/>
        <v>0.49527410207939515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207</v>
      </c>
      <c r="F145" s="121" t="str">
        <f t="shared" si="11"/>
        <v>-</v>
      </c>
      <c r="G145" s="120">
        <v>307</v>
      </c>
      <c r="H145" s="121">
        <f t="shared" si="11"/>
        <v>0.48309178743961345</v>
      </c>
      <c r="I145" s="120">
        <v>126</v>
      </c>
      <c r="J145" s="121">
        <f t="shared" si="11"/>
        <v>-0.5895765472312704</v>
      </c>
      <c r="K145" s="120">
        <v>76</v>
      </c>
      <c r="L145" s="121">
        <f t="shared" si="11"/>
        <v>-0.39682539682539686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302</v>
      </c>
      <c r="F146" s="121" t="str">
        <f t="shared" si="11"/>
        <v>-</v>
      </c>
      <c r="G146" s="120">
        <v>307</v>
      </c>
      <c r="H146" s="121">
        <f t="shared" si="11"/>
        <v>1.655629139072845E-2</v>
      </c>
      <c r="I146" s="120">
        <v>224</v>
      </c>
      <c r="J146" s="121">
        <f t="shared" si="11"/>
        <v>-0.27035830618892509</v>
      </c>
      <c r="K146" s="120">
        <v>139</v>
      </c>
      <c r="L146" s="121">
        <f t="shared" si="11"/>
        <v>-0.3794642857142857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365</v>
      </c>
      <c r="F147" s="121" t="str">
        <f t="shared" si="11"/>
        <v>-</v>
      </c>
      <c r="G147" s="120">
        <v>195</v>
      </c>
      <c r="H147" s="121">
        <f t="shared" si="11"/>
        <v>-0.46575342465753422</v>
      </c>
      <c r="I147" s="120">
        <v>189</v>
      </c>
      <c r="J147" s="121">
        <f t="shared" si="11"/>
        <v>-3.0769230769230771E-2</v>
      </c>
      <c r="K147" s="120">
        <v>299</v>
      </c>
      <c r="L147" s="121">
        <f t="shared" si="11"/>
        <v>0.58201058201058209</v>
      </c>
      <c r="M147" s="120"/>
      <c r="N147" s="121"/>
    </row>
    <row r="148" spans="1:15" x14ac:dyDescent="0.25">
      <c r="B148" s="119" t="s">
        <v>87</v>
      </c>
      <c r="C148" s="120">
        <v>37</v>
      </c>
      <c r="D148" s="121">
        <v>-0.91435185185185186</v>
      </c>
      <c r="E148" s="120">
        <v>330</v>
      </c>
      <c r="F148" s="121">
        <f t="shared" si="11"/>
        <v>7.9189189189189193</v>
      </c>
      <c r="G148" s="120">
        <v>416</v>
      </c>
      <c r="H148" s="121">
        <f t="shared" si="11"/>
        <v>0.26060606060606051</v>
      </c>
      <c r="I148" s="120">
        <v>274</v>
      </c>
      <c r="J148" s="121">
        <f t="shared" si="11"/>
        <v>-0.34134615384615385</v>
      </c>
      <c r="K148" s="120">
        <v>387</v>
      </c>
      <c r="L148" s="121">
        <f t="shared" si="11"/>
        <v>0.4124087591240877</v>
      </c>
      <c r="M148" s="120"/>
      <c r="N148" s="121"/>
    </row>
    <row r="149" spans="1:15" x14ac:dyDescent="0.25">
      <c r="B149" s="119" t="s">
        <v>89</v>
      </c>
      <c r="C149" s="120">
        <v>31</v>
      </c>
      <c r="D149" s="121">
        <v>-0.95324283559577672</v>
      </c>
      <c r="E149" s="120">
        <v>429</v>
      </c>
      <c r="F149" s="121">
        <f t="shared" si="11"/>
        <v>12.838709677419354</v>
      </c>
      <c r="G149" s="120">
        <v>444</v>
      </c>
      <c r="H149" s="121">
        <f t="shared" si="11"/>
        <v>3.4965034965035002E-2</v>
      </c>
      <c r="I149" s="120">
        <v>347</v>
      </c>
      <c r="J149" s="121">
        <f t="shared" si="11"/>
        <v>-0.21846846846846846</v>
      </c>
      <c r="K149" s="120">
        <v>351</v>
      </c>
      <c r="L149" s="121">
        <f t="shared" si="11"/>
        <v>1.1527377521613813E-2</v>
      </c>
      <c r="M149" s="120"/>
      <c r="N149" s="121"/>
    </row>
    <row r="150" spans="1:15" x14ac:dyDescent="0.25">
      <c r="A150" s="125"/>
      <c r="B150" s="119" t="s">
        <v>91</v>
      </c>
      <c r="C150" s="120">
        <v>52</v>
      </c>
      <c r="D150" s="121">
        <v>-0.93704600484261502</v>
      </c>
      <c r="E150" s="120">
        <v>712</v>
      </c>
      <c r="F150" s="121">
        <f t="shared" si="11"/>
        <v>12.692307692307692</v>
      </c>
      <c r="G150" s="120">
        <v>557</v>
      </c>
      <c r="H150" s="121">
        <f t="shared" si="11"/>
        <v>-0.21769662921348309</v>
      </c>
      <c r="I150" s="120">
        <v>635</v>
      </c>
      <c r="J150" s="121">
        <f t="shared" si="11"/>
        <v>0.1400359066427288</v>
      </c>
      <c r="K150" s="120">
        <v>563</v>
      </c>
      <c r="L150" s="121">
        <f t="shared" si="11"/>
        <v>-0.11338582677165354</v>
      </c>
      <c r="M150" s="120"/>
      <c r="N150" s="121"/>
    </row>
    <row r="151" spans="1:15" x14ac:dyDescent="0.25">
      <c r="B151" s="119" t="s">
        <v>93</v>
      </c>
      <c r="C151" s="120">
        <v>223</v>
      </c>
      <c r="D151" s="121">
        <v>-0.85500650195058514</v>
      </c>
      <c r="E151" s="120">
        <v>1078</v>
      </c>
      <c r="F151" s="121">
        <f t="shared" si="11"/>
        <v>3.8340807174887894</v>
      </c>
      <c r="G151" s="120">
        <v>793</v>
      </c>
      <c r="H151" s="121">
        <f t="shared" si="11"/>
        <v>-0.26437847866419295</v>
      </c>
      <c r="I151" s="120">
        <v>1149</v>
      </c>
      <c r="J151" s="121">
        <f t="shared" si="11"/>
        <v>0.4489281210592686</v>
      </c>
      <c r="K151" s="120">
        <v>758</v>
      </c>
      <c r="L151" s="121">
        <f t="shared" si="11"/>
        <v>-0.34029590948651001</v>
      </c>
      <c r="M151" s="120"/>
      <c r="N151" s="121"/>
    </row>
    <row r="152" spans="1:15" x14ac:dyDescent="0.25">
      <c r="B152" s="119" t="s">
        <v>95</v>
      </c>
      <c r="C152" s="120">
        <v>266</v>
      </c>
      <c r="D152" s="121">
        <v>-0.76707530647985989</v>
      </c>
      <c r="E152" s="120">
        <v>927</v>
      </c>
      <c r="F152" s="121">
        <f t="shared" si="11"/>
        <v>2.4849624060150375</v>
      </c>
      <c r="G152" s="120">
        <v>779</v>
      </c>
      <c r="H152" s="121">
        <f t="shared" si="11"/>
        <v>-0.15965480043149949</v>
      </c>
      <c r="I152" s="120">
        <v>860</v>
      </c>
      <c r="J152" s="121">
        <f t="shared" si="11"/>
        <v>0.10397946084723997</v>
      </c>
      <c r="K152" s="120">
        <v>761</v>
      </c>
      <c r="L152" s="121">
        <f t="shared" si="11"/>
        <v>-0.1151162790697674</v>
      </c>
      <c r="M152" s="120"/>
      <c r="N152" s="121"/>
    </row>
    <row r="153" spans="1:15" ht="15.75" x14ac:dyDescent="0.25">
      <c r="B153" s="122" t="s">
        <v>32</v>
      </c>
      <c r="C153" s="123">
        <v>2874</v>
      </c>
      <c r="D153" s="124">
        <v>-0.70913875113854874</v>
      </c>
      <c r="E153" s="123">
        <v>5150</v>
      </c>
      <c r="F153" s="124">
        <f t="shared" si="11"/>
        <v>0.79192762700069586</v>
      </c>
      <c r="G153" s="123">
        <v>6811</v>
      </c>
      <c r="H153" s="124">
        <f t="shared" si="11"/>
        <v>0.32252427184466015</v>
      </c>
      <c r="I153" s="123">
        <v>6211</v>
      </c>
      <c r="J153" s="124">
        <f t="shared" si="11"/>
        <v>-8.8092791073263843E-2</v>
      </c>
      <c r="K153" s="123">
        <v>6595</v>
      </c>
      <c r="L153" s="124">
        <f t="shared" si="11"/>
        <v>6.1825792947995506E-2</v>
      </c>
      <c r="M153" s="123">
        <v>2946</v>
      </c>
      <c r="N153" s="124">
        <v>-9.6596136154553869E-2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9" t="s">
        <v>237</v>
      </c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C$7</f>
        <v>2020</v>
      </c>
      <c r="D161" s="304"/>
      <c r="E161" s="303">
        <f>E$7</f>
        <v>2021</v>
      </c>
      <c r="F161" s="304"/>
      <c r="G161" s="303">
        <f>G$7</f>
        <v>2022</v>
      </c>
      <c r="H161" s="304"/>
      <c r="I161" s="303">
        <f>I$7</f>
        <v>2023</v>
      </c>
      <c r="J161" s="304"/>
      <c r="K161" s="303">
        <f>K$7</f>
        <v>2024</v>
      </c>
      <c r="L161" s="304"/>
      <c r="M161" s="303">
        <f>M$7</f>
        <v>2025</v>
      </c>
      <c r="N161" s="304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181</v>
      </c>
      <c r="D163" s="121">
        <v>-0.39464882943143809</v>
      </c>
      <c r="E163" s="120">
        <v>42</v>
      </c>
      <c r="F163" s="121">
        <f t="shared" ref="F163:L175" si="13">IFERROR(E163/C163-1,"-")</f>
        <v>-0.76795580110497241</v>
      </c>
      <c r="G163" s="120">
        <v>117</v>
      </c>
      <c r="H163" s="121">
        <f t="shared" si="13"/>
        <v>1.7857142857142856</v>
      </c>
      <c r="I163" s="120">
        <v>348</v>
      </c>
      <c r="J163" s="121">
        <f t="shared" si="13"/>
        <v>1.9743589743589745</v>
      </c>
      <c r="K163" s="120">
        <v>271</v>
      </c>
      <c r="L163" s="121">
        <f t="shared" si="13"/>
        <v>-0.22126436781609193</v>
      </c>
      <c r="M163" s="120">
        <v>191</v>
      </c>
      <c r="N163" s="121">
        <f t="shared" ref="N163:N166" si="14">IFERROR(M163/K163-1,"-")</f>
        <v>-0.29520295202952029</v>
      </c>
    </row>
    <row r="164" spans="2:14" x14ac:dyDescent="0.25">
      <c r="B164" s="119" t="s">
        <v>75</v>
      </c>
      <c r="C164" s="120">
        <v>238</v>
      </c>
      <c r="D164" s="121">
        <v>-1.2448132780082943E-2</v>
      </c>
      <c r="E164" s="120">
        <v>29</v>
      </c>
      <c r="F164" s="121">
        <f t="shared" si="13"/>
        <v>-0.87815126050420167</v>
      </c>
      <c r="G164" s="120">
        <v>133</v>
      </c>
      <c r="H164" s="121">
        <f t="shared" si="13"/>
        <v>3.5862068965517242</v>
      </c>
      <c r="I164" s="120">
        <v>288</v>
      </c>
      <c r="J164" s="121">
        <f t="shared" si="13"/>
        <v>1.1654135338345863</v>
      </c>
      <c r="K164" s="120">
        <v>301</v>
      </c>
      <c r="L164" s="121">
        <f t="shared" si="13"/>
        <v>4.513888888888884E-2</v>
      </c>
      <c r="M164" s="120">
        <v>204</v>
      </c>
      <c r="N164" s="121">
        <f t="shared" si="14"/>
        <v>-0.32225913621262459</v>
      </c>
    </row>
    <row r="165" spans="2:14" x14ac:dyDescent="0.25">
      <c r="B165" s="119" t="s">
        <v>77</v>
      </c>
      <c r="C165" s="120">
        <v>30</v>
      </c>
      <c r="D165" s="121">
        <v>-0.85436893203883502</v>
      </c>
      <c r="E165" s="120">
        <v>142</v>
      </c>
      <c r="F165" s="121">
        <f t="shared" si="13"/>
        <v>3.7333333333333334</v>
      </c>
      <c r="G165" s="120">
        <v>271</v>
      </c>
      <c r="H165" s="121">
        <f t="shared" si="13"/>
        <v>0.90845070422535201</v>
      </c>
      <c r="I165" s="120">
        <v>337</v>
      </c>
      <c r="J165" s="121">
        <f t="shared" si="13"/>
        <v>0.24354243542435428</v>
      </c>
      <c r="K165" s="120">
        <v>308</v>
      </c>
      <c r="L165" s="121">
        <f t="shared" si="13"/>
        <v>-8.6053412462907986E-2</v>
      </c>
      <c r="M165" s="120">
        <v>196</v>
      </c>
      <c r="N165" s="121">
        <f t="shared" si="14"/>
        <v>-0.36363636363636365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42</v>
      </c>
      <c r="F166" s="121" t="str">
        <f t="shared" si="13"/>
        <v>-</v>
      </c>
      <c r="G166" s="120">
        <v>309</v>
      </c>
      <c r="H166" s="121">
        <f t="shared" si="13"/>
        <v>6.3571428571428568</v>
      </c>
      <c r="I166" s="120">
        <v>315</v>
      </c>
      <c r="J166" s="121">
        <f t="shared" si="13"/>
        <v>1.9417475728155331E-2</v>
      </c>
      <c r="K166" s="120">
        <v>215</v>
      </c>
      <c r="L166" s="121">
        <f t="shared" si="13"/>
        <v>-0.31746031746031744</v>
      </c>
      <c r="M166" s="120">
        <v>161</v>
      </c>
      <c r="N166" s="121">
        <f t="shared" si="14"/>
        <v>-0.25116279069767444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191</v>
      </c>
      <c r="F167" s="121" t="str">
        <f t="shared" si="13"/>
        <v>-</v>
      </c>
      <c r="G167" s="120">
        <v>178</v>
      </c>
      <c r="H167" s="121">
        <f t="shared" si="13"/>
        <v>-6.8062827225130906E-2</v>
      </c>
      <c r="I167" s="120">
        <v>161</v>
      </c>
      <c r="J167" s="121">
        <f t="shared" si="13"/>
        <v>-9.5505617977528101E-2</v>
      </c>
      <c r="K167" s="120">
        <v>70</v>
      </c>
      <c r="L167" s="121">
        <f t="shared" si="13"/>
        <v>-0.56521739130434789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172</v>
      </c>
      <c r="F168" s="121" t="str">
        <f t="shared" si="13"/>
        <v>-</v>
      </c>
      <c r="G168" s="120">
        <v>122</v>
      </c>
      <c r="H168" s="121">
        <f t="shared" si="13"/>
        <v>-0.29069767441860461</v>
      </c>
      <c r="I168" s="120">
        <v>125</v>
      </c>
      <c r="J168" s="121">
        <f t="shared" si="13"/>
        <v>2.4590163934426146E-2</v>
      </c>
      <c r="K168" s="120">
        <v>70</v>
      </c>
      <c r="L168" s="121">
        <f t="shared" si="13"/>
        <v>-0.43999999999999995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104</v>
      </c>
      <c r="F169" s="121" t="str">
        <f t="shared" si="13"/>
        <v>-</v>
      </c>
      <c r="G169" s="120">
        <v>166</v>
      </c>
      <c r="H169" s="121">
        <f t="shared" si="13"/>
        <v>0.59615384615384626</v>
      </c>
      <c r="I169" s="120">
        <v>166</v>
      </c>
      <c r="J169" s="121">
        <f t="shared" si="13"/>
        <v>0</v>
      </c>
      <c r="K169" s="120">
        <v>55</v>
      </c>
      <c r="L169" s="121">
        <f t="shared" si="13"/>
        <v>-0.66867469879518071</v>
      </c>
      <c r="M169" s="120"/>
      <c r="N169" s="121"/>
    </row>
    <row r="170" spans="2:14" x14ac:dyDescent="0.25">
      <c r="B170" s="119" t="s">
        <v>87</v>
      </c>
      <c r="C170" s="120">
        <v>35</v>
      </c>
      <c r="D170" s="121">
        <v>-0.82412060301507539</v>
      </c>
      <c r="E170" s="120">
        <v>213</v>
      </c>
      <c r="F170" s="121">
        <f t="shared" si="13"/>
        <v>5.0857142857142854</v>
      </c>
      <c r="G170" s="120">
        <v>236</v>
      </c>
      <c r="H170" s="121">
        <f t="shared" si="13"/>
        <v>0.107981220657277</v>
      </c>
      <c r="I170" s="120">
        <v>208</v>
      </c>
      <c r="J170" s="121">
        <f t="shared" si="13"/>
        <v>-0.11864406779661019</v>
      </c>
      <c r="K170" s="120">
        <v>228</v>
      </c>
      <c r="L170" s="121">
        <f t="shared" si="13"/>
        <v>9.6153846153846256E-2</v>
      </c>
      <c r="M170" s="120"/>
      <c r="N170" s="121"/>
    </row>
    <row r="171" spans="2:14" x14ac:dyDescent="0.25">
      <c r="B171" s="119" t="s">
        <v>89</v>
      </c>
      <c r="C171" s="120">
        <v>12</v>
      </c>
      <c r="D171" s="121">
        <v>-0.88349514563106801</v>
      </c>
      <c r="E171" s="120">
        <v>99</v>
      </c>
      <c r="F171" s="121">
        <f t="shared" si="13"/>
        <v>7.25</v>
      </c>
      <c r="G171" s="120">
        <v>289</v>
      </c>
      <c r="H171" s="121">
        <f t="shared" si="13"/>
        <v>1.9191919191919191</v>
      </c>
      <c r="I171" s="120">
        <v>156</v>
      </c>
      <c r="J171" s="121">
        <f t="shared" si="13"/>
        <v>-0.46020761245674735</v>
      </c>
      <c r="K171" s="120">
        <v>203</v>
      </c>
      <c r="L171" s="121">
        <f t="shared" si="13"/>
        <v>0.30128205128205132</v>
      </c>
      <c r="M171" s="120"/>
      <c r="N171" s="121"/>
    </row>
    <row r="172" spans="2:14" x14ac:dyDescent="0.25">
      <c r="B172" s="119" t="s">
        <v>91</v>
      </c>
      <c r="C172" s="120">
        <v>8</v>
      </c>
      <c r="D172" s="121">
        <v>-0.91578947368421049</v>
      </c>
      <c r="E172" s="120">
        <v>349</v>
      </c>
      <c r="F172" s="121">
        <f t="shared" si="13"/>
        <v>42.625</v>
      </c>
      <c r="G172" s="120">
        <v>306</v>
      </c>
      <c r="H172" s="121">
        <f t="shared" si="13"/>
        <v>-0.12320916905444124</v>
      </c>
      <c r="I172" s="120">
        <v>295</v>
      </c>
      <c r="J172" s="121">
        <f t="shared" si="13"/>
        <v>-3.5947712418300637E-2</v>
      </c>
      <c r="K172" s="120">
        <v>240</v>
      </c>
      <c r="L172" s="121">
        <f t="shared" si="13"/>
        <v>-0.18644067796610164</v>
      </c>
      <c r="M172" s="120"/>
      <c r="N172" s="121"/>
    </row>
    <row r="173" spans="2:14" x14ac:dyDescent="0.25">
      <c r="B173" s="119" t="s">
        <v>93</v>
      </c>
      <c r="C173" s="120">
        <v>12</v>
      </c>
      <c r="D173" s="121">
        <v>-0.91366906474820142</v>
      </c>
      <c r="E173" s="120">
        <v>154</v>
      </c>
      <c r="F173" s="121">
        <f t="shared" si="13"/>
        <v>11.833333333333334</v>
      </c>
      <c r="G173" s="120">
        <v>256</v>
      </c>
      <c r="H173" s="121">
        <f t="shared" si="13"/>
        <v>0.66233766233766245</v>
      </c>
      <c r="I173" s="120">
        <v>236</v>
      </c>
      <c r="J173" s="121">
        <f t="shared" si="13"/>
        <v>-7.8125E-2</v>
      </c>
      <c r="K173" s="120">
        <v>181</v>
      </c>
      <c r="L173" s="121">
        <f t="shared" si="13"/>
        <v>-0.23305084745762716</v>
      </c>
      <c r="M173" s="120"/>
      <c r="N173" s="121"/>
    </row>
    <row r="174" spans="2:14" x14ac:dyDescent="0.25">
      <c r="B174" s="119" t="s">
        <v>95</v>
      </c>
      <c r="C174" s="120">
        <v>13</v>
      </c>
      <c r="D174" s="121">
        <v>-0.89600000000000002</v>
      </c>
      <c r="E174" s="120">
        <v>105</v>
      </c>
      <c r="F174" s="121">
        <f t="shared" si="13"/>
        <v>7.0769230769230766</v>
      </c>
      <c r="G174" s="120">
        <v>363</v>
      </c>
      <c r="H174" s="121">
        <f t="shared" si="13"/>
        <v>2.4571428571428573</v>
      </c>
      <c r="I174" s="120">
        <v>307</v>
      </c>
      <c r="J174" s="121">
        <f t="shared" si="13"/>
        <v>-0.15426997245179064</v>
      </c>
      <c r="K174" s="120">
        <v>158</v>
      </c>
      <c r="L174" s="121">
        <f t="shared" si="13"/>
        <v>-0.48534201954397393</v>
      </c>
      <c r="M174" s="120"/>
      <c r="N174" s="121"/>
    </row>
    <row r="175" spans="2:14" ht="15.75" x14ac:dyDescent="0.25">
      <c r="B175" s="122" t="s">
        <v>32</v>
      </c>
      <c r="C175" s="123">
        <v>544</v>
      </c>
      <c r="D175" s="124">
        <v>-0.7511436413540713</v>
      </c>
      <c r="E175" s="123">
        <v>1642</v>
      </c>
      <c r="F175" s="124">
        <f t="shared" si="13"/>
        <v>2.0183823529411766</v>
      </c>
      <c r="G175" s="123">
        <v>2746</v>
      </c>
      <c r="H175" s="124">
        <f t="shared" si="13"/>
        <v>0.67235079171741785</v>
      </c>
      <c r="I175" s="123">
        <v>2942</v>
      </c>
      <c r="J175" s="124">
        <f t="shared" si="13"/>
        <v>7.1376547705753746E-2</v>
      </c>
      <c r="K175" s="123">
        <v>2300</v>
      </c>
      <c r="L175" s="124">
        <f t="shared" si="13"/>
        <v>-0.21821889870836164</v>
      </c>
      <c r="M175" s="123">
        <v>752</v>
      </c>
      <c r="N175" s="124">
        <v>-0.31324200913242006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9" t="s">
        <v>238</v>
      </c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C$7</f>
        <v>2020</v>
      </c>
      <c r="D183" s="304"/>
      <c r="E183" s="303">
        <f>E$7</f>
        <v>2021</v>
      </c>
      <c r="F183" s="304"/>
      <c r="G183" s="303">
        <f>G$7</f>
        <v>2022</v>
      </c>
      <c r="H183" s="304"/>
      <c r="I183" s="303">
        <f>I$7</f>
        <v>2023</v>
      </c>
      <c r="J183" s="304"/>
      <c r="K183" s="303">
        <f>K$7</f>
        <v>2024</v>
      </c>
      <c r="L183" s="304"/>
      <c r="M183" s="303">
        <f>M$7</f>
        <v>2025</v>
      </c>
      <c r="N183" s="304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70</v>
      </c>
      <c r="D185" s="121">
        <v>-0.23076923076923073</v>
      </c>
      <c r="E185" s="120">
        <v>18</v>
      </c>
      <c r="F185" s="121">
        <f t="shared" ref="F185:L197" si="15">IFERROR(E185/C185-1,"-")</f>
        <v>-0.74285714285714288</v>
      </c>
      <c r="G185" s="120">
        <v>89</v>
      </c>
      <c r="H185" s="121">
        <f t="shared" si="15"/>
        <v>3.9444444444444446</v>
      </c>
      <c r="I185" s="120">
        <v>76</v>
      </c>
      <c r="J185" s="121">
        <f t="shared" si="15"/>
        <v>-0.1460674157303371</v>
      </c>
      <c r="K185" s="120">
        <v>165</v>
      </c>
      <c r="L185" s="121">
        <f t="shared" si="15"/>
        <v>1.1710526315789473</v>
      </c>
      <c r="M185" s="120">
        <v>109</v>
      </c>
      <c r="N185" s="121">
        <f t="shared" ref="N185:N188" si="16">IFERROR(M185/K185-1,"-")</f>
        <v>-0.33939393939393936</v>
      </c>
    </row>
    <row r="186" spans="1:15" x14ac:dyDescent="0.25">
      <c r="B186" s="119" t="s">
        <v>75</v>
      </c>
      <c r="C186" s="120">
        <v>104</v>
      </c>
      <c r="D186" s="121">
        <v>-7.9646017699115057E-2</v>
      </c>
      <c r="E186" s="120">
        <v>3</v>
      </c>
      <c r="F186" s="121">
        <f t="shared" si="15"/>
        <v>-0.97115384615384615</v>
      </c>
      <c r="G186" s="120">
        <v>106</v>
      </c>
      <c r="H186" s="121">
        <f t="shared" si="15"/>
        <v>34.333333333333336</v>
      </c>
      <c r="I186" s="120">
        <v>66</v>
      </c>
      <c r="J186" s="121">
        <f t="shared" si="15"/>
        <v>-0.37735849056603776</v>
      </c>
      <c r="K186" s="120">
        <v>88</v>
      </c>
      <c r="L186" s="121">
        <f t="shared" si="15"/>
        <v>0.33333333333333326</v>
      </c>
      <c r="M186" s="120">
        <v>124</v>
      </c>
      <c r="N186" s="121">
        <f t="shared" si="16"/>
        <v>0.40909090909090917</v>
      </c>
    </row>
    <row r="187" spans="1:15" x14ac:dyDescent="0.25">
      <c r="B187" s="119" t="s">
        <v>77</v>
      </c>
      <c r="C187" s="120">
        <v>13</v>
      </c>
      <c r="D187" s="121">
        <v>-0.83116883116883122</v>
      </c>
      <c r="E187" s="120">
        <v>17</v>
      </c>
      <c r="F187" s="121">
        <f t="shared" si="15"/>
        <v>0.30769230769230771</v>
      </c>
      <c r="G187" s="120">
        <v>58</v>
      </c>
      <c r="H187" s="121">
        <f t="shared" si="15"/>
        <v>2.4117647058823528</v>
      </c>
      <c r="I187" s="120">
        <v>95</v>
      </c>
      <c r="J187" s="121">
        <f t="shared" si="15"/>
        <v>0.63793103448275867</v>
      </c>
      <c r="K187" s="120">
        <v>82</v>
      </c>
      <c r="L187" s="121">
        <f t="shared" si="15"/>
        <v>-0.13684210526315788</v>
      </c>
      <c r="M187" s="120">
        <v>82</v>
      </c>
      <c r="N187" s="121">
        <f t="shared" si="16"/>
        <v>0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</v>
      </c>
      <c r="F188" s="121" t="str">
        <f t="shared" si="15"/>
        <v>-</v>
      </c>
      <c r="G188" s="120">
        <v>71</v>
      </c>
      <c r="H188" s="121">
        <f t="shared" si="15"/>
        <v>6.8888888888888893</v>
      </c>
      <c r="I188" s="120">
        <v>67</v>
      </c>
      <c r="J188" s="121">
        <f t="shared" si="15"/>
        <v>-5.633802816901412E-2</v>
      </c>
      <c r="K188" s="120">
        <v>45</v>
      </c>
      <c r="L188" s="121">
        <f t="shared" si="15"/>
        <v>-0.32835820895522383</v>
      </c>
      <c r="M188" s="120">
        <v>69</v>
      </c>
      <c r="N188" s="121">
        <f t="shared" si="16"/>
        <v>0.53333333333333344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33</v>
      </c>
      <c r="F189" s="121" t="str">
        <f t="shared" si="15"/>
        <v>-</v>
      </c>
      <c r="G189" s="120">
        <v>20</v>
      </c>
      <c r="H189" s="121">
        <f t="shared" si="15"/>
        <v>-0.39393939393939392</v>
      </c>
      <c r="I189" s="120">
        <v>41</v>
      </c>
      <c r="J189" s="121">
        <f t="shared" si="15"/>
        <v>1.0499999999999998</v>
      </c>
      <c r="K189" s="120">
        <v>7</v>
      </c>
      <c r="L189" s="121">
        <f t="shared" si="15"/>
        <v>-0.82926829268292679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27</v>
      </c>
      <c r="F190" s="121" t="str">
        <f t="shared" si="15"/>
        <v>-</v>
      </c>
      <c r="G190" s="120">
        <v>41</v>
      </c>
      <c r="H190" s="121">
        <f t="shared" si="15"/>
        <v>0.5185185185185186</v>
      </c>
      <c r="I190" s="120">
        <v>29</v>
      </c>
      <c r="J190" s="121">
        <f t="shared" si="15"/>
        <v>-0.29268292682926833</v>
      </c>
      <c r="K190" s="120">
        <v>7</v>
      </c>
      <c r="L190" s="121">
        <f t="shared" si="15"/>
        <v>-0.75862068965517238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</v>
      </c>
      <c r="F191" s="121" t="str">
        <f t="shared" si="15"/>
        <v>-</v>
      </c>
      <c r="G191" s="120">
        <v>51</v>
      </c>
      <c r="H191" s="121">
        <f t="shared" si="15"/>
        <v>-0.10526315789473684</v>
      </c>
      <c r="I191" s="120">
        <v>24</v>
      </c>
      <c r="J191" s="121">
        <f t="shared" si="15"/>
        <v>-0.52941176470588236</v>
      </c>
      <c r="K191" s="120">
        <v>5</v>
      </c>
      <c r="L191" s="121">
        <f t="shared" si="15"/>
        <v>-0.79166666666666663</v>
      </c>
      <c r="M191" s="120"/>
      <c r="N191" s="121"/>
    </row>
    <row r="192" spans="1:15" x14ac:dyDescent="0.25">
      <c r="B192" s="119" t="s">
        <v>87</v>
      </c>
      <c r="C192" s="120">
        <v>16</v>
      </c>
      <c r="D192" s="121">
        <v>-0.38461538461538458</v>
      </c>
      <c r="E192" s="120">
        <v>34</v>
      </c>
      <c r="F192" s="121">
        <f t="shared" si="15"/>
        <v>1.125</v>
      </c>
      <c r="G192" s="120">
        <v>48</v>
      </c>
      <c r="H192" s="121">
        <f t="shared" si="15"/>
        <v>0.41176470588235303</v>
      </c>
      <c r="I192" s="120">
        <v>57</v>
      </c>
      <c r="J192" s="121">
        <f t="shared" si="15"/>
        <v>0.1875</v>
      </c>
      <c r="K192" s="120">
        <v>40</v>
      </c>
      <c r="L192" s="121">
        <f t="shared" si="15"/>
        <v>-0.29824561403508776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-0.74358974358974361</v>
      </c>
      <c r="E193" s="120">
        <v>21</v>
      </c>
      <c r="F193" s="121">
        <f t="shared" si="15"/>
        <v>1.1000000000000001</v>
      </c>
      <c r="G193" s="120">
        <v>54</v>
      </c>
      <c r="H193" s="121">
        <f t="shared" si="15"/>
        <v>1.5714285714285716</v>
      </c>
      <c r="I193" s="120">
        <v>18</v>
      </c>
      <c r="J193" s="121">
        <f t="shared" si="15"/>
        <v>-0.66666666666666674</v>
      </c>
      <c r="K193" s="120">
        <v>67</v>
      </c>
      <c r="L193" s="121">
        <f t="shared" si="15"/>
        <v>2.7222222222222223</v>
      </c>
      <c r="M193" s="120"/>
      <c r="N193" s="121"/>
    </row>
    <row r="194" spans="2:15" x14ac:dyDescent="0.25">
      <c r="B194" s="119" t="s">
        <v>91</v>
      </c>
      <c r="C194" s="120">
        <v>4</v>
      </c>
      <c r="D194" s="121">
        <v>-0.90476190476190477</v>
      </c>
      <c r="E194" s="120">
        <v>71</v>
      </c>
      <c r="F194" s="121">
        <f t="shared" si="15"/>
        <v>16.75</v>
      </c>
      <c r="G194" s="120">
        <v>12</v>
      </c>
      <c r="H194" s="121">
        <f t="shared" si="15"/>
        <v>-0.83098591549295775</v>
      </c>
      <c r="I194" s="120">
        <v>75</v>
      </c>
      <c r="J194" s="121">
        <f t="shared" si="15"/>
        <v>5.25</v>
      </c>
      <c r="K194" s="120">
        <v>87</v>
      </c>
      <c r="L194" s="121">
        <f t="shared" si="15"/>
        <v>0.15999999999999992</v>
      </c>
      <c r="M194" s="120"/>
      <c r="N194" s="121"/>
    </row>
    <row r="195" spans="2:15" x14ac:dyDescent="0.25">
      <c r="B195" s="119" t="s">
        <v>93</v>
      </c>
      <c r="C195" s="120">
        <v>4</v>
      </c>
      <c r="D195" s="121">
        <v>-0.9452054794520548</v>
      </c>
      <c r="E195" s="120">
        <v>133</v>
      </c>
      <c r="F195" s="121">
        <f t="shared" si="15"/>
        <v>32.25</v>
      </c>
      <c r="G195" s="120">
        <v>44</v>
      </c>
      <c r="H195" s="121">
        <f t="shared" si="15"/>
        <v>-0.66917293233082709</v>
      </c>
      <c r="I195" s="120">
        <v>69</v>
      </c>
      <c r="J195" s="121">
        <f t="shared" si="15"/>
        <v>0.56818181818181812</v>
      </c>
      <c r="K195" s="120">
        <v>98</v>
      </c>
      <c r="L195" s="121">
        <f t="shared" si="15"/>
        <v>0.42028985507246386</v>
      </c>
      <c r="M195" s="120"/>
      <c r="N195" s="121"/>
    </row>
    <row r="196" spans="2:15" x14ac:dyDescent="0.25">
      <c r="B196" s="119" t="s">
        <v>95</v>
      </c>
      <c r="C196" s="120">
        <v>6</v>
      </c>
      <c r="D196" s="121">
        <v>-0.76</v>
      </c>
      <c r="E196" s="120">
        <v>53</v>
      </c>
      <c r="F196" s="121">
        <f t="shared" si="15"/>
        <v>7.8333333333333339</v>
      </c>
      <c r="G196" s="120">
        <v>63</v>
      </c>
      <c r="H196" s="121">
        <f t="shared" si="15"/>
        <v>0.18867924528301883</v>
      </c>
      <c r="I196" s="120">
        <v>92</v>
      </c>
      <c r="J196" s="121">
        <f t="shared" si="15"/>
        <v>0.46031746031746024</v>
      </c>
      <c r="K196" s="120">
        <v>119</v>
      </c>
      <c r="L196" s="121">
        <f t="shared" si="15"/>
        <v>0.29347826086956519</v>
      </c>
      <c r="M196" s="120"/>
      <c r="N196" s="121"/>
    </row>
    <row r="197" spans="2:15" ht="15.75" x14ac:dyDescent="0.25">
      <c r="B197" s="122" t="s">
        <v>32</v>
      </c>
      <c r="C197" s="123">
        <v>229</v>
      </c>
      <c r="D197" s="124">
        <v>-0.66618075801749277</v>
      </c>
      <c r="E197" s="123">
        <v>476</v>
      </c>
      <c r="F197" s="124">
        <f t="shared" si="15"/>
        <v>1.0786026200873362</v>
      </c>
      <c r="G197" s="123">
        <v>657</v>
      </c>
      <c r="H197" s="124">
        <f t="shared" si="15"/>
        <v>0.38025210084033612</v>
      </c>
      <c r="I197" s="123">
        <v>709</v>
      </c>
      <c r="J197" s="124">
        <f t="shared" si="15"/>
        <v>7.9147640791476404E-2</v>
      </c>
      <c r="K197" s="123">
        <v>810</v>
      </c>
      <c r="L197" s="124">
        <f t="shared" si="15"/>
        <v>0.14245416078984485</v>
      </c>
      <c r="M197" s="123">
        <v>384</v>
      </c>
      <c r="N197" s="124">
        <v>1.0526315789473717E-2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9" t="s">
        <v>239</v>
      </c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C$7</f>
        <v>2020</v>
      </c>
      <c r="D205" s="304"/>
      <c r="E205" s="303">
        <f>E$7</f>
        <v>2021</v>
      </c>
      <c r="F205" s="304"/>
      <c r="G205" s="303">
        <f>G$7</f>
        <v>2022</v>
      </c>
      <c r="H205" s="304"/>
      <c r="I205" s="303">
        <f>I$7</f>
        <v>2023</v>
      </c>
      <c r="J205" s="304"/>
      <c r="K205" s="303">
        <f>K$7</f>
        <v>2024</v>
      </c>
      <c r="L205" s="304"/>
      <c r="M205" s="303">
        <f>M$7</f>
        <v>2025</v>
      </c>
      <c r="N205" s="304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86</v>
      </c>
      <c r="D207" s="121">
        <v>-0.40277777777777779</v>
      </c>
      <c r="E207" s="120">
        <v>14</v>
      </c>
      <c r="F207" s="121">
        <f t="shared" ref="F207:L219" si="17">IFERROR(E207/C207-1,"-")</f>
        <v>-0.83720930232558133</v>
      </c>
      <c r="G207" s="120">
        <v>98</v>
      </c>
      <c r="H207" s="121">
        <f t="shared" si="17"/>
        <v>6</v>
      </c>
      <c r="I207" s="120">
        <v>80</v>
      </c>
      <c r="J207" s="121">
        <f t="shared" si="17"/>
        <v>-0.18367346938775508</v>
      </c>
      <c r="K207" s="120">
        <v>132</v>
      </c>
      <c r="L207" s="121">
        <f t="shared" si="17"/>
        <v>0.64999999999999991</v>
      </c>
      <c r="M207" s="120">
        <v>141</v>
      </c>
      <c r="N207" s="121">
        <f t="shared" ref="N207:N210" si="18">IFERROR(M207/K207-1,"-")</f>
        <v>6.8181818181818121E-2</v>
      </c>
    </row>
    <row r="208" spans="2:15" x14ac:dyDescent="0.25">
      <c r="B208" s="119" t="s">
        <v>75</v>
      </c>
      <c r="C208" s="120">
        <v>127</v>
      </c>
      <c r="D208" s="121">
        <v>1.081967213114754</v>
      </c>
      <c r="E208" s="120">
        <v>3</v>
      </c>
      <c r="F208" s="121">
        <f t="shared" si="17"/>
        <v>-0.97637795275590555</v>
      </c>
      <c r="G208" s="120">
        <v>109</v>
      </c>
      <c r="H208" s="121">
        <f t="shared" si="17"/>
        <v>35.333333333333336</v>
      </c>
      <c r="I208" s="120">
        <v>75</v>
      </c>
      <c r="J208" s="121">
        <f t="shared" si="17"/>
        <v>-0.31192660550458717</v>
      </c>
      <c r="K208" s="120">
        <v>156</v>
      </c>
      <c r="L208" s="121">
        <f t="shared" si="17"/>
        <v>1.08</v>
      </c>
      <c r="M208" s="120">
        <v>99</v>
      </c>
      <c r="N208" s="121">
        <f t="shared" si="18"/>
        <v>-0.36538461538461542</v>
      </c>
    </row>
    <row r="209" spans="2:15" x14ac:dyDescent="0.25">
      <c r="B209" s="119" t="s">
        <v>77</v>
      </c>
      <c r="C209" s="120">
        <v>5</v>
      </c>
      <c r="D209" s="121">
        <v>-0.94845360824742264</v>
      </c>
      <c r="E209" s="120">
        <v>7</v>
      </c>
      <c r="F209" s="121">
        <f t="shared" si="17"/>
        <v>0.39999999999999991</v>
      </c>
      <c r="G209" s="120">
        <v>66</v>
      </c>
      <c r="H209" s="121">
        <f t="shared" si="17"/>
        <v>8.4285714285714288</v>
      </c>
      <c r="I209" s="120">
        <v>92</v>
      </c>
      <c r="J209" s="121">
        <f t="shared" si="17"/>
        <v>0.39393939393939403</v>
      </c>
      <c r="K209" s="120">
        <v>133</v>
      </c>
      <c r="L209" s="121">
        <f t="shared" si="17"/>
        <v>0.44565217391304346</v>
      </c>
      <c r="M209" s="120">
        <v>109</v>
      </c>
      <c r="N209" s="121">
        <f t="shared" si="18"/>
        <v>-0.18045112781954886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</v>
      </c>
      <c r="F210" s="121" t="str">
        <f t="shared" si="17"/>
        <v>-</v>
      </c>
      <c r="G210" s="120">
        <v>50</v>
      </c>
      <c r="H210" s="121">
        <f t="shared" si="17"/>
        <v>4.5555555555555554</v>
      </c>
      <c r="I210" s="120">
        <v>61</v>
      </c>
      <c r="J210" s="121">
        <f t="shared" si="17"/>
        <v>0.21999999999999997</v>
      </c>
      <c r="K210" s="120">
        <v>104</v>
      </c>
      <c r="L210" s="121">
        <f t="shared" si="17"/>
        <v>0.70491803278688514</v>
      </c>
      <c r="M210" s="120">
        <v>59</v>
      </c>
      <c r="N210" s="121">
        <f t="shared" si="18"/>
        <v>-0.43269230769230771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</v>
      </c>
      <c r="F211" s="121" t="str">
        <f t="shared" si="17"/>
        <v>-</v>
      </c>
      <c r="G211" s="120">
        <v>52</v>
      </c>
      <c r="H211" s="121">
        <f t="shared" si="17"/>
        <v>1.3636363636363638</v>
      </c>
      <c r="I211" s="120">
        <v>23</v>
      </c>
      <c r="J211" s="121">
        <f t="shared" si="17"/>
        <v>-0.55769230769230771</v>
      </c>
      <c r="K211" s="120">
        <v>12</v>
      </c>
      <c r="L211" s="121">
        <f t="shared" si="17"/>
        <v>-0.47826086956521741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24</v>
      </c>
      <c r="F212" s="121" t="str">
        <f t="shared" si="17"/>
        <v>-</v>
      </c>
      <c r="G212" s="120">
        <v>45</v>
      </c>
      <c r="H212" s="121">
        <f t="shared" si="17"/>
        <v>0.875</v>
      </c>
      <c r="I212" s="120">
        <v>30</v>
      </c>
      <c r="J212" s="121">
        <f t="shared" si="17"/>
        <v>-0.33333333333333337</v>
      </c>
      <c r="K212" s="120">
        <v>13</v>
      </c>
      <c r="L212" s="121">
        <f t="shared" si="17"/>
        <v>-0.56666666666666665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30</v>
      </c>
      <c r="F213" s="121" t="str">
        <f t="shared" si="17"/>
        <v>-</v>
      </c>
      <c r="G213" s="120">
        <v>71</v>
      </c>
      <c r="H213" s="121">
        <f t="shared" si="17"/>
        <v>1.3666666666666667</v>
      </c>
      <c r="I213" s="120">
        <v>39</v>
      </c>
      <c r="J213" s="121">
        <f t="shared" si="17"/>
        <v>-0.45070422535211263</v>
      </c>
      <c r="K213" s="120">
        <v>41</v>
      </c>
      <c r="L213" s="121">
        <f t="shared" si="17"/>
        <v>5.1282051282051322E-2</v>
      </c>
      <c r="M213" s="120"/>
      <c r="N213" s="121"/>
    </row>
    <row r="214" spans="2:15" x14ac:dyDescent="0.25">
      <c r="B214" s="119" t="s">
        <v>87</v>
      </c>
      <c r="C214" s="120">
        <v>25</v>
      </c>
      <c r="D214" s="121">
        <v>-0.609375</v>
      </c>
      <c r="E214" s="120">
        <v>39</v>
      </c>
      <c r="F214" s="121">
        <f t="shared" si="17"/>
        <v>0.56000000000000005</v>
      </c>
      <c r="G214" s="120">
        <v>67</v>
      </c>
      <c r="H214" s="121">
        <f t="shared" si="17"/>
        <v>0.71794871794871784</v>
      </c>
      <c r="I214" s="120">
        <v>25</v>
      </c>
      <c r="J214" s="121">
        <f t="shared" si="17"/>
        <v>-0.62686567164179108</v>
      </c>
      <c r="K214" s="120">
        <v>103</v>
      </c>
      <c r="L214" s="121">
        <f t="shared" si="17"/>
        <v>3.12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48</v>
      </c>
      <c r="F215" s="121" t="str">
        <f t="shared" si="17"/>
        <v>-</v>
      </c>
      <c r="G215" s="120">
        <v>47</v>
      </c>
      <c r="H215" s="121">
        <f t="shared" si="17"/>
        <v>-2.083333333333337E-2</v>
      </c>
      <c r="I215" s="120">
        <v>36</v>
      </c>
      <c r="J215" s="121">
        <f t="shared" si="17"/>
        <v>-0.23404255319148937</v>
      </c>
      <c r="K215" s="120">
        <v>77</v>
      </c>
      <c r="L215" s="121">
        <f t="shared" si="17"/>
        <v>1.1388888888888888</v>
      </c>
      <c r="M215" s="120"/>
      <c r="N215" s="121"/>
    </row>
    <row r="216" spans="2:15" x14ac:dyDescent="0.25">
      <c r="B216" s="119" t="s">
        <v>91</v>
      </c>
      <c r="C216" s="120">
        <v>4</v>
      </c>
      <c r="D216" s="121">
        <v>-0.93103448275862066</v>
      </c>
      <c r="E216" s="120">
        <v>55</v>
      </c>
      <c r="F216" s="121">
        <f t="shared" si="17"/>
        <v>12.75</v>
      </c>
      <c r="G216" s="120">
        <v>106</v>
      </c>
      <c r="H216" s="121">
        <f t="shared" si="17"/>
        <v>0.92727272727272725</v>
      </c>
      <c r="I216" s="120">
        <v>135</v>
      </c>
      <c r="J216" s="121">
        <f t="shared" si="17"/>
        <v>0.27358490566037741</v>
      </c>
      <c r="K216" s="120">
        <v>99</v>
      </c>
      <c r="L216" s="121">
        <f t="shared" si="17"/>
        <v>-0.26666666666666672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-0.9555555555555556</v>
      </c>
      <c r="E217" s="120">
        <v>62</v>
      </c>
      <c r="F217" s="121">
        <f t="shared" si="17"/>
        <v>30</v>
      </c>
      <c r="G217" s="120">
        <v>95</v>
      </c>
      <c r="H217" s="121">
        <f t="shared" si="17"/>
        <v>0.532258064516129</v>
      </c>
      <c r="I217" s="120">
        <v>145</v>
      </c>
      <c r="J217" s="121">
        <f t="shared" si="17"/>
        <v>0.52631578947368429</v>
      </c>
      <c r="K217" s="120">
        <v>110</v>
      </c>
      <c r="L217" s="121">
        <f t="shared" si="17"/>
        <v>-0.24137931034482762</v>
      </c>
      <c r="M217" s="120"/>
      <c r="N217" s="121"/>
    </row>
    <row r="218" spans="2:15" x14ac:dyDescent="0.25">
      <c r="B218" s="119" t="s">
        <v>95</v>
      </c>
      <c r="C218" s="120">
        <v>23</v>
      </c>
      <c r="D218" s="121">
        <v>-0.5</v>
      </c>
      <c r="E218" s="120">
        <v>64</v>
      </c>
      <c r="F218" s="121">
        <f t="shared" si="17"/>
        <v>1.7826086956521738</v>
      </c>
      <c r="G218" s="120">
        <v>62</v>
      </c>
      <c r="H218" s="121">
        <f t="shared" si="17"/>
        <v>-3.125E-2</v>
      </c>
      <c r="I218" s="120">
        <v>91</v>
      </c>
      <c r="J218" s="121">
        <f t="shared" si="17"/>
        <v>0.467741935483871</v>
      </c>
      <c r="K218" s="120">
        <v>113</v>
      </c>
      <c r="L218" s="121">
        <f t="shared" si="17"/>
        <v>0.24175824175824179</v>
      </c>
      <c r="M218" s="120"/>
      <c r="N218" s="121"/>
    </row>
    <row r="219" spans="2:15" ht="15.75" x14ac:dyDescent="0.25">
      <c r="B219" s="122" t="s">
        <v>32</v>
      </c>
      <c r="C219" s="123">
        <v>284</v>
      </c>
      <c r="D219" s="124">
        <v>-0.61149110807113538</v>
      </c>
      <c r="E219" s="123">
        <v>377</v>
      </c>
      <c r="F219" s="124">
        <f t="shared" si="17"/>
        <v>0.32746478873239426</v>
      </c>
      <c r="G219" s="123">
        <v>868</v>
      </c>
      <c r="H219" s="124">
        <f t="shared" si="17"/>
        <v>1.3023872679045092</v>
      </c>
      <c r="I219" s="123">
        <v>832</v>
      </c>
      <c r="J219" s="124">
        <f t="shared" si="17"/>
        <v>-4.1474654377880227E-2</v>
      </c>
      <c r="K219" s="123">
        <v>1093</v>
      </c>
      <c r="L219" s="124">
        <f t="shared" si="17"/>
        <v>0.31370192307692313</v>
      </c>
      <c r="M219" s="123">
        <v>408</v>
      </c>
      <c r="N219" s="124">
        <v>-0.22285714285714286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9" t="s">
        <v>238</v>
      </c>
      <c r="C224" s="279"/>
      <c r="D224" s="279"/>
      <c r="E224" s="279"/>
      <c r="F224" s="279"/>
      <c r="G224" s="279"/>
      <c r="H224" s="279"/>
      <c r="I224" s="279"/>
      <c r="J224" s="279"/>
      <c r="K224" s="279"/>
      <c r="L224" s="279"/>
      <c r="M224" s="279"/>
      <c r="N224" s="279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C$7</f>
        <v>2020</v>
      </c>
      <c r="D227" s="304"/>
      <c r="E227" s="303">
        <f>E$7</f>
        <v>2021</v>
      </c>
      <c r="F227" s="304"/>
      <c r="G227" s="303">
        <f>G$7</f>
        <v>2022</v>
      </c>
      <c r="H227" s="304"/>
      <c r="I227" s="303">
        <f>I$7</f>
        <v>2023</v>
      </c>
      <c r="J227" s="304"/>
      <c r="K227" s="303">
        <f>K$7</f>
        <v>2024</v>
      </c>
      <c r="L227" s="304"/>
      <c r="M227" s="303">
        <f>M$7</f>
        <v>2025</v>
      </c>
      <c r="N227" s="304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70</v>
      </c>
      <c r="D229" s="121">
        <v>-0.23076923076923073</v>
      </c>
      <c r="E229" s="120">
        <v>18</v>
      </c>
      <c r="F229" s="121">
        <f t="shared" ref="F229:L241" si="19">IFERROR(E229/C229-1,"-")</f>
        <v>-0.74285714285714288</v>
      </c>
      <c r="G229" s="120">
        <v>89</v>
      </c>
      <c r="H229" s="121">
        <f t="shared" si="19"/>
        <v>3.9444444444444446</v>
      </c>
      <c r="I229" s="120">
        <v>76</v>
      </c>
      <c r="J229" s="121">
        <f t="shared" si="19"/>
        <v>-0.1460674157303371</v>
      </c>
      <c r="K229" s="120">
        <v>165</v>
      </c>
      <c r="L229" s="121">
        <f t="shared" si="19"/>
        <v>1.1710526315789473</v>
      </c>
      <c r="M229" s="120">
        <v>109</v>
      </c>
      <c r="N229" s="121">
        <f t="shared" ref="N229:N232" si="20">IFERROR(M229/K229-1,"-")</f>
        <v>-0.33939393939393936</v>
      </c>
    </row>
    <row r="230" spans="2:15" x14ac:dyDescent="0.25">
      <c r="B230" s="119" t="s">
        <v>75</v>
      </c>
      <c r="C230" s="120">
        <v>104</v>
      </c>
      <c r="D230" s="121">
        <v>-7.9646017699115057E-2</v>
      </c>
      <c r="E230" s="120">
        <v>3</v>
      </c>
      <c r="F230" s="121">
        <f t="shared" si="19"/>
        <v>-0.97115384615384615</v>
      </c>
      <c r="G230" s="120">
        <v>106</v>
      </c>
      <c r="H230" s="121">
        <f t="shared" si="19"/>
        <v>34.333333333333336</v>
      </c>
      <c r="I230" s="120">
        <v>66</v>
      </c>
      <c r="J230" s="121">
        <f t="shared" si="19"/>
        <v>-0.37735849056603776</v>
      </c>
      <c r="K230" s="120">
        <v>88</v>
      </c>
      <c r="L230" s="121">
        <f t="shared" si="19"/>
        <v>0.33333333333333326</v>
      </c>
      <c r="M230" s="120">
        <v>124</v>
      </c>
      <c r="N230" s="121">
        <f t="shared" si="20"/>
        <v>0.40909090909090917</v>
      </c>
    </row>
    <row r="231" spans="2:15" x14ac:dyDescent="0.25">
      <c r="B231" s="119" t="s">
        <v>77</v>
      </c>
      <c r="C231" s="120">
        <v>13</v>
      </c>
      <c r="D231" s="121">
        <v>-0.83116883116883122</v>
      </c>
      <c r="E231" s="120">
        <v>17</v>
      </c>
      <c r="F231" s="121">
        <f t="shared" si="19"/>
        <v>0.30769230769230771</v>
      </c>
      <c r="G231" s="120">
        <v>58</v>
      </c>
      <c r="H231" s="121">
        <f t="shared" si="19"/>
        <v>2.4117647058823528</v>
      </c>
      <c r="I231" s="120">
        <v>95</v>
      </c>
      <c r="J231" s="121">
        <f t="shared" si="19"/>
        <v>0.63793103448275867</v>
      </c>
      <c r="K231" s="120">
        <v>82</v>
      </c>
      <c r="L231" s="121">
        <f t="shared" si="19"/>
        <v>-0.13684210526315788</v>
      </c>
      <c r="M231" s="120">
        <v>82</v>
      </c>
      <c r="N231" s="121">
        <f t="shared" si="20"/>
        <v>0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</v>
      </c>
      <c r="F232" s="121" t="str">
        <f t="shared" si="19"/>
        <v>-</v>
      </c>
      <c r="G232" s="120">
        <v>71</v>
      </c>
      <c r="H232" s="121">
        <f t="shared" si="19"/>
        <v>6.8888888888888893</v>
      </c>
      <c r="I232" s="120">
        <v>67</v>
      </c>
      <c r="J232" s="121">
        <f t="shared" si="19"/>
        <v>-5.633802816901412E-2</v>
      </c>
      <c r="K232" s="120">
        <v>45</v>
      </c>
      <c r="L232" s="121">
        <f t="shared" si="19"/>
        <v>-0.32835820895522383</v>
      </c>
      <c r="M232" s="120">
        <v>69</v>
      </c>
      <c r="N232" s="121">
        <f t="shared" si="20"/>
        <v>0.53333333333333344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19"/>
        <v>-</v>
      </c>
      <c r="G233" s="120">
        <v>20</v>
      </c>
      <c r="H233" s="121">
        <f t="shared" si="19"/>
        <v>-0.39393939393939392</v>
      </c>
      <c r="I233" s="120">
        <v>41</v>
      </c>
      <c r="J233" s="121">
        <f t="shared" si="19"/>
        <v>1.0499999999999998</v>
      </c>
      <c r="K233" s="120">
        <v>7</v>
      </c>
      <c r="L233" s="121">
        <f t="shared" si="19"/>
        <v>-0.82926829268292679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27</v>
      </c>
      <c r="F234" s="121" t="str">
        <f t="shared" si="19"/>
        <v>-</v>
      </c>
      <c r="G234" s="120">
        <v>41</v>
      </c>
      <c r="H234" s="121">
        <f t="shared" si="19"/>
        <v>0.5185185185185186</v>
      </c>
      <c r="I234" s="120">
        <v>29</v>
      </c>
      <c r="J234" s="121">
        <f t="shared" si="19"/>
        <v>-0.29268292682926833</v>
      </c>
      <c r="K234" s="120">
        <v>7</v>
      </c>
      <c r="L234" s="121">
        <f t="shared" si="19"/>
        <v>-0.75862068965517238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</v>
      </c>
      <c r="F235" s="121" t="str">
        <f t="shared" si="19"/>
        <v>-</v>
      </c>
      <c r="G235" s="120">
        <v>51</v>
      </c>
      <c r="H235" s="121">
        <f t="shared" si="19"/>
        <v>-0.10526315789473684</v>
      </c>
      <c r="I235" s="120">
        <v>24</v>
      </c>
      <c r="J235" s="121">
        <f t="shared" si="19"/>
        <v>-0.52941176470588236</v>
      </c>
      <c r="K235" s="120">
        <v>5</v>
      </c>
      <c r="L235" s="121">
        <f t="shared" si="19"/>
        <v>-0.79166666666666663</v>
      </c>
      <c r="M235" s="120"/>
      <c r="N235" s="121"/>
    </row>
    <row r="236" spans="2:15" x14ac:dyDescent="0.25">
      <c r="B236" s="119" t="s">
        <v>87</v>
      </c>
      <c r="C236" s="120">
        <v>16</v>
      </c>
      <c r="D236" s="121">
        <v>-0.38461538461538458</v>
      </c>
      <c r="E236" s="120">
        <v>34</v>
      </c>
      <c r="F236" s="121">
        <f t="shared" si="19"/>
        <v>1.125</v>
      </c>
      <c r="G236" s="120">
        <v>48</v>
      </c>
      <c r="H236" s="121">
        <f t="shared" si="19"/>
        <v>0.41176470588235303</v>
      </c>
      <c r="I236" s="120">
        <v>57</v>
      </c>
      <c r="J236" s="121">
        <f t="shared" si="19"/>
        <v>0.1875</v>
      </c>
      <c r="K236" s="120">
        <v>40</v>
      </c>
      <c r="L236" s="121">
        <f t="shared" si="19"/>
        <v>-0.29824561403508776</v>
      </c>
      <c r="M236" s="120"/>
      <c r="N236" s="121"/>
    </row>
    <row r="237" spans="2:15" x14ac:dyDescent="0.25">
      <c r="B237" s="119" t="s">
        <v>89</v>
      </c>
      <c r="C237" s="120">
        <v>10</v>
      </c>
      <c r="D237" s="121">
        <v>-0.74358974358974361</v>
      </c>
      <c r="E237" s="120">
        <v>21</v>
      </c>
      <c r="F237" s="121">
        <f t="shared" si="19"/>
        <v>1.1000000000000001</v>
      </c>
      <c r="G237" s="120">
        <v>54</v>
      </c>
      <c r="H237" s="121">
        <f t="shared" si="19"/>
        <v>1.5714285714285716</v>
      </c>
      <c r="I237" s="120">
        <v>18</v>
      </c>
      <c r="J237" s="121">
        <f t="shared" si="19"/>
        <v>-0.66666666666666674</v>
      </c>
      <c r="K237" s="120">
        <v>67</v>
      </c>
      <c r="L237" s="121">
        <f t="shared" si="19"/>
        <v>2.7222222222222223</v>
      </c>
      <c r="M237" s="120"/>
      <c r="N237" s="121"/>
    </row>
    <row r="238" spans="2:15" x14ac:dyDescent="0.25">
      <c r="B238" s="119" t="s">
        <v>91</v>
      </c>
      <c r="C238" s="120">
        <v>4</v>
      </c>
      <c r="D238" s="121">
        <v>-0.90476190476190477</v>
      </c>
      <c r="E238" s="120">
        <v>71</v>
      </c>
      <c r="F238" s="121">
        <f t="shared" si="19"/>
        <v>16.75</v>
      </c>
      <c r="G238" s="120">
        <v>12</v>
      </c>
      <c r="H238" s="121">
        <f t="shared" si="19"/>
        <v>-0.83098591549295775</v>
      </c>
      <c r="I238" s="120">
        <v>75</v>
      </c>
      <c r="J238" s="121">
        <f t="shared" si="19"/>
        <v>5.25</v>
      </c>
      <c r="K238" s="120">
        <v>87</v>
      </c>
      <c r="L238" s="121">
        <f t="shared" si="19"/>
        <v>0.15999999999999992</v>
      </c>
      <c r="M238" s="120"/>
      <c r="N238" s="121"/>
    </row>
    <row r="239" spans="2:15" x14ac:dyDescent="0.25">
      <c r="B239" s="119" t="s">
        <v>93</v>
      </c>
      <c r="C239" s="120">
        <v>4</v>
      </c>
      <c r="D239" s="121">
        <v>-0.9452054794520548</v>
      </c>
      <c r="E239" s="120">
        <v>133</v>
      </c>
      <c r="F239" s="121">
        <f t="shared" si="19"/>
        <v>32.25</v>
      </c>
      <c r="G239" s="120">
        <v>44</v>
      </c>
      <c r="H239" s="121">
        <f t="shared" si="19"/>
        <v>-0.66917293233082709</v>
      </c>
      <c r="I239" s="120">
        <v>69</v>
      </c>
      <c r="J239" s="121">
        <f t="shared" si="19"/>
        <v>0.56818181818181812</v>
      </c>
      <c r="K239" s="120">
        <v>98</v>
      </c>
      <c r="L239" s="121">
        <f t="shared" si="19"/>
        <v>0.42028985507246386</v>
      </c>
      <c r="M239" s="120"/>
      <c r="N239" s="121"/>
    </row>
    <row r="240" spans="2:15" x14ac:dyDescent="0.25">
      <c r="B240" s="119" t="s">
        <v>95</v>
      </c>
      <c r="C240" s="120">
        <v>6</v>
      </c>
      <c r="D240" s="121">
        <v>-0.76</v>
      </c>
      <c r="E240" s="120">
        <v>53</v>
      </c>
      <c r="F240" s="121">
        <f t="shared" si="19"/>
        <v>7.8333333333333339</v>
      </c>
      <c r="G240" s="120">
        <v>63</v>
      </c>
      <c r="H240" s="121">
        <f t="shared" si="19"/>
        <v>0.18867924528301883</v>
      </c>
      <c r="I240" s="120">
        <v>92</v>
      </c>
      <c r="J240" s="121">
        <f t="shared" si="19"/>
        <v>0.46031746031746024</v>
      </c>
      <c r="K240" s="120">
        <v>119</v>
      </c>
      <c r="L240" s="121">
        <f t="shared" si="19"/>
        <v>0.29347826086956519</v>
      </c>
      <c r="M240" s="120"/>
      <c r="N240" s="121"/>
    </row>
    <row r="241" spans="2:15" ht="15.75" x14ac:dyDescent="0.25">
      <c r="B241" s="122" t="s">
        <v>32</v>
      </c>
      <c r="C241" s="123">
        <v>229</v>
      </c>
      <c r="D241" s="124">
        <v>-0.66618075801749277</v>
      </c>
      <c r="E241" s="123">
        <v>476</v>
      </c>
      <c r="F241" s="124">
        <f t="shared" si="19"/>
        <v>1.0786026200873362</v>
      </c>
      <c r="G241" s="123">
        <v>657</v>
      </c>
      <c r="H241" s="124">
        <f t="shared" si="19"/>
        <v>0.38025210084033612</v>
      </c>
      <c r="I241" s="123">
        <v>709</v>
      </c>
      <c r="J241" s="124">
        <f t="shared" si="19"/>
        <v>7.9147640791476404E-2</v>
      </c>
      <c r="K241" s="123">
        <v>810</v>
      </c>
      <c r="L241" s="124">
        <f t="shared" si="19"/>
        <v>0.14245416078984485</v>
      </c>
      <c r="M241" s="123">
        <v>384</v>
      </c>
      <c r="N241" s="124">
        <v>1.0526315789473717E-2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9" t="s">
        <v>240</v>
      </c>
      <c r="C246" s="279"/>
      <c r="D246" s="279"/>
      <c r="E246" s="279"/>
      <c r="F246" s="279"/>
      <c r="G246" s="279"/>
      <c r="H246" s="279"/>
      <c r="I246" s="279"/>
      <c r="J246" s="279"/>
      <c r="K246" s="279"/>
      <c r="L246" s="279"/>
      <c r="M246" s="279"/>
      <c r="N246" s="279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f>C$7</f>
        <v>2020</v>
      </c>
      <c r="D249" s="304"/>
      <c r="E249" s="303">
        <f>E$7</f>
        <v>2021</v>
      </c>
      <c r="F249" s="304"/>
      <c r="G249" s="303">
        <f>G$7</f>
        <v>2022</v>
      </c>
      <c r="H249" s="304"/>
      <c r="I249" s="303">
        <f>I$7</f>
        <v>2023</v>
      </c>
      <c r="J249" s="304"/>
      <c r="K249" s="303">
        <f>K$7</f>
        <v>2024</v>
      </c>
      <c r="L249" s="304"/>
      <c r="M249" s="303">
        <f>M$7</f>
        <v>2025</v>
      </c>
      <c r="N249" s="304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82</v>
      </c>
      <c r="D251" s="121">
        <v>-0.13684210526315788</v>
      </c>
      <c r="E251" s="120">
        <v>3</v>
      </c>
      <c r="F251" s="121">
        <f t="shared" ref="F251:L263" si="21">IFERROR(E251/C251-1,"-")</f>
        <v>-0.96341463414634143</v>
      </c>
      <c r="G251" s="120">
        <v>13</v>
      </c>
      <c r="H251" s="121">
        <f t="shared" si="21"/>
        <v>3.333333333333333</v>
      </c>
      <c r="I251" s="120">
        <v>52</v>
      </c>
      <c r="J251" s="121">
        <f t="shared" si="21"/>
        <v>3</v>
      </c>
      <c r="K251" s="120">
        <v>31</v>
      </c>
      <c r="L251" s="121">
        <f t="shared" si="21"/>
        <v>-0.40384615384615385</v>
      </c>
      <c r="M251" s="120">
        <v>38</v>
      </c>
      <c r="N251" s="121">
        <f t="shared" ref="N251:N254" si="22">IFERROR(M251/K251-1,"-")</f>
        <v>0.22580645161290325</v>
      </c>
    </row>
    <row r="252" spans="2:15" x14ac:dyDescent="0.25">
      <c r="B252" s="119" t="s">
        <v>75</v>
      </c>
      <c r="C252" s="120">
        <v>31</v>
      </c>
      <c r="D252" s="121">
        <v>0.10714285714285721</v>
      </c>
      <c r="E252" s="120">
        <v>0</v>
      </c>
      <c r="F252" s="121">
        <f t="shared" si="21"/>
        <v>-1</v>
      </c>
      <c r="G252" s="120">
        <v>11</v>
      </c>
      <c r="H252" s="121" t="str">
        <f t="shared" si="21"/>
        <v>-</v>
      </c>
      <c r="I252" s="120">
        <v>47</v>
      </c>
      <c r="J252" s="121">
        <f t="shared" si="21"/>
        <v>3.2727272727272725</v>
      </c>
      <c r="K252" s="120">
        <v>26</v>
      </c>
      <c r="L252" s="121">
        <f t="shared" si="21"/>
        <v>-0.44680851063829785</v>
      </c>
      <c r="M252" s="120">
        <v>76</v>
      </c>
      <c r="N252" s="121">
        <f t="shared" si="22"/>
        <v>1.9230769230769229</v>
      </c>
    </row>
    <row r="253" spans="2:15" x14ac:dyDescent="0.25">
      <c r="B253" s="119" t="s">
        <v>77</v>
      </c>
      <c r="C253" s="120">
        <v>23</v>
      </c>
      <c r="D253" s="121">
        <v>-0.2068965517241379</v>
      </c>
      <c r="E253" s="120">
        <v>8</v>
      </c>
      <c r="F253" s="121">
        <f t="shared" si="21"/>
        <v>-0.65217391304347827</v>
      </c>
      <c r="G253" s="120">
        <v>15</v>
      </c>
      <c r="H253" s="121">
        <f t="shared" si="21"/>
        <v>0.875</v>
      </c>
      <c r="I253" s="120">
        <v>32</v>
      </c>
      <c r="J253" s="121">
        <f t="shared" si="21"/>
        <v>1.1333333333333333</v>
      </c>
      <c r="K253" s="120">
        <v>19</v>
      </c>
      <c r="L253" s="121">
        <f t="shared" si="21"/>
        <v>-0.40625</v>
      </c>
      <c r="M253" s="120">
        <v>31</v>
      </c>
      <c r="N253" s="121">
        <f t="shared" si="22"/>
        <v>0.63157894736842102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6</v>
      </c>
      <c r="F254" s="121" t="str">
        <f t="shared" si="21"/>
        <v>-</v>
      </c>
      <c r="G254" s="120">
        <v>3</v>
      </c>
      <c r="H254" s="121">
        <f t="shared" si="21"/>
        <v>-0.5</v>
      </c>
      <c r="I254" s="120">
        <v>14</v>
      </c>
      <c r="J254" s="121">
        <f t="shared" si="21"/>
        <v>3.666666666666667</v>
      </c>
      <c r="K254" s="120">
        <v>2</v>
      </c>
      <c r="L254" s="121">
        <f t="shared" si="21"/>
        <v>-0.85714285714285721</v>
      </c>
      <c r="M254" s="120">
        <v>16</v>
      </c>
      <c r="N254" s="121">
        <f t="shared" si="22"/>
        <v>7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5</v>
      </c>
      <c r="F255" s="121" t="str">
        <f t="shared" si="21"/>
        <v>-</v>
      </c>
      <c r="G255" s="120">
        <v>2</v>
      </c>
      <c r="H255" s="121">
        <f t="shared" si="21"/>
        <v>-0.6</v>
      </c>
      <c r="I255" s="120">
        <v>4</v>
      </c>
      <c r="J255" s="121">
        <f t="shared" si="21"/>
        <v>1</v>
      </c>
      <c r="K255" s="120">
        <v>0</v>
      </c>
      <c r="L255" s="121">
        <f t="shared" si="21"/>
        <v>-1</v>
      </c>
      <c r="M255" s="120"/>
      <c r="N255" s="121"/>
    </row>
    <row r="256" spans="2:15" x14ac:dyDescent="0.25">
      <c r="B256" s="119" t="s">
        <v>83</v>
      </c>
      <c r="C256" s="120">
        <v>0</v>
      </c>
      <c r="D256" s="121">
        <v>-1</v>
      </c>
      <c r="E256" s="120">
        <v>7</v>
      </c>
      <c r="F256" s="121" t="str">
        <f t="shared" si="21"/>
        <v>-</v>
      </c>
      <c r="G256" s="120">
        <v>0</v>
      </c>
      <c r="H256" s="121">
        <f t="shared" si="21"/>
        <v>-1</v>
      </c>
      <c r="I256" s="120">
        <v>4</v>
      </c>
      <c r="J256" s="121" t="str">
        <f t="shared" si="21"/>
        <v>-</v>
      </c>
      <c r="K256" s="120">
        <v>0</v>
      </c>
      <c r="L256" s="121">
        <f t="shared" si="21"/>
        <v>-1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10</v>
      </c>
      <c r="F257" s="121" t="str">
        <f t="shared" si="21"/>
        <v>-</v>
      </c>
      <c r="G257" s="120">
        <v>13</v>
      </c>
      <c r="H257" s="121">
        <f t="shared" si="21"/>
        <v>0.30000000000000004</v>
      </c>
      <c r="I257" s="120">
        <v>3</v>
      </c>
      <c r="J257" s="121">
        <f t="shared" si="21"/>
        <v>-0.76923076923076916</v>
      </c>
      <c r="K257" s="120">
        <v>6</v>
      </c>
      <c r="L257" s="121">
        <f t="shared" si="21"/>
        <v>1</v>
      </c>
      <c r="M257" s="120"/>
      <c r="N257" s="121"/>
    </row>
    <row r="258" spans="2:15" x14ac:dyDescent="0.25">
      <c r="B258" s="119" t="s">
        <v>87</v>
      </c>
      <c r="C258" s="120">
        <v>0</v>
      </c>
      <c r="D258" s="121">
        <v>-1</v>
      </c>
      <c r="E258" s="120">
        <v>3</v>
      </c>
      <c r="F258" s="121" t="str">
        <f t="shared" si="21"/>
        <v>-</v>
      </c>
      <c r="G258" s="120">
        <v>5</v>
      </c>
      <c r="H258" s="121">
        <f t="shared" si="21"/>
        <v>0.66666666666666674</v>
      </c>
      <c r="I258" s="120">
        <v>5</v>
      </c>
      <c r="J258" s="121">
        <f t="shared" si="21"/>
        <v>0</v>
      </c>
      <c r="K258" s="120">
        <v>8</v>
      </c>
      <c r="L258" s="121">
        <f t="shared" si="21"/>
        <v>0.60000000000000009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 t="s">
        <v>229</v>
      </c>
      <c r="E259" s="120">
        <v>0</v>
      </c>
      <c r="F259" s="121" t="str">
        <f t="shared" si="21"/>
        <v>-</v>
      </c>
      <c r="G259" s="120">
        <v>0</v>
      </c>
      <c r="H259" s="121" t="str">
        <f t="shared" si="21"/>
        <v>-</v>
      </c>
      <c r="I259" s="120">
        <v>6</v>
      </c>
      <c r="J259" s="121" t="str">
        <f t="shared" si="21"/>
        <v>-</v>
      </c>
      <c r="K259" s="120">
        <v>4</v>
      </c>
      <c r="L259" s="121">
        <f t="shared" si="21"/>
        <v>-0.33333333333333337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5</v>
      </c>
      <c r="F260" s="121" t="str">
        <f t="shared" si="21"/>
        <v>-</v>
      </c>
      <c r="G260" s="120">
        <v>8</v>
      </c>
      <c r="H260" s="121">
        <f t="shared" si="21"/>
        <v>0.60000000000000009</v>
      </c>
      <c r="I260" s="120">
        <v>17</v>
      </c>
      <c r="J260" s="121">
        <f t="shared" si="21"/>
        <v>1.125</v>
      </c>
      <c r="K260" s="120">
        <v>2</v>
      </c>
      <c r="L260" s="121">
        <f t="shared" si="21"/>
        <v>-0.88235294117647056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30</v>
      </c>
      <c r="F261" s="121" t="str">
        <f t="shared" si="21"/>
        <v>-</v>
      </c>
      <c r="G261" s="120">
        <v>21</v>
      </c>
      <c r="H261" s="121">
        <f t="shared" si="21"/>
        <v>-0.30000000000000004</v>
      </c>
      <c r="I261" s="120">
        <v>15</v>
      </c>
      <c r="J261" s="121">
        <f t="shared" si="21"/>
        <v>-0.2857142857142857</v>
      </c>
      <c r="K261" s="120">
        <v>9</v>
      </c>
      <c r="L261" s="121">
        <f t="shared" si="21"/>
        <v>-0.4</v>
      </c>
      <c r="M261" s="120"/>
      <c r="N261" s="121"/>
    </row>
    <row r="262" spans="2:15" x14ac:dyDescent="0.25">
      <c r="B262" s="119" t="s">
        <v>95</v>
      </c>
      <c r="C262" s="120">
        <v>0</v>
      </c>
      <c r="D262" s="121">
        <v>-1</v>
      </c>
      <c r="E262" s="120">
        <v>21</v>
      </c>
      <c r="F262" s="121" t="str">
        <f t="shared" si="21"/>
        <v>-</v>
      </c>
      <c r="G262" s="120">
        <v>45</v>
      </c>
      <c r="H262" s="121">
        <f t="shared" si="21"/>
        <v>1.1428571428571428</v>
      </c>
      <c r="I262" s="120">
        <v>44</v>
      </c>
      <c r="J262" s="121">
        <f t="shared" si="21"/>
        <v>-2.2222222222222254E-2</v>
      </c>
      <c r="K262" s="120">
        <v>34</v>
      </c>
      <c r="L262" s="121">
        <f t="shared" si="21"/>
        <v>-0.22727272727272729</v>
      </c>
      <c r="M262" s="120"/>
      <c r="N262" s="121"/>
    </row>
    <row r="263" spans="2:15" ht="15.75" x14ac:dyDescent="0.25">
      <c r="B263" s="122" t="s">
        <v>32</v>
      </c>
      <c r="C263" s="123">
        <v>136</v>
      </c>
      <c r="D263" s="124">
        <v>-0.51601423487544484</v>
      </c>
      <c r="E263" s="123">
        <v>98</v>
      </c>
      <c r="F263" s="124">
        <f t="shared" si="21"/>
        <v>-0.27941176470588236</v>
      </c>
      <c r="G263" s="123">
        <v>136</v>
      </c>
      <c r="H263" s="124">
        <f t="shared" si="21"/>
        <v>0.38775510204081631</v>
      </c>
      <c r="I263" s="123">
        <v>243</v>
      </c>
      <c r="J263" s="124">
        <f t="shared" si="21"/>
        <v>0.78676470588235303</v>
      </c>
      <c r="K263" s="123">
        <v>141</v>
      </c>
      <c r="L263" s="124">
        <f t="shared" si="21"/>
        <v>-0.41975308641975306</v>
      </c>
      <c r="M263" s="123">
        <v>161</v>
      </c>
      <c r="N263" s="124">
        <v>1.0641025641025643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9" t="s">
        <v>241</v>
      </c>
      <c r="C268" s="279"/>
      <c r="D268" s="279"/>
      <c r="E268" s="279"/>
      <c r="F268" s="279"/>
      <c r="G268" s="279"/>
      <c r="H268" s="279"/>
      <c r="I268" s="279"/>
      <c r="J268" s="279"/>
      <c r="K268" s="279"/>
      <c r="L268" s="279"/>
      <c r="M268" s="279"/>
      <c r="N268" s="279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f>C$7</f>
        <v>2020</v>
      </c>
      <c r="D271" s="304"/>
      <c r="E271" s="303">
        <f>E$7</f>
        <v>2021</v>
      </c>
      <c r="F271" s="304"/>
      <c r="G271" s="303">
        <f>G$7</f>
        <v>2022</v>
      </c>
      <c r="H271" s="304"/>
      <c r="I271" s="303">
        <f>I$7</f>
        <v>2023</v>
      </c>
      <c r="J271" s="304"/>
      <c r="K271" s="303">
        <f>K$7</f>
        <v>2024</v>
      </c>
      <c r="L271" s="304"/>
      <c r="M271" s="303">
        <f>M$7</f>
        <v>2025</v>
      </c>
      <c r="N271" s="304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120</v>
      </c>
      <c r="D273" s="121">
        <v>-0.18367346938775508</v>
      </c>
      <c r="E273" s="120">
        <v>2</v>
      </c>
      <c r="F273" s="121">
        <f t="shared" ref="F273:L285" si="23">IFERROR(E273/C273-1,"-")</f>
        <v>-0.98333333333333328</v>
      </c>
      <c r="G273" s="120">
        <v>29</v>
      </c>
      <c r="H273" s="121">
        <f t="shared" si="23"/>
        <v>13.5</v>
      </c>
      <c r="I273" s="120">
        <v>48</v>
      </c>
      <c r="J273" s="121">
        <f t="shared" si="23"/>
        <v>0.65517241379310343</v>
      </c>
      <c r="K273" s="120">
        <v>15</v>
      </c>
      <c r="L273" s="121">
        <f t="shared" si="23"/>
        <v>-0.6875</v>
      </c>
      <c r="M273" s="120">
        <v>53</v>
      </c>
      <c r="N273" s="121">
        <f t="shared" ref="N273:N276" si="24">IFERROR(M273/K273-1,"-")</f>
        <v>2.5333333333333332</v>
      </c>
    </row>
    <row r="274" spans="2:14" x14ac:dyDescent="0.25">
      <c r="B274" s="119" t="s">
        <v>75</v>
      </c>
      <c r="C274" s="120">
        <v>66</v>
      </c>
      <c r="D274" s="121">
        <v>0.34693877551020402</v>
      </c>
      <c r="E274" s="120">
        <v>0</v>
      </c>
      <c r="F274" s="121">
        <f t="shared" si="23"/>
        <v>-1</v>
      </c>
      <c r="G274" s="120">
        <v>39</v>
      </c>
      <c r="H274" s="121" t="str">
        <f t="shared" si="23"/>
        <v>-</v>
      </c>
      <c r="I274" s="120">
        <v>47</v>
      </c>
      <c r="J274" s="121">
        <f t="shared" si="23"/>
        <v>0.20512820512820507</v>
      </c>
      <c r="K274" s="120">
        <v>46</v>
      </c>
      <c r="L274" s="121">
        <f t="shared" si="23"/>
        <v>-2.1276595744680882E-2</v>
      </c>
      <c r="M274" s="120">
        <v>21</v>
      </c>
      <c r="N274" s="121">
        <f t="shared" si="24"/>
        <v>-0.54347826086956519</v>
      </c>
    </row>
    <row r="275" spans="2:14" x14ac:dyDescent="0.25">
      <c r="B275" s="119" t="s">
        <v>77</v>
      </c>
      <c r="C275" s="120">
        <v>15</v>
      </c>
      <c r="D275" s="121">
        <v>-0.4</v>
      </c>
      <c r="E275" s="120">
        <v>8</v>
      </c>
      <c r="F275" s="121">
        <f t="shared" si="23"/>
        <v>-0.46666666666666667</v>
      </c>
      <c r="G275" s="120">
        <v>11</v>
      </c>
      <c r="H275" s="121">
        <f t="shared" si="23"/>
        <v>0.375</v>
      </c>
      <c r="I275" s="120">
        <v>24</v>
      </c>
      <c r="J275" s="121">
        <f t="shared" si="23"/>
        <v>1.1818181818181817</v>
      </c>
      <c r="K275" s="120">
        <v>16</v>
      </c>
      <c r="L275" s="121">
        <f t="shared" si="23"/>
        <v>-0.33333333333333337</v>
      </c>
      <c r="M275" s="120">
        <v>31</v>
      </c>
      <c r="N275" s="121">
        <f t="shared" si="24"/>
        <v>0.9375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</v>
      </c>
      <c r="F276" s="121" t="str">
        <f t="shared" si="23"/>
        <v>-</v>
      </c>
      <c r="G276" s="120">
        <v>7</v>
      </c>
      <c r="H276" s="121">
        <f t="shared" si="23"/>
        <v>1.3333333333333335</v>
      </c>
      <c r="I276" s="120">
        <v>13</v>
      </c>
      <c r="J276" s="121">
        <f t="shared" si="23"/>
        <v>0.85714285714285721</v>
      </c>
      <c r="K276" s="120">
        <v>8</v>
      </c>
      <c r="L276" s="121">
        <f t="shared" si="23"/>
        <v>-0.38461538461538458</v>
      </c>
      <c r="M276" s="120">
        <v>7</v>
      </c>
      <c r="N276" s="121">
        <f t="shared" si="24"/>
        <v>-0.125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</v>
      </c>
      <c r="F277" s="121" t="str">
        <f t="shared" si="23"/>
        <v>-</v>
      </c>
      <c r="G277" s="120">
        <v>2</v>
      </c>
      <c r="H277" s="121">
        <f t="shared" si="23"/>
        <v>1</v>
      </c>
      <c r="I277" s="120">
        <v>1</v>
      </c>
      <c r="J277" s="121">
        <f t="shared" si="23"/>
        <v>-0.5</v>
      </c>
      <c r="K277" s="120">
        <v>0</v>
      </c>
      <c r="L277" s="121">
        <f t="shared" si="23"/>
        <v>-1</v>
      </c>
      <c r="M277" s="120"/>
      <c r="N277" s="121"/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3"/>
        <v>-</v>
      </c>
      <c r="G278" s="120">
        <v>1</v>
      </c>
      <c r="H278" s="121" t="str">
        <f t="shared" si="23"/>
        <v>-</v>
      </c>
      <c r="I278" s="120">
        <v>5</v>
      </c>
      <c r="J278" s="121">
        <f t="shared" si="23"/>
        <v>4</v>
      </c>
      <c r="K278" s="120">
        <v>1</v>
      </c>
      <c r="L278" s="121">
        <f t="shared" si="23"/>
        <v>-0.8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3</v>
      </c>
      <c r="F279" s="121" t="str">
        <f t="shared" si="23"/>
        <v>-</v>
      </c>
      <c r="G279" s="120">
        <v>6</v>
      </c>
      <c r="H279" s="121">
        <f t="shared" si="23"/>
        <v>1</v>
      </c>
      <c r="I279" s="120">
        <v>0</v>
      </c>
      <c r="J279" s="121">
        <f t="shared" si="23"/>
        <v>-1</v>
      </c>
      <c r="K279" s="120">
        <v>0</v>
      </c>
      <c r="L279" s="121" t="str">
        <f t="shared" si="23"/>
        <v>-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4</v>
      </c>
      <c r="F280" s="121" t="str">
        <f t="shared" si="23"/>
        <v>-</v>
      </c>
      <c r="G280" s="120">
        <v>2</v>
      </c>
      <c r="H280" s="121">
        <f t="shared" si="23"/>
        <v>-0.5</v>
      </c>
      <c r="I280" s="120">
        <v>2</v>
      </c>
      <c r="J280" s="121">
        <f t="shared" si="23"/>
        <v>0</v>
      </c>
      <c r="K280" s="120">
        <v>6</v>
      </c>
      <c r="L280" s="121">
        <f t="shared" si="23"/>
        <v>2</v>
      </c>
      <c r="M280" s="120"/>
      <c r="N280" s="121"/>
    </row>
    <row r="281" spans="2:14" x14ac:dyDescent="0.25">
      <c r="B281" s="119" t="s">
        <v>89</v>
      </c>
      <c r="C281" s="120">
        <v>0</v>
      </c>
      <c r="D281" s="121">
        <v>-1</v>
      </c>
      <c r="E281" s="120">
        <v>2</v>
      </c>
      <c r="F281" s="121" t="str">
        <f t="shared" si="23"/>
        <v>-</v>
      </c>
      <c r="G281" s="120">
        <v>0</v>
      </c>
      <c r="H281" s="121">
        <f t="shared" si="23"/>
        <v>-1</v>
      </c>
      <c r="I281" s="120">
        <v>0</v>
      </c>
      <c r="J281" s="121" t="str">
        <f t="shared" si="23"/>
        <v>-</v>
      </c>
      <c r="K281" s="120">
        <v>0</v>
      </c>
      <c r="L281" s="121" t="str">
        <f t="shared" si="23"/>
        <v>-</v>
      </c>
      <c r="M281" s="120"/>
      <c r="N281" s="121"/>
    </row>
    <row r="282" spans="2:14" x14ac:dyDescent="0.25">
      <c r="B282" s="119" t="s">
        <v>91</v>
      </c>
      <c r="C282" s="120">
        <v>6</v>
      </c>
      <c r="D282" s="121">
        <v>-0.7</v>
      </c>
      <c r="E282" s="120">
        <v>19</v>
      </c>
      <c r="F282" s="121">
        <f t="shared" si="23"/>
        <v>2.1666666666666665</v>
      </c>
      <c r="G282" s="120">
        <v>13</v>
      </c>
      <c r="H282" s="121">
        <f t="shared" si="23"/>
        <v>-0.31578947368421051</v>
      </c>
      <c r="I282" s="120">
        <v>16</v>
      </c>
      <c r="J282" s="121">
        <f t="shared" si="23"/>
        <v>0.23076923076923084</v>
      </c>
      <c r="K282" s="120">
        <v>8</v>
      </c>
      <c r="L282" s="121">
        <f t="shared" si="23"/>
        <v>-0.5</v>
      </c>
      <c r="M282" s="120"/>
      <c r="N282" s="121"/>
    </row>
    <row r="283" spans="2:14" x14ac:dyDescent="0.25">
      <c r="B283" s="119" t="s">
        <v>93</v>
      </c>
      <c r="C283" s="120">
        <v>2</v>
      </c>
      <c r="D283" s="121">
        <v>-0.984375</v>
      </c>
      <c r="E283" s="120">
        <v>27</v>
      </c>
      <c r="F283" s="121">
        <f t="shared" si="23"/>
        <v>12.5</v>
      </c>
      <c r="G283" s="120">
        <v>10</v>
      </c>
      <c r="H283" s="121">
        <f t="shared" si="23"/>
        <v>-0.62962962962962965</v>
      </c>
      <c r="I283" s="120">
        <v>12</v>
      </c>
      <c r="J283" s="121">
        <f t="shared" si="23"/>
        <v>0.19999999999999996</v>
      </c>
      <c r="K283" s="120">
        <v>11</v>
      </c>
      <c r="L283" s="121">
        <f t="shared" si="23"/>
        <v>-8.333333333333337E-2</v>
      </c>
      <c r="M283" s="120"/>
      <c r="N283" s="121"/>
    </row>
    <row r="284" spans="2:14" x14ac:dyDescent="0.25">
      <c r="B284" s="119" t="s">
        <v>95</v>
      </c>
      <c r="C284" s="120">
        <v>6</v>
      </c>
      <c r="D284" s="121">
        <v>-0.95714285714285718</v>
      </c>
      <c r="E284" s="120">
        <v>22</v>
      </c>
      <c r="F284" s="121">
        <f t="shared" si="23"/>
        <v>2.6666666666666665</v>
      </c>
      <c r="G284" s="120">
        <v>33</v>
      </c>
      <c r="H284" s="121">
        <f t="shared" si="23"/>
        <v>0.5</v>
      </c>
      <c r="I284" s="120">
        <v>27</v>
      </c>
      <c r="J284" s="121">
        <f t="shared" si="23"/>
        <v>-0.18181818181818177</v>
      </c>
      <c r="K284" s="120">
        <v>45</v>
      </c>
      <c r="L284" s="121">
        <f t="shared" si="23"/>
        <v>0.66666666666666674</v>
      </c>
      <c r="M284" s="120"/>
      <c r="N284" s="121"/>
    </row>
    <row r="285" spans="2:14" ht="15.75" x14ac:dyDescent="0.25">
      <c r="B285" s="122" t="s">
        <v>32</v>
      </c>
      <c r="C285" s="123">
        <v>217</v>
      </c>
      <c r="D285" s="124">
        <v>-0.63282571912013541</v>
      </c>
      <c r="E285" s="123">
        <v>91</v>
      </c>
      <c r="F285" s="124">
        <f t="shared" si="23"/>
        <v>-0.58064516129032251</v>
      </c>
      <c r="G285" s="123">
        <v>153</v>
      </c>
      <c r="H285" s="124">
        <f t="shared" si="23"/>
        <v>0.68131868131868134</v>
      </c>
      <c r="I285" s="123">
        <v>195</v>
      </c>
      <c r="J285" s="124">
        <f t="shared" si="23"/>
        <v>0.27450980392156854</v>
      </c>
      <c r="K285" s="123">
        <v>156</v>
      </c>
      <c r="L285" s="124">
        <f t="shared" si="23"/>
        <v>-0.19999999999999996</v>
      </c>
      <c r="M285" s="123">
        <v>112</v>
      </c>
      <c r="N285" s="124">
        <v>0.31764705882352939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109A0-09D5-4A5F-8771-E02BE19959DA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9" t="s">
        <v>230</v>
      </c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</row>
    <row r="7" spans="1:18" ht="22.5" thickTop="1" thickBot="1" x14ac:dyDescent="0.3">
      <c r="B7" s="111"/>
      <c r="C7" s="112">
        <v>2018</v>
      </c>
      <c r="D7" s="303">
        <v>2019</v>
      </c>
      <c r="E7" s="304"/>
      <c r="F7" s="303">
        <v>2020</v>
      </c>
      <c r="G7" s="304"/>
      <c r="H7" s="303">
        <v>2021</v>
      </c>
      <c r="I7" s="304"/>
      <c r="J7" s="303">
        <v>2022</v>
      </c>
      <c r="K7" s="304"/>
      <c r="L7" s="305">
        <v>2023</v>
      </c>
      <c r="M7" s="304"/>
      <c r="N7" s="305">
        <v>2024</v>
      </c>
      <c r="O7" s="306"/>
      <c r="P7" s="305">
        <v>2025</v>
      </c>
      <c r="Q7" s="306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242</v>
      </c>
      <c r="N8" s="118" t="s">
        <v>71</v>
      </c>
      <c r="O8" s="117" t="s">
        <v>243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4476</v>
      </c>
      <c r="O9" s="121">
        <f>IFERROR(N9/L9-1,"-")</f>
        <v>-0.35280508964719492</v>
      </c>
      <c r="P9" s="120">
        <v>4609</v>
      </c>
      <c r="Q9" s="121">
        <f t="shared" ref="Q9:Q20" si="2">IFERROR(P9/N9-1,"-")</f>
        <v>2.9714030384271561E-2</v>
      </c>
    </row>
    <row r="10" spans="1:18" x14ac:dyDescent="0.25">
      <c r="A10" s="1" t="s">
        <v>74</v>
      </c>
      <c r="B10" s="119" t="s">
        <v>75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76</v>
      </c>
      <c r="B11" s="119" t="s">
        <v>77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78</v>
      </c>
      <c r="B12" s="119" t="s">
        <v>79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80</v>
      </c>
      <c r="B13" s="119" t="s">
        <v>81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 t="s">
        <v>229</v>
      </c>
      <c r="Q13" s="121" t="str">
        <f t="shared" si="2"/>
        <v>-</v>
      </c>
    </row>
    <row r="14" spans="1:18" x14ac:dyDescent="0.25">
      <c r="A14" s="1" t="s">
        <v>82</v>
      </c>
      <c r="B14" s="119" t="s">
        <v>83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 t="s">
        <v>229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2800</v>
      </c>
      <c r="M15" s="121">
        <f t="shared" si="1"/>
        <v>0.19555935098206656</v>
      </c>
      <c r="N15" s="120">
        <v>2508</v>
      </c>
      <c r="O15" s="121">
        <f t="shared" si="6"/>
        <v>-0.10428571428571431</v>
      </c>
      <c r="P15" s="120" t="s">
        <v>229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 t="s">
        <v>229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 t="s">
        <v>229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>
        <v>3407</v>
      </c>
      <c r="K18" s="121">
        <f t="shared" si="5"/>
        <v>7.0037688442211143E-2</v>
      </c>
      <c r="L18" s="120">
        <v>4248</v>
      </c>
      <c r="M18" s="121">
        <f t="shared" si="1"/>
        <v>0.24684473143528041</v>
      </c>
      <c r="N18" s="120">
        <v>3960</v>
      </c>
      <c r="O18" s="121">
        <f t="shared" si="6"/>
        <v>-6.7796610169491567E-2</v>
      </c>
      <c r="P18" s="120" t="s">
        <v>229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 t="s">
        <v>229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 t="s">
        <v>229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51166</v>
      </c>
      <c r="M21" s="124">
        <f t="shared" si="1"/>
        <v>0.3553548250377474</v>
      </c>
      <c r="N21" s="123">
        <v>43737</v>
      </c>
      <c r="O21" s="124">
        <f t="shared" si="6"/>
        <v>-0.14519407418989172</v>
      </c>
      <c r="P21" s="123">
        <v>15822</v>
      </c>
      <c r="Q21" s="124">
        <v>-0.16656131479140324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F8065304-DBC5-4887-81EB-C020F06EF9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09B614-B3E3-4741-AEA8-84F28AD3E9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9D4129-6880-48E3-B1B6-8984631993A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2025-05-26T12:37:01Z</dcterms:created>
  <dcterms:modified xsi:type="dcterms:W3CDTF">2025-05-27T06:47:07Z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